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20CEC593-C1CF-4CA8-8928-CE547D438BBE}" xr6:coauthVersionLast="47" xr6:coauthVersionMax="47" xr10:uidLastSave="{00000000-0000-0000-0000-000000000000}"/>
  <bookViews>
    <workbookView xWindow="-120" yWindow="-120" windowWidth="29040" windowHeight="15720" tabRatio="610" activeTab="2" xr2:uid="{00000000-000D-0000-FFFF-FFFF00000000}"/>
  </bookViews>
  <sheets>
    <sheet name="Day 5 SOX Review" sheetId="44" r:id="rId1"/>
    <sheet name="Error Checks" sheetId="47" state="hidden" r:id="rId2"/>
    <sheet name="Notes" sheetId="42" r:id="rId3"/>
    <sheet name="REVISED SUMMARY" sheetId="28" r:id="rId4"/>
    <sheet name="RES kWh ENTRY" sheetId="39" r:id="rId5"/>
    <sheet name="BIZ kWh ENTRY" sheetId="40" r:id="rId6"/>
    <sheet name="BIZ SUM" sheetId="41" r:id="rId7"/>
    <sheet name=" 1M - RES" sheetId="2" r:id="rId8"/>
    <sheet name="2M - SGS" sheetId="10" r:id="rId9"/>
    <sheet name="3M - LGS" sheetId="29" r:id="rId10"/>
    <sheet name="4M - SPS" sheetId="30" r:id="rId11"/>
    <sheet name="11M - LPS" sheetId="31" r:id="rId12"/>
    <sheet name=" LI 1M - RES" sheetId="32" r:id="rId13"/>
    <sheet name="LI 2M - SGS" sheetId="33" r:id="rId14"/>
    <sheet name="LI 3M - LGS" sheetId="34" r:id="rId15"/>
    <sheet name="LI 4M - SPS" sheetId="35" r:id="rId16"/>
    <sheet name="LI 11M - LPS" sheetId="36" r:id="rId17"/>
    <sheet name="Biz DRENE" sheetId="43" r:id="rId18"/>
    <sheet name="Res DRENE" sheetId="50"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84" i="39" l="1"/>
  <c r="P155" i="39"/>
  <c r="D15" i="47" l="1"/>
  <c r="D12" i="47"/>
  <c r="D11" i="47"/>
  <c r="D10" i="47"/>
  <c r="C26" i="28" l="1"/>
  <c r="D26" i="28" s="1"/>
  <c r="E26" i="28" s="1"/>
  <c r="F26" i="28" s="1"/>
  <c r="G26" i="28" s="1"/>
  <c r="H26" i="28" s="1"/>
  <c r="I26" i="28" s="1"/>
  <c r="J26" i="28" s="1"/>
  <c r="K26" i="28" s="1"/>
  <c r="L26" i="28" s="1"/>
  <c r="M26" i="28" s="1"/>
  <c r="N26" i="28" s="1"/>
  <c r="O26" i="28" s="1"/>
  <c r="P26" i="28" s="1"/>
  <c r="Q26" i="28" s="1"/>
  <c r="R26" i="28" s="1"/>
  <c r="S26" i="28" s="1"/>
  <c r="T26" i="28" s="1"/>
  <c r="C25" i="28"/>
  <c r="D25" i="28" s="1"/>
  <c r="E25" i="28" s="1"/>
  <c r="F25" i="28" s="1"/>
  <c r="G25" i="28" s="1"/>
  <c r="H25" i="28" s="1"/>
  <c r="I25" i="28" s="1"/>
  <c r="J25" i="28" s="1"/>
  <c r="K25" i="28" s="1"/>
  <c r="L25" i="28" s="1"/>
  <c r="M25" i="28" s="1"/>
  <c r="N25" i="28" s="1"/>
  <c r="O25" i="28" s="1"/>
  <c r="P25" i="28" s="1"/>
  <c r="Q25" i="28" s="1"/>
  <c r="R25" i="28" s="1"/>
  <c r="S25" i="28" s="1"/>
  <c r="T25" i="28" s="1"/>
  <c r="C24" i="28"/>
  <c r="D24" i="28" s="1"/>
  <c r="E24" i="28" s="1"/>
  <c r="F24" i="28" s="1"/>
  <c r="G24" i="28" s="1"/>
  <c r="H24" i="28" s="1"/>
  <c r="I24" i="28" s="1"/>
  <c r="J24" i="28" s="1"/>
  <c r="K24" i="28" s="1"/>
  <c r="L24" i="28" s="1"/>
  <c r="M24" i="28" s="1"/>
  <c r="N24" i="28" s="1"/>
  <c r="O24" i="28" s="1"/>
  <c r="P24" i="28" s="1"/>
  <c r="Q24" i="28" s="1"/>
  <c r="R24" i="28" s="1"/>
  <c r="S24" i="28" s="1"/>
  <c r="T24" i="28" s="1"/>
  <c r="C23" i="28"/>
  <c r="D23" i="28" s="1"/>
  <c r="E23" i="28" s="1"/>
  <c r="F23" i="28" s="1"/>
  <c r="G23" i="28" s="1"/>
  <c r="H23" i="28" s="1"/>
  <c r="I23" i="28" s="1"/>
  <c r="J23" i="28" s="1"/>
  <c r="K23" i="28" s="1"/>
  <c r="L23" i="28" s="1"/>
  <c r="M23" i="28" s="1"/>
  <c r="N23" i="28" s="1"/>
  <c r="O23" i="28" s="1"/>
  <c r="P23" i="28" s="1"/>
  <c r="Q23" i="28" s="1"/>
  <c r="R23" i="28" s="1"/>
  <c r="S23" i="28" s="1"/>
  <c r="T23" i="28" s="1"/>
  <c r="C22" i="28"/>
  <c r="D22" i="28" s="1"/>
  <c r="E22" i="28" s="1"/>
  <c r="F22" i="28" s="1"/>
  <c r="G22" i="28" s="1"/>
  <c r="H22" i="28" s="1"/>
  <c r="I22" i="28" s="1"/>
  <c r="J22" i="28" s="1"/>
  <c r="K22" i="28" s="1"/>
  <c r="L22" i="28" s="1"/>
  <c r="M22" i="28" s="1"/>
  <c r="N22" i="28" s="1"/>
  <c r="O22" i="28" s="1"/>
  <c r="P22" i="28" s="1"/>
  <c r="Q22" i="28" s="1"/>
  <c r="R22" i="28" s="1"/>
  <c r="S22" i="28" s="1"/>
  <c r="T22" i="28" s="1"/>
  <c r="C18" i="28"/>
  <c r="D18" i="28" s="1"/>
  <c r="E18" i="28" s="1"/>
  <c r="F18" i="28" s="1"/>
  <c r="G18" i="28" s="1"/>
  <c r="H18" i="28" s="1"/>
  <c r="I18" i="28" s="1"/>
  <c r="J18" i="28" s="1"/>
  <c r="K18" i="28" s="1"/>
  <c r="L18" i="28" s="1"/>
  <c r="M18" i="28" s="1"/>
  <c r="N18" i="28" s="1"/>
  <c r="O18" i="28" s="1"/>
  <c r="P18" i="28" s="1"/>
  <c r="Q18" i="28" s="1"/>
  <c r="R18" i="28" s="1"/>
  <c r="S18" i="28" s="1"/>
  <c r="T18" i="28" s="1"/>
  <c r="C17" i="28"/>
  <c r="D17" i="28" s="1"/>
  <c r="E17" i="28" s="1"/>
  <c r="F17" i="28" s="1"/>
  <c r="G17" i="28" s="1"/>
  <c r="H17" i="28" s="1"/>
  <c r="I17" i="28" s="1"/>
  <c r="J17" i="28" s="1"/>
  <c r="K17" i="28" s="1"/>
  <c r="L17" i="28" s="1"/>
  <c r="M17" i="28" s="1"/>
  <c r="N17" i="28" s="1"/>
  <c r="O17" i="28" s="1"/>
  <c r="P17" i="28" s="1"/>
  <c r="Q17" i="28" s="1"/>
  <c r="R17" i="28" s="1"/>
  <c r="S17" i="28" s="1"/>
  <c r="T17" i="28" s="1"/>
  <c r="C16" i="28"/>
  <c r="D16" i="28" s="1"/>
  <c r="E16" i="28" s="1"/>
  <c r="F16" i="28" s="1"/>
  <c r="G16" i="28" s="1"/>
  <c r="H16" i="28" s="1"/>
  <c r="I16" i="28" s="1"/>
  <c r="J16" i="28" s="1"/>
  <c r="K16" i="28" s="1"/>
  <c r="L16" i="28" s="1"/>
  <c r="M16" i="28" s="1"/>
  <c r="N16" i="28" s="1"/>
  <c r="O16" i="28" s="1"/>
  <c r="P16" i="28" s="1"/>
  <c r="Q16" i="28" s="1"/>
  <c r="R16" i="28" s="1"/>
  <c r="S16" i="28" s="1"/>
  <c r="T16" i="28" s="1"/>
  <c r="C15" i="28"/>
  <c r="D15" i="28" s="1"/>
  <c r="E15" i="28" s="1"/>
  <c r="F15" i="28" s="1"/>
  <c r="G15" i="28" s="1"/>
  <c r="H15" i="28" s="1"/>
  <c r="I15" i="28" s="1"/>
  <c r="J15" i="28" s="1"/>
  <c r="K15" i="28" s="1"/>
  <c r="L15" i="28" s="1"/>
  <c r="M15" i="28" s="1"/>
  <c r="N15" i="28" s="1"/>
  <c r="O15" i="28" s="1"/>
  <c r="P15" i="28" s="1"/>
  <c r="Q15" i="28" s="1"/>
  <c r="R15" i="28" s="1"/>
  <c r="S15" i="28" s="1"/>
  <c r="T15" i="28" s="1"/>
  <c r="C14" i="28"/>
  <c r="D14" i="28" s="1"/>
  <c r="E14" i="28" s="1"/>
  <c r="F14" i="28" s="1"/>
  <c r="G14" i="28" s="1"/>
  <c r="H14" i="28" s="1"/>
  <c r="I14" i="28" s="1"/>
  <c r="J14" i="28" s="1"/>
  <c r="K14" i="28" s="1"/>
  <c r="L14" i="28" s="1"/>
  <c r="M14" i="28" s="1"/>
  <c r="N14" i="28" s="1"/>
  <c r="O14" i="28" s="1"/>
  <c r="P14" i="28" s="1"/>
  <c r="Q14" i="28" s="1"/>
  <c r="R14" i="28" s="1"/>
  <c r="S14" i="28" s="1"/>
  <c r="T14" i="28" s="1"/>
  <c r="T118" i="28" l="1"/>
  <c r="L118" i="28"/>
  <c r="D118" i="28"/>
  <c r="P117" i="28"/>
  <c r="H117" i="28"/>
  <c r="T116" i="28"/>
  <c r="L116" i="28"/>
  <c r="D116" i="28"/>
  <c r="AG135" i="28"/>
  <c r="AF135" i="28"/>
  <c r="Y135" i="28"/>
  <c r="X135" i="28"/>
  <c r="Q135" i="28"/>
  <c r="P135" i="28"/>
  <c r="I135" i="28"/>
  <c r="H115" i="28"/>
  <c r="AM135" i="28"/>
  <c r="AL135" i="28"/>
  <c r="AK135" i="28"/>
  <c r="AJ135" i="28"/>
  <c r="AI135" i="28"/>
  <c r="AH135" i="28"/>
  <c r="AE135" i="28"/>
  <c r="AD135" i="28"/>
  <c r="AC135" i="28"/>
  <c r="AB135" i="28"/>
  <c r="AA135" i="28"/>
  <c r="Z135" i="28"/>
  <c r="W135" i="28"/>
  <c r="V135" i="28"/>
  <c r="U135" i="28"/>
  <c r="T135" i="28"/>
  <c r="S135" i="28"/>
  <c r="R135" i="28"/>
  <c r="O135" i="28"/>
  <c r="N135" i="28"/>
  <c r="M135" i="28"/>
  <c r="L135" i="28"/>
  <c r="K135" i="28"/>
  <c r="J135" i="28"/>
  <c r="G135" i="28"/>
  <c r="F135" i="28"/>
  <c r="E135" i="28"/>
  <c r="D135" i="28"/>
  <c r="C135" i="28"/>
  <c r="Q118" i="28"/>
  <c r="P118" i="28"/>
  <c r="I118" i="28"/>
  <c r="H118" i="28"/>
  <c r="U117" i="28"/>
  <c r="T117" i="28"/>
  <c r="M117" i="28"/>
  <c r="L117" i="28"/>
  <c r="E117" i="28"/>
  <c r="D117" i="28"/>
  <c r="Q116" i="28"/>
  <c r="P116" i="28"/>
  <c r="I116" i="28"/>
  <c r="H116" i="28"/>
  <c r="AK127" i="28"/>
  <c r="AJ127" i="28"/>
  <c r="AC127" i="28"/>
  <c r="AB127" i="28"/>
  <c r="U127" i="28"/>
  <c r="T127" i="28"/>
  <c r="M115" i="28"/>
  <c r="L127" i="28"/>
  <c r="E115" i="28"/>
  <c r="D115" i="28"/>
  <c r="AM127" i="28"/>
  <c r="AL127" i="28"/>
  <c r="AI127" i="28"/>
  <c r="AH127" i="28"/>
  <c r="AG127" i="28"/>
  <c r="AF127" i="28"/>
  <c r="AE127" i="28"/>
  <c r="AD127" i="28"/>
  <c r="AA127" i="28"/>
  <c r="Z127" i="28"/>
  <c r="Y127" i="28"/>
  <c r="X127" i="28"/>
  <c r="W127" i="28"/>
  <c r="V127" i="28"/>
  <c r="S127" i="28"/>
  <c r="R127" i="28"/>
  <c r="Q127" i="28"/>
  <c r="P127" i="28"/>
  <c r="O127" i="28"/>
  <c r="N127" i="28"/>
  <c r="K127" i="28"/>
  <c r="J127" i="28"/>
  <c r="I127" i="28"/>
  <c r="H127" i="28"/>
  <c r="G127" i="28"/>
  <c r="F127" i="28"/>
  <c r="C127" i="28"/>
  <c r="AM118" i="28"/>
  <c r="AL118" i="28"/>
  <c r="AK118" i="28"/>
  <c r="AJ118" i="28"/>
  <c r="AI118" i="28"/>
  <c r="AH118" i="28"/>
  <c r="AG118" i="28"/>
  <c r="AF118" i="28"/>
  <c r="AE118" i="28"/>
  <c r="AD118" i="28"/>
  <c r="AC118" i="28"/>
  <c r="AB118" i="28"/>
  <c r="AA118" i="28"/>
  <c r="Z118" i="28"/>
  <c r="Y118" i="28"/>
  <c r="X118" i="28"/>
  <c r="W118" i="28"/>
  <c r="V118" i="28"/>
  <c r="U118" i="28"/>
  <c r="S118" i="28"/>
  <c r="R118" i="28"/>
  <c r="O118" i="28"/>
  <c r="N118" i="28"/>
  <c r="M118" i="28"/>
  <c r="K118" i="28"/>
  <c r="J118" i="28"/>
  <c r="G118" i="28"/>
  <c r="F118" i="28"/>
  <c r="E118" i="28"/>
  <c r="C118" i="28"/>
  <c r="AM117" i="28"/>
  <c r="AL117" i="28"/>
  <c r="AK117" i="28"/>
  <c r="AJ117" i="28"/>
  <c r="AI117" i="28"/>
  <c r="AH117" i="28"/>
  <c r="AG117" i="28"/>
  <c r="AF117" i="28"/>
  <c r="AE117" i="28"/>
  <c r="AD117" i="28"/>
  <c r="AC117" i="28"/>
  <c r="AB117" i="28"/>
  <c r="AA117" i="28"/>
  <c r="Z117" i="28"/>
  <c r="Y117" i="28"/>
  <c r="X117" i="28"/>
  <c r="W117" i="28"/>
  <c r="V117" i="28"/>
  <c r="S117" i="28"/>
  <c r="R117" i="28"/>
  <c r="Q117" i="28"/>
  <c r="O117" i="28"/>
  <c r="N117" i="28"/>
  <c r="K117" i="28"/>
  <c r="J117" i="28"/>
  <c r="I117" i="28"/>
  <c r="G117" i="28"/>
  <c r="F117" i="28"/>
  <c r="C117" i="28"/>
  <c r="AM116" i="28"/>
  <c r="AL116" i="28"/>
  <c r="AK116" i="28"/>
  <c r="AJ116" i="28"/>
  <c r="AI116" i="28"/>
  <c r="AH116" i="28"/>
  <c r="AG116" i="28"/>
  <c r="AF116" i="28"/>
  <c r="AE116" i="28"/>
  <c r="AD116" i="28"/>
  <c r="AC116" i="28"/>
  <c r="AB116" i="28"/>
  <c r="AA116" i="28"/>
  <c r="Z116" i="28"/>
  <c r="Y116" i="28"/>
  <c r="X116" i="28"/>
  <c r="W116" i="28"/>
  <c r="V116" i="28"/>
  <c r="U116" i="28"/>
  <c r="S116" i="28"/>
  <c r="R116" i="28"/>
  <c r="O116" i="28"/>
  <c r="N116" i="28"/>
  <c r="M116" i="28"/>
  <c r="K116" i="28"/>
  <c r="J116" i="28"/>
  <c r="G116" i="28"/>
  <c r="F116" i="28"/>
  <c r="E116" i="28"/>
  <c r="C116" i="28"/>
  <c r="AM115" i="28"/>
  <c r="AL115" i="28"/>
  <c r="AK115" i="28"/>
  <c r="AJ115" i="28"/>
  <c r="AI115" i="28"/>
  <c r="AH115" i="28"/>
  <c r="AG115" i="28"/>
  <c r="AF115" i="28"/>
  <c r="AE115" i="28"/>
  <c r="AD115" i="28"/>
  <c r="AC115" i="28"/>
  <c r="AB115" i="28"/>
  <c r="AA115" i="28"/>
  <c r="Z115" i="28"/>
  <c r="Y115" i="28"/>
  <c r="X115" i="28"/>
  <c r="W115" i="28"/>
  <c r="V115" i="28"/>
  <c r="S115" i="28"/>
  <c r="R115" i="28"/>
  <c r="Q115" i="28"/>
  <c r="O115" i="28"/>
  <c r="N115" i="28"/>
  <c r="K115" i="28"/>
  <c r="J115" i="28"/>
  <c r="I115" i="28"/>
  <c r="G115" i="28"/>
  <c r="F115" i="28"/>
  <c r="C115" i="28"/>
  <c r="AM114" i="28"/>
  <c r="AL114" i="28"/>
  <c r="AK114" i="28"/>
  <c r="AJ114" i="28"/>
  <c r="AI114" i="28"/>
  <c r="AH114" i="28"/>
  <c r="AG114" i="28"/>
  <c r="AF114" i="28"/>
  <c r="AE114" i="28"/>
  <c r="AD114" i="28"/>
  <c r="AC114" i="28"/>
  <c r="AB114" i="28"/>
  <c r="AA114" i="28"/>
  <c r="Z114" i="28"/>
  <c r="Y114" i="28"/>
  <c r="X114" i="28"/>
  <c r="W114" i="28"/>
  <c r="V114" i="28"/>
  <c r="U114" i="28"/>
  <c r="S114" i="28"/>
  <c r="R114" i="28"/>
  <c r="O114" i="28"/>
  <c r="N114" i="28"/>
  <c r="M114" i="28"/>
  <c r="K114" i="28"/>
  <c r="J114" i="28"/>
  <c r="G114" i="28"/>
  <c r="F114" i="28"/>
  <c r="E114" i="28"/>
  <c r="C114" i="28"/>
  <c r="O119" i="28" l="1"/>
  <c r="C119" i="28"/>
  <c r="E119" i="28"/>
  <c r="AB119" i="28"/>
  <c r="AJ119" i="28"/>
  <c r="AD119" i="28"/>
  <c r="AL119" i="28"/>
  <c r="AA119" i="28"/>
  <c r="AI119" i="28"/>
  <c r="AC119" i="28"/>
  <c r="Z119" i="28"/>
  <c r="AH119" i="28"/>
  <c r="AK119" i="28"/>
  <c r="AG119" i="28"/>
  <c r="W119" i="28"/>
  <c r="AE119" i="28"/>
  <c r="AM119" i="28"/>
  <c r="Y119" i="28"/>
  <c r="X119" i="28"/>
  <c r="AF119" i="28"/>
  <c r="J119" i="28"/>
  <c r="N119" i="28"/>
  <c r="F119" i="28"/>
  <c r="S119" i="28"/>
  <c r="V119" i="28"/>
  <c r="G119" i="28"/>
  <c r="K119" i="28"/>
  <c r="M119" i="28"/>
  <c r="R119" i="28"/>
  <c r="H135" i="28"/>
  <c r="M127" i="28"/>
  <c r="D114" i="28"/>
  <c r="D119" i="28" s="1"/>
  <c r="L114" i="28"/>
  <c r="L119" i="28" s="1"/>
  <c r="T114" i="28"/>
  <c r="P115" i="28"/>
  <c r="D127" i="28"/>
  <c r="E127" i="28"/>
  <c r="H114" i="28"/>
  <c r="H119" i="28" s="1"/>
  <c r="P114" i="28"/>
  <c r="L115" i="28"/>
  <c r="T115" i="28"/>
  <c r="I114" i="28"/>
  <c r="I119" i="28" s="1"/>
  <c r="Q114" i="28"/>
  <c r="Q119" i="28" s="1"/>
  <c r="U115" i="28"/>
  <c r="U119" i="28" s="1"/>
  <c r="T119" i="28" l="1"/>
  <c r="P119" i="28"/>
  <c r="AN119" i="28" s="1"/>
  <c r="T120" i="28" l="1"/>
  <c r="T12" i="28"/>
  <c r="AM139" i="31" l="1"/>
  <c r="AM138" i="31"/>
  <c r="AM137" i="31"/>
  <c r="AM136" i="31"/>
  <c r="AM135" i="31"/>
  <c r="AM134" i="31"/>
  <c r="AM133" i="31"/>
  <c r="AM132" i="31"/>
  <c r="AM131" i="31"/>
  <c r="AM130" i="31"/>
  <c r="AM129" i="31"/>
  <c r="AM128" i="31"/>
  <c r="AM127" i="31"/>
  <c r="AM122" i="31"/>
  <c r="AM121" i="31"/>
  <c r="AM120" i="31"/>
  <c r="AM119" i="31"/>
  <c r="AM118" i="31"/>
  <c r="AM117" i="31"/>
  <c r="AM116" i="31"/>
  <c r="AM115" i="31"/>
  <c r="AM114" i="31"/>
  <c r="AM113" i="31"/>
  <c r="AM112" i="31"/>
  <c r="AM111" i="31"/>
  <c r="AM110" i="31"/>
  <c r="AM105" i="31"/>
  <c r="AM104" i="31"/>
  <c r="AM103" i="31"/>
  <c r="AM102" i="31"/>
  <c r="AM101" i="31"/>
  <c r="AM100" i="31"/>
  <c r="AM99" i="31"/>
  <c r="AM98" i="31"/>
  <c r="AM97" i="31"/>
  <c r="AM96" i="31"/>
  <c r="AM95" i="31"/>
  <c r="AM94" i="31"/>
  <c r="AM93" i="31"/>
  <c r="AM139" i="30"/>
  <c r="AM138" i="30"/>
  <c r="AM137" i="30"/>
  <c r="AM136" i="30"/>
  <c r="AM135" i="30"/>
  <c r="AM134" i="30"/>
  <c r="AM133" i="30"/>
  <c r="AM132" i="30"/>
  <c r="AM131" i="30"/>
  <c r="AM130" i="30"/>
  <c r="AM129" i="30"/>
  <c r="AM128" i="30"/>
  <c r="AM127" i="30"/>
  <c r="AM122" i="30"/>
  <c r="AM121" i="30"/>
  <c r="AM120" i="30"/>
  <c r="AM119" i="30"/>
  <c r="AM118" i="30"/>
  <c r="AM117" i="30"/>
  <c r="AM116" i="30"/>
  <c r="AM115" i="30"/>
  <c r="AM114" i="30"/>
  <c r="AM113" i="30"/>
  <c r="AM112" i="30"/>
  <c r="AM111" i="30"/>
  <c r="AM110" i="30"/>
  <c r="AM105" i="30"/>
  <c r="AM104" i="30"/>
  <c r="AM103" i="30"/>
  <c r="AM102" i="30"/>
  <c r="AM101" i="30"/>
  <c r="AM100" i="30"/>
  <c r="AM99" i="30"/>
  <c r="AM98" i="30"/>
  <c r="AM97" i="30"/>
  <c r="AM96" i="30"/>
  <c r="AM95" i="30"/>
  <c r="AM94" i="30"/>
  <c r="AM93" i="30"/>
  <c r="AM139" i="29"/>
  <c r="AM138" i="29"/>
  <c r="AM137" i="29"/>
  <c r="AM136" i="29"/>
  <c r="AM135" i="29"/>
  <c r="AM134" i="29"/>
  <c r="AM133" i="29"/>
  <c r="AM132" i="29"/>
  <c r="AM131" i="29"/>
  <c r="AM130" i="29"/>
  <c r="AM129" i="29"/>
  <c r="AM128" i="29"/>
  <c r="AM127" i="29"/>
  <c r="AM122" i="29"/>
  <c r="AM121" i="29"/>
  <c r="AM120" i="29"/>
  <c r="AM119" i="29"/>
  <c r="AM118" i="29"/>
  <c r="AM117" i="29"/>
  <c r="AM116" i="29"/>
  <c r="AM115" i="29"/>
  <c r="AM114" i="29"/>
  <c r="AM113" i="29"/>
  <c r="AM112" i="29"/>
  <c r="AM111" i="29"/>
  <c r="AM110" i="29"/>
  <c r="AM105" i="29"/>
  <c r="AM104" i="29"/>
  <c r="AM103" i="29"/>
  <c r="AM102" i="29"/>
  <c r="AM101" i="29"/>
  <c r="AM100" i="29"/>
  <c r="AM99" i="29"/>
  <c r="AM98" i="29"/>
  <c r="AM97" i="29"/>
  <c r="AM96" i="29"/>
  <c r="AM95" i="29"/>
  <c r="AM94" i="29"/>
  <c r="AM93" i="29"/>
  <c r="AM93" i="10"/>
  <c r="AM78" i="2"/>
  <c r="N28" i="50" l="1"/>
  <c r="M28" i="50"/>
  <c r="L28" i="50"/>
  <c r="K28" i="50"/>
  <c r="J28" i="50"/>
  <c r="I28" i="50"/>
  <c r="H28" i="50"/>
  <c r="G28" i="50"/>
  <c r="F28" i="50"/>
  <c r="E28" i="50"/>
  <c r="D28" i="50"/>
  <c r="C28" i="50"/>
  <c r="N15" i="50"/>
  <c r="M15" i="50"/>
  <c r="L15" i="50"/>
  <c r="K15" i="50"/>
  <c r="J15" i="50"/>
  <c r="I15" i="50"/>
  <c r="H15" i="50"/>
  <c r="G15" i="50"/>
  <c r="F15" i="50"/>
  <c r="E15" i="50"/>
  <c r="D15" i="50"/>
  <c r="C15" i="50"/>
  <c r="N14" i="50"/>
  <c r="M14" i="50"/>
  <c r="L14" i="50"/>
  <c r="K14" i="50"/>
  <c r="J14" i="50"/>
  <c r="I14" i="50"/>
  <c r="H14" i="50"/>
  <c r="G14" i="50"/>
  <c r="F14" i="50"/>
  <c r="E14" i="50"/>
  <c r="D14" i="50"/>
  <c r="C14" i="50"/>
  <c r="N13" i="50"/>
  <c r="M13" i="50"/>
  <c r="L13" i="50"/>
  <c r="K13" i="50"/>
  <c r="J13" i="50"/>
  <c r="I13" i="50"/>
  <c r="H13" i="50"/>
  <c r="G13" i="50"/>
  <c r="F13" i="50"/>
  <c r="E13" i="50"/>
  <c r="D13" i="50"/>
  <c r="C13" i="50"/>
  <c r="N12" i="50"/>
  <c r="M12" i="50"/>
  <c r="L12" i="50"/>
  <c r="K12" i="50"/>
  <c r="J12" i="50"/>
  <c r="I12" i="50"/>
  <c r="H12" i="50"/>
  <c r="G12" i="50"/>
  <c r="F12" i="50"/>
  <c r="E12" i="50"/>
  <c r="D12" i="50"/>
  <c r="C12" i="50"/>
  <c r="N11" i="50"/>
  <c r="M11" i="50"/>
  <c r="L11" i="50"/>
  <c r="K11" i="50"/>
  <c r="J11" i="50"/>
  <c r="I11" i="50"/>
  <c r="H11" i="50"/>
  <c r="G11" i="50"/>
  <c r="F11" i="50"/>
  <c r="E11" i="50"/>
  <c r="D11" i="50"/>
  <c r="C11" i="50"/>
  <c r="N10" i="50"/>
  <c r="M10" i="50"/>
  <c r="L10" i="50"/>
  <c r="K10" i="50"/>
  <c r="J10" i="50"/>
  <c r="I10" i="50"/>
  <c r="H10" i="50"/>
  <c r="G10" i="50"/>
  <c r="F10" i="50"/>
  <c r="E10" i="50"/>
  <c r="D10" i="50"/>
  <c r="C10" i="50"/>
  <c r="N9" i="50"/>
  <c r="M9" i="50"/>
  <c r="L9" i="50"/>
  <c r="K9" i="50"/>
  <c r="J9" i="50"/>
  <c r="I9" i="50"/>
  <c r="H9" i="50"/>
  <c r="G9" i="50"/>
  <c r="F9" i="50"/>
  <c r="E9" i="50"/>
  <c r="D9" i="50"/>
  <c r="C9" i="50"/>
  <c r="N8" i="50"/>
  <c r="M8" i="50"/>
  <c r="L8" i="50"/>
  <c r="K8" i="50"/>
  <c r="J8" i="50"/>
  <c r="I8" i="50"/>
  <c r="H8" i="50"/>
  <c r="G8" i="50"/>
  <c r="F8" i="50"/>
  <c r="E8" i="50"/>
  <c r="D8" i="50"/>
  <c r="C8" i="50"/>
  <c r="N7" i="50"/>
  <c r="M7" i="50"/>
  <c r="L7" i="50"/>
  <c r="K7" i="50"/>
  <c r="J7" i="50"/>
  <c r="I7" i="50"/>
  <c r="H7" i="50"/>
  <c r="G7" i="50"/>
  <c r="F7" i="50"/>
  <c r="E7" i="50"/>
  <c r="D7" i="50"/>
  <c r="C7" i="50"/>
  <c r="N6" i="50"/>
  <c r="M6" i="50"/>
  <c r="L6" i="50"/>
  <c r="K6" i="50"/>
  <c r="J6" i="50"/>
  <c r="I6" i="50"/>
  <c r="H6" i="50"/>
  <c r="G6" i="50"/>
  <c r="F6" i="50"/>
  <c r="E6" i="50"/>
  <c r="D6" i="50"/>
  <c r="C6" i="50"/>
  <c r="N5" i="50"/>
  <c r="M5" i="50"/>
  <c r="M17" i="50" s="1"/>
  <c r="L5" i="50"/>
  <c r="K5" i="50"/>
  <c r="J5" i="50"/>
  <c r="J17" i="50" s="1"/>
  <c r="I5" i="50"/>
  <c r="H5" i="50"/>
  <c r="G5" i="50"/>
  <c r="F5" i="50"/>
  <c r="E5" i="50"/>
  <c r="E17" i="50" s="1"/>
  <c r="D5" i="50"/>
  <c r="C5" i="50"/>
  <c r="N17" i="50"/>
  <c r="G17" i="50" l="1"/>
  <c r="L17" i="50"/>
  <c r="H17" i="50"/>
  <c r="K17" i="50"/>
  <c r="D17" i="50"/>
  <c r="F17" i="50"/>
  <c r="I17" i="50"/>
  <c r="C17" i="50"/>
  <c r="N18" i="50"/>
  <c r="O200" i="39" l="1"/>
  <c r="N172" i="39"/>
  <c r="N173" i="39"/>
  <c r="N174" i="39"/>
  <c r="N175" i="39"/>
  <c r="N176" i="39"/>
  <c r="N177" i="39"/>
  <c r="N178" i="39"/>
  <c r="N179" i="39"/>
  <c r="N180" i="39"/>
  <c r="N181" i="39"/>
  <c r="N182" i="39"/>
  <c r="N158" i="39"/>
  <c r="N187" i="39" s="1"/>
  <c r="N159" i="39"/>
  <c r="N188" i="39" s="1"/>
  <c r="N160" i="39"/>
  <c r="N189" i="39" s="1"/>
  <c r="N161" i="39"/>
  <c r="N190" i="39" s="1"/>
  <c r="N162" i="39"/>
  <c r="N163" i="39"/>
  <c r="N164" i="39"/>
  <c r="N165" i="39"/>
  <c r="N166" i="39"/>
  <c r="N167" i="39"/>
  <c r="N196" i="39" s="1"/>
  <c r="N168" i="39"/>
  <c r="N197" i="39" s="1"/>
  <c r="C158" i="39"/>
  <c r="M155" i="39"/>
  <c r="L155" i="39"/>
  <c r="K155" i="39"/>
  <c r="J155" i="39"/>
  <c r="I155" i="39"/>
  <c r="H155" i="39"/>
  <c r="G155" i="39"/>
  <c r="F155" i="39"/>
  <c r="E155" i="39"/>
  <c r="D155" i="39"/>
  <c r="C155" i="39"/>
  <c r="O154" i="39"/>
  <c r="O153" i="39"/>
  <c r="O152" i="39"/>
  <c r="O151" i="39"/>
  <c r="O150" i="39"/>
  <c r="O149" i="39"/>
  <c r="O148" i="39"/>
  <c r="O147" i="39"/>
  <c r="O146" i="39"/>
  <c r="O145" i="39"/>
  <c r="N155" i="39"/>
  <c r="N143" i="39"/>
  <c r="M143" i="39"/>
  <c r="L143" i="39"/>
  <c r="K143" i="39"/>
  <c r="J143" i="39"/>
  <c r="I143" i="39"/>
  <c r="H143" i="39"/>
  <c r="G143" i="39"/>
  <c r="F143" i="39"/>
  <c r="E143" i="39"/>
  <c r="D143" i="39"/>
  <c r="C143" i="39"/>
  <c r="AY53" i="28"/>
  <c r="N195" i="39" l="1"/>
  <c r="N194" i="39"/>
  <c r="N193" i="39"/>
  <c r="N192" i="39"/>
  <c r="N183" i="39"/>
  <c r="N191" i="39"/>
  <c r="N198" i="39"/>
  <c r="N169" i="39"/>
  <c r="O155" i="39"/>
  <c r="O144" i="39"/>
  <c r="D5" i="28" l="1"/>
  <c r="C18" i="2" l="1"/>
  <c r="AN70" i="28" s="1"/>
  <c r="AM139" i="36" l="1"/>
  <c r="AL139" i="36"/>
  <c r="AK139" i="36"/>
  <c r="AJ139" i="36"/>
  <c r="AI139" i="36"/>
  <c r="AH139" i="36"/>
  <c r="AG139" i="36"/>
  <c r="AF139" i="36"/>
  <c r="AE139" i="36"/>
  <c r="AD139" i="36"/>
  <c r="AC139" i="36"/>
  <c r="AB139" i="36"/>
  <c r="AA139" i="36"/>
  <c r="Z139" i="36"/>
  <c r="Y139" i="36"/>
  <c r="X139" i="36"/>
  <c r="W139" i="36"/>
  <c r="V139" i="36"/>
  <c r="U139" i="36"/>
  <c r="T139" i="36"/>
  <c r="N139" i="36"/>
  <c r="M139" i="36"/>
  <c r="L139" i="36"/>
  <c r="K139" i="36"/>
  <c r="J139" i="36"/>
  <c r="I139" i="36"/>
  <c r="H139" i="36"/>
  <c r="G139" i="36"/>
  <c r="F139" i="36"/>
  <c r="E139" i="36"/>
  <c r="D139" i="36"/>
  <c r="C139" i="36"/>
  <c r="AM138" i="36"/>
  <c r="AL138" i="36"/>
  <c r="AK138" i="36"/>
  <c r="AJ138" i="36"/>
  <c r="AI138" i="36"/>
  <c r="AH138" i="36"/>
  <c r="AG138" i="36"/>
  <c r="AF138" i="36"/>
  <c r="AE138" i="36"/>
  <c r="AD138" i="36"/>
  <c r="AC138" i="36"/>
  <c r="AB138" i="36"/>
  <c r="AA138" i="36"/>
  <c r="Z138" i="36"/>
  <c r="Y138" i="36"/>
  <c r="X138" i="36"/>
  <c r="W138" i="36"/>
  <c r="V138" i="36"/>
  <c r="U138" i="36"/>
  <c r="T138" i="36"/>
  <c r="N138" i="36"/>
  <c r="M138" i="36"/>
  <c r="L138" i="36"/>
  <c r="K138" i="36"/>
  <c r="J138" i="36"/>
  <c r="I138" i="36"/>
  <c r="H138" i="36"/>
  <c r="G138" i="36"/>
  <c r="F138" i="36"/>
  <c r="E138" i="36"/>
  <c r="D138" i="36"/>
  <c r="C138" i="36"/>
  <c r="AM137" i="36"/>
  <c r="AL137" i="36"/>
  <c r="AK137" i="36"/>
  <c r="AJ137" i="36"/>
  <c r="AI137" i="36"/>
  <c r="AH137" i="36"/>
  <c r="AG137" i="36"/>
  <c r="AF137" i="36"/>
  <c r="AE137" i="36"/>
  <c r="AD137" i="36"/>
  <c r="AC137" i="36"/>
  <c r="AB137" i="36"/>
  <c r="AA137" i="36"/>
  <c r="Z137" i="36"/>
  <c r="Y137" i="36"/>
  <c r="X137" i="36"/>
  <c r="W137" i="36"/>
  <c r="V137" i="36"/>
  <c r="U137" i="36"/>
  <c r="T137" i="36"/>
  <c r="N137" i="36"/>
  <c r="M137" i="36"/>
  <c r="L137" i="36"/>
  <c r="K137" i="36"/>
  <c r="J137" i="36"/>
  <c r="I137" i="36"/>
  <c r="H137" i="36"/>
  <c r="G137" i="36"/>
  <c r="F137" i="36"/>
  <c r="E137" i="36"/>
  <c r="D137" i="36"/>
  <c r="C137" i="36"/>
  <c r="AM136" i="36"/>
  <c r="AL136" i="36"/>
  <c r="AK136" i="36"/>
  <c r="AJ136" i="36"/>
  <c r="AI136" i="36"/>
  <c r="AH136" i="36"/>
  <c r="AG136" i="36"/>
  <c r="AF136" i="36"/>
  <c r="AE136" i="36"/>
  <c r="AD136" i="36"/>
  <c r="AC136" i="36"/>
  <c r="AB136" i="36"/>
  <c r="AA136" i="36"/>
  <c r="Z136" i="36"/>
  <c r="Y136" i="36"/>
  <c r="X136" i="36"/>
  <c r="W136" i="36"/>
  <c r="V136" i="36"/>
  <c r="U136" i="36"/>
  <c r="T136" i="36"/>
  <c r="N136" i="36"/>
  <c r="M136" i="36"/>
  <c r="L136" i="36"/>
  <c r="K136" i="36"/>
  <c r="J136" i="36"/>
  <c r="I136" i="36"/>
  <c r="H136" i="36"/>
  <c r="G136" i="36"/>
  <c r="F136" i="36"/>
  <c r="E136" i="36"/>
  <c r="D136" i="36"/>
  <c r="C136" i="36"/>
  <c r="AM135" i="36"/>
  <c r="AL135" i="36"/>
  <c r="AK135" i="36"/>
  <c r="AJ135" i="36"/>
  <c r="AI135" i="36"/>
  <c r="AH135" i="36"/>
  <c r="AG135" i="36"/>
  <c r="AF135" i="36"/>
  <c r="AE135" i="36"/>
  <c r="AD135" i="36"/>
  <c r="AC135" i="36"/>
  <c r="AB135" i="36"/>
  <c r="AA135" i="36"/>
  <c r="Z135" i="36"/>
  <c r="Y135" i="36"/>
  <c r="X135" i="36"/>
  <c r="W135" i="36"/>
  <c r="V135" i="36"/>
  <c r="U135" i="36"/>
  <c r="T135" i="36"/>
  <c r="N135" i="36"/>
  <c r="M135" i="36"/>
  <c r="L135" i="36"/>
  <c r="K135" i="36"/>
  <c r="J135" i="36"/>
  <c r="I135" i="36"/>
  <c r="H135" i="36"/>
  <c r="G135" i="36"/>
  <c r="F135" i="36"/>
  <c r="E135" i="36"/>
  <c r="D135" i="36"/>
  <c r="C135" i="36"/>
  <c r="AM134" i="36"/>
  <c r="AL134" i="36"/>
  <c r="AK134" i="36"/>
  <c r="AJ134" i="36"/>
  <c r="AI134" i="36"/>
  <c r="AH134" i="36"/>
  <c r="AG134" i="36"/>
  <c r="AF134" i="36"/>
  <c r="AE134" i="36"/>
  <c r="AD134" i="36"/>
  <c r="AC134" i="36"/>
  <c r="AB134" i="36"/>
  <c r="AA134" i="36"/>
  <c r="Z134" i="36"/>
  <c r="Y134" i="36"/>
  <c r="X134" i="36"/>
  <c r="W134" i="36"/>
  <c r="V134" i="36"/>
  <c r="U134" i="36"/>
  <c r="T134" i="36"/>
  <c r="N134" i="36"/>
  <c r="M134" i="36"/>
  <c r="L134" i="36"/>
  <c r="K134" i="36"/>
  <c r="J134" i="36"/>
  <c r="I134" i="36"/>
  <c r="H134" i="36"/>
  <c r="G134" i="36"/>
  <c r="F134" i="36"/>
  <c r="E134" i="36"/>
  <c r="D134" i="36"/>
  <c r="C134" i="36"/>
  <c r="AM133" i="36"/>
  <c r="AL133" i="36"/>
  <c r="AK133" i="36"/>
  <c r="AJ133" i="36"/>
  <c r="AI133" i="36"/>
  <c r="AH133" i="36"/>
  <c r="AG133" i="36"/>
  <c r="AF133" i="36"/>
  <c r="AE133" i="36"/>
  <c r="AD133" i="36"/>
  <c r="AC133" i="36"/>
  <c r="AB133" i="36"/>
  <c r="AA133" i="36"/>
  <c r="Z133" i="36"/>
  <c r="Y133" i="36"/>
  <c r="X133" i="36"/>
  <c r="W133" i="36"/>
  <c r="V133" i="36"/>
  <c r="U133" i="36"/>
  <c r="T133" i="36"/>
  <c r="N133" i="36"/>
  <c r="M133" i="36"/>
  <c r="L133" i="36"/>
  <c r="K133" i="36"/>
  <c r="J133" i="36"/>
  <c r="I133" i="36"/>
  <c r="H133" i="36"/>
  <c r="G133" i="36"/>
  <c r="F133" i="36"/>
  <c r="E133" i="36"/>
  <c r="D133" i="36"/>
  <c r="C133" i="36"/>
  <c r="AM132" i="36"/>
  <c r="AL132" i="36"/>
  <c r="AK132" i="36"/>
  <c r="AJ132" i="36"/>
  <c r="AI132" i="36"/>
  <c r="AH132" i="36"/>
  <c r="AG132" i="36"/>
  <c r="AF132" i="36"/>
  <c r="AE132" i="36"/>
  <c r="AD132" i="36"/>
  <c r="AC132" i="36"/>
  <c r="AB132" i="36"/>
  <c r="AA132" i="36"/>
  <c r="Z132" i="36"/>
  <c r="Y132" i="36"/>
  <c r="X132" i="36"/>
  <c r="W132" i="36"/>
  <c r="V132" i="36"/>
  <c r="U132" i="36"/>
  <c r="T132" i="36"/>
  <c r="N132" i="36"/>
  <c r="M132" i="36"/>
  <c r="L132" i="36"/>
  <c r="K132" i="36"/>
  <c r="J132" i="36"/>
  <c r="I132" i="36"/>
  <c r="H132" i="36"/>
  <c r="G132" i="36"/>
  <c r="F132" i="36"/>
  <c r="E132" i="36"/>
  <c r="D132" i="36"/>
  <c r="C132" i="36"/>
  <c r="AM131" i="36"/>
  <c r="AL131" i="36"/>
  <c r="AK131" i="36"/>
  <c r="AJ131" i="36"/>
  <c r="AI131" i="36"/>
  <c r="AH131" i="36"/>
  <c r="AG131" i="36"/>
  <c r="AF131" i="36"/>
  <c r="AE131" i="36"/>
  <c r="AD131" i="36"/>
  <c r="AC131" i="36"/>
  <c r="AB131" i="36"/>
  <c r="AA131" i="36"/>
  <c r="Z131" i="36"/>
  <c r="Y131" i="36"/>
  <c r="X131" i="36"/>
  <c r="W131" i="36"/>
  <c r="V131" i="36"/>
  <c r="U131" i="36"/>
  <c r="T131" i="36"/>
  <c r="N131" i="36"/>
  <c r="M131" i="36"/>
  <c r="L131" i="36"/>
  <c r="K131" i="36"/>
  <c r="J131" i="36"/>
  <c r="I131" i="36"/>
  <c r="H131" i="36"/>
  <c r="G131" i="36"/>
  <c r="F131" i="36"/>
  <c r="E131" i="36"/>
  <c r="D131" i="36"/>
  <c r="C131" i="36"/>
  <c r="AM130" i="36"/>
  <c r="AL130" i="36"/>
  <c r="AK130" i="36"/>
  <c r="AJ130" i="36"/>
  <c r="AI130" i="36"/>
  <c r="AH130" i="36"/>
  <c r="AG130" i="36"/>
  <c r="AF130" i="36"/>
  <c r="AE130" i="36"/>
  <c r="AD130" i="36"/>
  <c r="AC130" i="36"/>
  <c r="AB130" i="36"/>
  <c r="AA130" i="36"/>
  <c r="Z130" i="36"/>
  <c r="Y130" i="36"/>
  <c r="X130" i="36"/>
  <c r="W130" i="36"/>
  <c r="V130" i="36"/>
  <c r="U130" i="36"/>
  <c r="T130" i="36"/>
  <c r="N130" i="36"/>
  <c r="M130" i="36"/>
  <c r="L130" i="36"/>
  <c r="K130" i="36"/>
  <c r="J130" i="36"/>
  <c r="I130" i="36"/>
  <c r="H130" i="36"/>
  <c r="G130" i="36"/>
  <c r="F130" i="36"/>
  <c r="E130" i="36"/>
  <c r="D130" i="36"/>
  <c r="C130" i="36"/>
  <c r="AM129" i="36"/>
  <c r="AL129" i="36"/>
  <c r="AK129" i="36"/>
  <c r="AJ129" i="36"/>
  <c r="AI129" i="36"/>
  <c r="AH129" i="36"/>
  <c r="AG129" i="36"/>
  <c r="AF129" i="36"/>
  <c r="AE129" i="36"/>
  <c r="AD129" i="36"/>
  <c r="AC129" i="36"/>
  <c r="AB129" i="36"/>
  <c r="AA129" i="36"/>
  <c r="Z129" i="36"/>
  <c r="Y129" i="36"/>
  <c r="X129" i="36"/>
  <c r="W129" i="36"/>
  <c r="V129" i="36"/>
  <c r="U129" i="36"/>
  <c r="T129" i="36"/>
  <c r="N129" i="36"/>
  <c r="M129" i="36"/>
  <c r="L129" i="36"/>
  <c r="K129" i="36"/>
  <c r="J129" i="36"/>
  <c r="I129" i="36"/>
  <c r="H129" i="36"/>
  <c r="G129" i="36"/>
  <c r="F129" i="36"/>
  <c r="E129" i="36"/>
  <c r="D129" i="36"/>
  <c r="C129" i="36"/>
  <c r="AM128" i="36"/>
  <c r="AL128" i="36"/>
  <c r="AK128" i="36"/>
  <c r="AJ128" i="36"/>
  <c r="AI128" i="36"/>
  <c r="AH128" i="36"/>
  <c r="AG128" i="36"/>
  <c r="AF128" i="36"/>
  <c r="AE128" i="36"/>
  <c r="AD128" i="36"/>
  <c r="AC128" i="36"/>
  <c r="AB128" i="36"/>
  <c r="AA128" i="36"/>
  <c r="Z128" i="36"/>
  <c r="Y128" i="36"/>
  <c r="X128" i="36"/>
  <c r="W128" i="36"/>
  <c r="V128" i="36"/>
  <c r="U128" i="36"/>
  <c r="T128" i="36"/>
  <c r="N128" i="36"/>
  <c r="M128" i="36"/>
  <c r="L128" i="36"/>
  <c r="K128" i="36"/>
  <c r="J128" i="36"/>
  <c r="I128" i="36"/>
  <c r="H128" i="36"/>
  <c r="G128" i="36"/>
  <c r="F128" i="36"/>
  <c r="E128" i="36"/>
  <c r="D128" i="36"/>
  <c r="C128" i="36"/>
  <c r="AM127" i="36"/>
  <c r="AL127" i="36"/>
  <c r="AK127" i="36"/>
  <c r="AJ127" i="36"/>
  <c r="AI127" i="36"/>
  <c r="AH127" i="36"/>
  <c r="AG127" i="36"/>
  <c r="AF127" i="36"/>
  <c r="AE127" i="36"/>
  <c r="AD127" i="36"/>
  <c r="AC127" i="36"/>
  <c r="AB127" i="36"/>
  <c r="AA127" i="36"/>
  <c r="Z127" i="36"/>
  <c r="Y127" i="36"/>
  <c r="X127" i="36"/>
  <c r="W127" i="36"/>
  <c r="V127" i="36"/>
  <c r="U127" i="36"/>
  <c r="T127" i="36"/>
  <c r="N127" i="36"/>
  <c r="M127" i="36"/>
  <c r="L127" i="36"/>
  <c r="K127" i="36"/>
  <c r="J127" i="36"/>
  <c r="I127" i="36"/>
  <c r="H127" i="36"/>
  <c r="G127" i="36"/>
  <c r="F127" i="36"/>
  <c r="E127" i="36"/>
  <c r="D127" i="36"/>
  <c r="AM122" i="36"/>
  <c r="AL122" i="36"/>
  <c r="AK122" i="36"/>
  <c r="AJ122" i="36"/>
  <c r="AI122" i="36"/>
  <c r="AH122" i="36"/>
  <c r="AG122" i="36"/>
  <c r="AF122" i="36"/>
  <c r="AE122" i="36"/>
  <c r="AD122" i="36"/>
  <c r="AC122" i="36"/>
  <c r="AB122" i="36"/>
  <c r="AA122" i="36"/>
  <c r="Z122" i="36"/>
  <c r="Y122" i="36"/>
  <c r="X122" i="36"/>
  <c r="W122" i="36"/>
  <c r="V122" i="36"/>
  <c r="U122" i="36"/>
  <c r="T122" i="36"/>
  <c r="N122" i="36"/>
  <c r="M122" i="36"/>
  <c r="L122" i="36"/>
  <c r="K122" i="36"/>
  <c r="J122" i="36"/>
  <c r="I122" i="36"/>
  <c r="H122" i="36"/>
  <c r="G122" i="36"/>
  <c r="F122" i="36"/>
  <c r="E122" i="36"/>
  <c r="D122" i="36"/>
  <c r="C122" i="36"/>
  <c r="AM121" i="36"/>
  <c r="AL121" i="36"/>
  <c r="AK121" i="36"/>
  <c r="AJ121" i="36"/>
  <c r="AI121" i="36"/>
  <c r="AH121" i="36"/>
  <c r="AG121" i="36"/>
  <c r="AF121" i="36"/>
  <c r="AE121" i="36"/>
  <c r="AD121" i="36"/>
  <c r="AC121" i="36"/>
  <c r="AB121" i="36"/>
  <c r="AA121" i="36"/>
  <c r="Z121" i="36"/>
  <c r="Y121" i="36"/>
  <c r="X121" i="36"/>
  <c r="W121" i="36"/>
  <c r="V121" i="36"/>
  <c r="U121" i="36"/>
  <c r="T121" i="36"/>
  <c r="N121" i="36"/>
  <c r="M121" i="36"/>
  <c r="L121" i="36"/>
  <c r="K121" i="36"/>
  <c r="J121" i="36"/>
  <c r="I121" i="36"/>
  <c r="H121" i="36"/>
  <c r="G121" i="36"/>
  <c r="F121" i="36"/>
  <c r="E121" i="36"/>
  <c r="D121" i="36"/>
  <c r="C121" i="36"/>
  <c r="AM120" i="36"/>
  <c r="AL120" i="36"/>
  <c r="AK120" i="36"/>
  <c r="AJ120" i="36"/>
  <c r="AI120" i="36"/>
  <c r="AH120" i="36"/>
  <c r="AG120" i="36"/>
  <c r="AF120" i="36"/>
  <c r="AE120" i="36"/>
  <c r="AD120" i="36"/>
  <c r="AC120" i="36"/>
  <c r="AB120" i="36"/>
  <c r="AA120" i="36"/>
  <c r="Z120" i="36"/>
  <c r="Y120" i="36"/>
  <c r="X120" i="36"/>
  <c r="W120" i="36"/>
  <c r="V120" i="36"/>
  <c r="U120" i="36"/>
  <c r="T120" i="36"/>
  <c r="N120" i="36"/>
  <c r="M120" i="36"/>
  <c r="L120" i="36"/>
  <c r="K120" i="36"/>
  <c r="J120" i="36"/>
  <c r="I120" i="36"/>
  <c r="H120" i="36"/>
  <c r="G120" i="36"/>
  <c r="F120" i="36"/>
  <c r="E120" i="36"/>
  <c r="D120" i="36"/>
  <c r="C120" i="36"/>
  <c r="AM119" i="36"/>
  <c r="AL119" i="36"/>
  <c r="AK119" i="36"/>
  <c r="AJ119" i="36"/>
  <c r="AI119" i="36"/>
  <c r="AH119" i="36"/>
  <c r="AG119" i="36"/>
  <c r="AF119" i="36"/>
  <c r="AE119" i="36"/>
  <c r="AD119" i="36"/>
  <c r="AC119" i="36"/>
  <c r="AB119" i="36"/>
  <c r="AA119" i="36"/>
  <c r="Z119" i="36"/>
  <c r="Y119" i="36"/>
  <c r="X119" i="36"/>
  <c r="W119" i="36"/>
  <c r="V119" i="36"/>
  <c r="U119" i="36"/>
  <c r="T119" i="36"/>
  <c r="N119" i="36"/>
  <c r="M119" i="36"/>
  <c r="L119" i="36"/>
  <c r="K119" i="36"/>
  <c r="J119" i="36"/>
  <c r="I119" i="36"/>
  <c r="H119" i="36"/>
  <c r="G119" i="36"/>
  <c r="F119" i="36"/>
  <c r="E119" i="36"/>
  <c r="D119" i="36"/>
  <c r="C119" i="36"/>
  <c r="AM118" i="36"/>
  <c r="AL118" i="36"/>
  <c r="AK118" i="36"/>
  <c r="AJ118" i="36"/>
  <c r="AI118" i="36"/>
  <c r="AH118" i="36"/>
  <c r="AG118" i="36"/>
  <c r="AF118" i="36"/>
  <c r="AE118" i="36"/>
  <c r="AD118" i="36"/>
  <c r="AC118" i="36"/>
  <c r="AB118" i="36"/>
  <c r="AA118" i="36"/>
  <c r="Z118" i="36"/>
  <c r="Y118" i="36"/>
  <c r="X118" i="36"/>
  <c r="W118" i="36"/>
  <c r="V118" i="36"/>
  <c r="U118" i="36"/>
  <c r="T118" i="36"/>
  <c r="N118" i="36"/>
  <c r="M118" i="36"/>
  <c r="L118" i="36"/>
  <c r="K118" i="36"/>
  <c r="J118" i="36"/>
  <c r="I118" i="36"/>
  <c r="H118" i="36"/>
  <c r="G118" i="36"/>
  <c r="F118" i="36"/>
  <c r="E118" i="36"/>
  <c r="D118" i="36"/>
  <c r="C118" i="36"/>
  <c r="AM117" i="36"/>
  <c r="AL117" i="36"/>
  <c r="AK117" i="36"/>
  <c r="AJ117" i="36"/>
  <c r="AI117" i="36"/>
  <c r="AH117" i="36"/>
  <c r="AG117" i="36"/>
  <c r="AF117" i="36"/>
  <c r="AE117" i="36"/>
  <c r="AD117" i="36"/>
  <c r="AC117" i="36"/>
  <c r="AB117" i="36"/>
  <c r="AA117" i="36"/>
  <c r="Z117" i="36"/>
  <c r="Y117" i="36"/>
  <c r="X117" i="36"/>
  <c r="W117" i="36"/>
  <c r="V117" i="36"/>
  <c r="U117" i="36"/>
  <c r="T117" i="36"/>
  <c r="N117" i="36"/>
  <c r="M117" i="36"/>
  <c r="L117" i="36"/>
  <c r="K117" i="36"/>
  <c r="J117" i="36"/>
  <c r="I117" i="36"/>
  <c r="H117" i="36"/>
  <c r="G117" i="36"/>
  <c r="F117" i="36"/>
  <c r="E117" i="36"/>
  <c r="D117" i="36"/>
  <c r="C117" i="36"/>
  <c r="AM116" i="36"/>
  <c r="AL116" i="36"/>
  <c r="AK116" i="36"/>
  <c r="AJ116" i="36"/>
  <c r="AI116" i="36"/>
  <c r="AH116" i="36"/>
  <c r="AG116" i="36"/>
  <c r="AF116" i="36"/>
  <c r="AE116" i="36"/>
  <c r="AD116" i="36"/>
  <c r="AC116" i="36"/>
  <c r="AB116" i="36"/>
  <c r="AA116" i="36"/>
  <c r="Z116" i="36"/>
  <c r="Y116" i="36"/>
  <c r="X116" i="36"/>
  <c r="W116" i="36"/>
  <c r="V116" i="36"/>
  <c r="U116" i="36"/>
  <c r="T116" i="36"/>
  <c r="N116" i="36"/>
  <c r="M116" i="36"/>
  <c r="L116" i="36"/>
  <c r="K116" i="36"/>
  <c r="J116" i="36"/>
  <c r="I116" i="36"/>
  <c r="H116" i="36"/>
  <c r="G116" i="36"/>
  <c r="F116" i="36"/>
  <c r="E116" i="36"/>
  <c r="D116" i="36"/>
  <c r="C116" i="36"/>
  <c r="AM115" i="36"/>
  <c r="AL115" i="36"/>
  <c r="AK115" i="36"/>
  <c r="AJ115" i="36"/>
  <c r="AI115" i="36"/>
  <c r="AH115" i="36"/>
  <c r="AG115" i="36"/>
  <c r="AF115" i="36"/>
  <c r="AE115" i="36"/>
  <c r="AD115" i="36"/>
  <c r="AC115" i="36"/>
  <c r="AB115" i="36"/>
  <c r="AA115" i="36"/>
  <c r="Z115" i="36"/>
  <c r="Y115" i="36"/>
  <c r="X115" i="36"/>
  <c r="W115" i="36"/>
  <c r="V115" i="36"/>
  <c r="U115" i="36"/>
  <c r="T115" i="36"/>
  <c r="N115" i="36"/>
  <c r="M115" i="36"/>
  <c r="L115" i="36"/>
  <c r="K115" i="36"/>
  <c r="J115" i="36"/>
  <c r="I115" i="36"/>
  <c r="H115" i="36"/>
  <c r="G115" i="36"/>
  <c r="F115" i="36"/>
  <c r="E115" i="36"/>
  <c r="D115" i="36"/>
  <c r="C115" i="36"/>
  <c r="AM114" i="36"/>
  <c r="AL114" i="36"/>
  <c r="AK114" i="36"/>
  <c r="AJ114" i="36"/>
  <c r="AI114" i="36"/>
  <c r="AH114" i="36"/>
  <c r="AG114" i="36"/>
  <c r="AF114" i="36"/>
  <c r="AE114" i="36"/>
  <c r="AD114" i="36"/>
  <c r="AC114" i="36"/>
  <c r="AB114" i="36"/>
  <c r="AA114" i="36"/>
  <c r="Z114" i="36"/>
  <c r="Y114" i="36"/>
  <c r="X114" i="36"/>
  <c r="W114" i="36"/>
  <c r="V114" i="36"/>
  <c r="U114" i="36"/>
  <c r="T114" i="36"/>
  <c r="N114" i="36"/>
  <c r="M114" i="36"/>
  <c r="L114" i="36"/>
  <c r="K114" i="36"/>
  <c r="J114" i="36"/>
  <c r="I114" i="36"/>
  <c r="H114" i="36"/>
  <c r="G114" i="36"/>
  <c r="F114" i="36"/>
  <c r="E114" i="36"/>
  <c r="D114" i="36"/>
  <c r="C114" i="36"/>
  <c r="AM113" i="36"/>
  <c r="AL113" i="36"/>
  <c r="AK113" i="36"/>
  <c r="AJ113" i="36"/>
  <c r="AI113" i="36"/>
  <c r="AH113" i="36"/>
  <c r="AG113" i="36"/>
  <c r="AF113" i="36"/>
  <c r="AE113" i="36"/>
  <c r="AD113" i="36"/>
  <c r="AC113" i="36"/>
  <c r="AB113" i="36"/>
  <c r="AA113" i="36"/>
  <c r="Z113" i="36"/>
  <c r="Y113" i="36"/>
  <c r="X113" i="36"/>
  <c r="W113" i="36"/>
  <c r="V113" i="36"/>
  <c r="U113" i="36"/>
  <c r="T113" i="36"/>
  <c r="N113" i="36"/>
  <c r="M113" i="36"/>
  <c r="L113" i="36"/>
  <c r="K113" i="36"/>
  <c r="J113" i="36"/>
  <c r="I113" i="36"/>
  <c r="H113" i="36"/>
  <c r="G113" i="36"/>
  <c r="F113" i="36"/>
  <c r="E113" i="36"/>
  <c r="D113" i="36"/>
  <c r="C113" i="36"/>
  <c r="AM112" i="36"/>
  <c r="AL112" i="36"/>
  <c r="AK112" i="36"/>
  <c r="AJ112" i="36"/>
  <c r="AI112" i="36"/>
  <c r="AH112" i="36"/>
  <c r="AG112" i="36"/>
  <c r="AF112" i="36"/>
  <c r="AE112" i="36"/>
  <c r="AD112" i="36"/>
  <c r="AC112" i="36"/>
  <c r="AB112" i="36"/>
  <c r="AA112" i="36"/>
  <c r="Z112" i="36"/>
  <c r="Y112" i="36"/>
  <c r="X112" i="36"/>
  <c r="W112" i="36"/>
  <c r="V112" i="36"/>
  <c r="U112" i="36"/>
  <c r="T112" i="36"/>
  <c r="N112" i="36"/>
  <c r="M112" i="36"/>
  <c r="L112" i="36"/>
  <c r="K112" i="36"/>
  <c r="J112" i="36"/>
  <c r="I112" i="36"/>
  <c r="H112" i="36"/>
  <c r="G112" i="36"/>
  <c r="F112" i="36"/>
  <c r="E112" i="36"/>
  <c r="D112" i="36"/>
  <c r="C112" i="36"/>
  <c r="AM111" i="36"/>
  <c r="AL111" i="36"/>
  <c r="AK111" i="36"/>
  <c r="AJ111" i="36"/>
  <c r="AI111" i="36"/>
  <c r="AH111" i="36"/>
  <c r="AG111" i="36"/>
  <c r="AF111" i="36"/>
  <c r="AE111" i="36"/>
  <c r="AD111" i="36"/>
  <c r="AC111" i="36"/>
  <c r="AB111" i="36"/>
  <c r="AA111" i="36"/>
  <c r="Z111" i="36"/>
  <c r="Y111" i="36"/>
  <c r="X111" i="36"/>
  <c r="W111" i="36"/>
  <c r="V111" i="36"/>
  <c r="U111" i="36"/>
  <c r="T111" i="36"/>
  <c r="N111" i="36"/>
  <c r="M111" i="36"/>
  <c r="L111" i="36"/>
  <c r="K111" i="36"/>
  <c r="J111" i="36"/>
  <c r="I111" i="36"/>
  <c r="H111" i="36"/>
  <c r="G111" i="36"/>
  <c r="F111" i="36"/>
  <c r="E111" i="36"/>
  <c r="D111" i="36"/>
  <c r="C111" i="36"/>
  <c r="AM110" i="36"/>
  <c r="AL110" i="36"/>
  <c r="AK110" i="36"/>
  <c r="AJ110" i="36"/>
  <c r="AI110" i="36"/>
  <c r="AH110" i="36"/>
  <c r="AG110" i="36"/>
  <c r="AF110" i="36"/>
  <c r="AE110" i="36"/>
  <c r="AD110" i="36"/>
  <c r="AC110" i="36"/>
  <c r="AB110" i="36"/>
  <c r="AA110" i="36"/>
  <c r="Z110" i="36"/>
  <c r="Y110" i="36"/>
  <c r="X110" i="36"/>
  <c r="W110" i="36"/>
  <c r="V110" i="36"/>
  <c r="U110" i="36"/>
  <c r="T110" i="36"/>
  <c r="P110" i="36"/>
  <c r="N110" i="36"/>
  <c r="M110" i="36"/>
  <c r="L110" i="36"/>
  <c r="K110" i="36"/>
  <c r="J110" i="36"/>
  <c r="I110" i="36"/>
  <c r="H110" i="36"/>
  <c r="G110" i="36"/>
  <c r="F110" i="36"/>
  <c r="E110" i="36"/>
  <c r="D110" i="36"/>
  <c r="S139" i="31"/>
  <c r="S139" i="36" s="1"/>
  <c r="R139" i="31"/>
  <c r="R139" i="36" s="1"/>
  <c r="Q139" i="31"/>
  <c r="Q139" i="36" s="1"/>
  <c r="P139" i="31"/>
  <c r="P139" i="36" s="1"/>
  <c r="O139" i="31"/>
  <c r="O139" i="36" s="1"/>
  <c r="S138" i="31"/>
  <c r="S138" i="36" s="1"/>
  <c r="R138" i="31"/>
  <c r="R138" i="36" s="1"/>
  <c r="Q138" i="31"/>
  <c r="Q138" i="36" s="1"/>
  <c r="P138" i="31"/>
  <c r="P138" i="36" s="1"/>
  <c r="O138" i="31"/>
  <c r="O138" i="36" s="1"/>
  <c r="S137" i="31"/>
  <c r="S137" i="36" s="1"/>
  <c r="R137" i="31"/>
  <c r="R137" i="36" s="1"/>
  <c r="Q137" i="31"/>
  <c r="Q137" i="36" s="1"/>
  <c r="P137" i="31"/>
  <c r="P137" i="36" s="1"/>
  <c r="O137" i="31"/>
  <c r="O137" i="36" s="1"/>
  <c r="S136" i="31"/>
  <c r="S136" i="36" s="1"/>
  <c r="R136" i="31"/>
  <c r="R136" i="36" s="1"/>
  <c r="Q136" i="31"/>
  <c r="Q136" i="36" s="1"/>
  <c r="P136" i="31"/>
  <c r="P136" i="36" s="1"/>
  <c r="O136" i="31"/>
  <c r="O136" i="36" s="1"/>
  <c r="S135" i="31"/>
  <c r="S135" i="36" s="1"/>
  <c r="R135" i="31"/>
  <c r="R135" i="36" s="1"/>
  <c r="Q135" i="31"/>
  <c r="Q135" i="36" s="1"/>
  <c r="P135" i="31"/>
  <c r="P135" i="36" s="1"/>
  <c r="O135" i="31"/>
  <c r="O135" i="36" s="1"/>
  <c r="S134" i="31"/>
  <c r="S134" i="36" s="1"/>
  <c r="R134" i="31"/>
  <c r="R134" i="36" s="1"/>
  <c r="Q134" i="31"/>
  <c r="Q134" i="36" s="1"/>
  <c r="P134" i="31"/>
  <c r="P134" i="36" s="1"/>
  <c r="O134" i="31"/>
  <c r="O134" i="36" s="1"/>
  <c r="S133" i="31"/>
  <c r="S133" i="36" s="1"/>
  <c r="R133" i="31"/>
  <c r="R133" i="36" s="1"/>
  <c r="Q133" i="31"/>
  <c r="Q133" i="36" s="1"/>
  <c r="P133" i="31"/>
  <c r="P133" i="36" s="1"/>
  <c r="O133" i="31"/>
  <c r="O133" i="36" s="1"/>
  <c r="S132" i="31"/>
  <c r="S132" i="36" s="1"/>
  <c r="R132" i="31"/>
  <c r="R132" i="36" s="1"/>
  <c r="Q132" i="31"/>
  <c r="Q132" i="36" s="1"/>
  <c r="P132" i="31"/>
  <c r="P132" i="36" s="1"/>
  <c r="O132" i="31"/>
  <c r="O132" i="36" s="1"/>
  <c r="S131" i="31"/>
  <c r="S131" i="36" s="1"/>
  <c r="R131" i="31"/>
  <c r="R131" i="36" s="1"/>
  <c r="Q131" i="31"/>
  <c r="Q131" i="36" s="1"/>
  <c r="P131" i="31"/>
  <c r="P131" i="36" s="1"/>
  <c r="O131" i="31"/>
  <c r="O131" i="36" s="1"/>
  <c r="S130" i="31"/>
  <c r="S130" i="36" s="1"/>
  <c r="R130" i="31"/>
  <c r="R130" i="36" s="1"/>
  <c r="Q130" i="31"/>
  <c r="Q130" i="36" s="1"/>
  <c r="P130" i="31"/>
  <c r="P130" i="36" s="1"/>
  <c r="O130" i="31"/>
  <c r="O130" i="36" s="1"/>
  <c r="S129" i="31"/>
  <c r="S129" i="36" s="1"/>
  <c r="R129" i="31"/>
  <c r="R129" i="36" s="1"/>
  <c r="Q129" i="31"/>
  <c r="Q129" i="36" s="1"/>
  <c r="P129" i="31"/>
  <c r="P129" i="36" s="1"/>
  <c r="O129" i="31"/>
  <c r="O129" i="36" s="1"/>
  <c r="S128" i="31"/>
  <c r="S128" i="36" s="1"/>
  <c r="R128" i="31"/>
  <c r="R128" i="36" s="1"/>
  <c r="Q128" i="31"/>
  <c r="Q128" i="36" s="1"/>
  <c r="P128" i="31"/>
  <c r="P128" i="36" s="1"/>
  <c r="O128" i="31"/>
  <c r="O128" i="36" s="1"/>
  <c r="S127" i="31"/>
  <c r="S127" i="36" s="1"/>
  <c r="R127" i="31"/>
  <c r="R127" i="36" s="1"/>
  <c r="Q127" i="31"/>
  <c r="Q127" i="36" s="1"/>
  <c r="P127" i="31"/>
  <c r="P127" i="36" s="1"/>
  <c r="O127" i="31"/>
  <c r="O127" i="36" s="1"/>
  <c r="S122" i="31"/>
  <c r="S122" i="36" s="1"/>
  <c r="R122" i="31"/>
  <c r="R122" i="36" s="1"/>
  <c r="Q122" i="31"/>
  <c r="Q122" i="36" s="1"/>
  <c r="P122" i="31"/>
  <c r="P122" i="36" s="1"/>
  <c r="O122" i="31"/>
  <c r="O122" i="36" s="1"/>
  <c r="S121" i="31"/>
  <c r="S121" i="36" s="1"/>
  <c r="R121" i="31"/>
  <c r="R121" i="36" s="1"/>
  <c r="Q121" i="31"/>
  <c r="Q121" i="36" s="1"/>
  <c r="P121" i="31"/>
  <c r="P121" i="36" s="1"/>
  <c r="O121" i="31"/>
  <c r="O121" i="36" s="1"/>
  <c r="S120" i="31"/>
  <c r="S120" i="36" s="1"/>
  <c r="R120" i="31"/>
  <c r="R120" i="36" s="1"/>
  <c r="Q120" i="31"/>
  <c r="Q120" i="36" s="1"/>
  <c r="P120" i="31"/>
  <c r="P120" i="36" s="1"/>
  <c r="O120" i="31"/>
  <c r="O120" i="36" s="1"/>
  <c r="S119" i="31"/>
  <c r="S119" i="36" s="1"/>
  <c r="R119" i="31"/>
  <c r="R119" i="36" s="1"/>
  <c r="Q119" i="31"/>
  <c r="Q119" i="36" s="1"/>
  <c r="P119" i="31"/>
  <c r="P119" i="36" s="1"/>
  <c r="O119" i="31"/>
  <c r="O119" i="36" s="1"/>
  <c r="S118" i="31"/>
  <c r="S118" i="36" s="1"/>
  <c r="R118" i="31"/>
  <c r="R118" i="36" s="1"/>
  <c r="Q118" i="31"/>
  <c r="Q118" i="36" s="1"/>
  <c r="P118" i="31"/>
  <c r="P118" i="36" s="1"/>
  <c r="O118" i="31"/>
  <c r="O118" i="36" s="1"/>
  <c r="S117" i="31"/>
  <c r="S117" i="36" s="1"/>
  <c r="R117" i="31"/>
  <c r="R117" i="36" s="1"/>
  <c r="Q117" i="31"/>
  <c r="Q117" i="36" s="1"/>
  <c r="P117" i="31"/>
  <c r="P117" i="36" s="1"/>
  <c r="O117" i="31"/>
  <c r="O117" i="36" s="1"/>
  <c r="S116" i="31"/>
  <c r="S116" i="36" s="1"/>
  <c r="R116" i="31"/>
  <c r="R116" i="36" s="1"/>
  <c r="Q116" i="31"/>
  <c r="Q116" i="36" s="1"/>
  <c r="P116" i="31"/>
  <c r="P116" i="36" s="1"/>
  <c r="O116" i="31"/>
  <c r="O116" i="36" s="1"/>
  <c r="S115" i="31"/>
  <c r="S115" i="36" s="1"/>
  <c r="R115" i="31"/>
  <c r="R115" i="36" s="1"/>
  <c r="Q115" i="31"/>
  <c r="Q115" i="36" s="1"/>
  <c r="P115" i="31"/>
  <c r="P115" i="36" s="1"/>
  <c r="O115" i="31"/>
  <c r="O115" i="36" s="1"/>
  <c r="S114" i="31"/>
  <c r="S114" i="36" s="1"/>
  <c r="R114" i="31"/>
  <c r="R114" i="36" s="1"/>
  <c r="Q114" i="31"/>
  <c r="Q114" i="36" s="1"/>
  <c r="P114" i="31"/>
  <c r="P114" i="36" s="1"/>
  <c r="O114" i="31"/>
  <c r="O114" i="36" s="1"/>
  <c r="S113" i="31"/>
  <c r="S113" i="36" s="1"/>
  <c r="R113" i="31"/>
  <c r="R113" i="36" s="1"/>
  <c r="Q113" i="31"/>
  <c r="Q113" i="36" s="1"/>
  <c r="P113" i="31"/>
  <c r="P113" i="36" s="1"/>
  <c r="O113" i="31"/>
  <c r="O113" i="36" s="1"/>
  <c r="S112" i="31"/>
  <c r="S112" i="36" s="1"/>
  <c r="R112" i="31"/>
  <c r="R112" i="36" s="1"/>
  <c r="Q112" i="31"/>
  <c r="Q112" i="36" s="1"/>
  <c r="P112" i="31"/>
  <c r="P112" i="36" s="1"/>
  <c r="O112" i="31"/>
  <c r="O112" i="36" s="1"/>
  <c r="S111" i="31"/>
  <c r="S111" i="36" s="1"/>
  <c r="R111" i="31"/>
  <c r="R111" i="36" s="1"/>
  <c r="Q111" i="31"/>
  <c r="Q111" i="36" s="1"/>
  <c r="P111" i="31"/>
  <c r="P111" i="36" s="1"/>
  <c r="O111" i="31"/>
  <c r="O111" i="36" s="1"/>
  <c r="S110" i="31"/>
  <c r="S110" i="36" s="1"/>
  <c r="R110" i="31"/>
  <c r="R110" i="36" s="1"/>
  <c r="Q110" i="31"/>
  <c r="Q110" i="36" s="1"/>
  <c r="P110" i="31"/>
  <c r="O110" i="31"/>
  <c r="O110" i="36" s="1"/>
  <c r="AM139" i="35"/>
  <c r="AL139" i="35"/>
  <c r="AK139" i="35"/>
  <c r="AJ139" i="35"/>
  <c r="AI139" i="35"/>
  <c r="AH139" i="35"/>
  <c r="AG139" i="35"/>
  <c r="AF139" i="35"/>
  <c r="AE139" i="35"/>
  <c r="AD139" i="35"/>
  <c r="AC139" i="35"/>
  <c r="AB139" i="35"/>
  <c r="AA139" i="35"/>
  <c r="Z139" i="35"/>
  <c r="Y139" i="35"/>
  <c r="X139" i="35"/>
  <c r="W139" i="35"/>
  <c r="V139" i="35"/>
  <c r="U139" i="35"/>
  <c r="T139" i="35"/>
  <c r="S139" i="35"/>
  <c r="N139" i="35"/>
  <c r="M139" i="35"/>
  <c r="L139" i="35"/>
  <c r="K139" i="35"/>
  <c r="J139" i="35"/>
  <c r="I139" i="35"/>
  <c r="H139" i="35"/>
  <c r="G139" i="35"/>
  <c r="F139" i="35"/>
  <c r="E139" i="35"/>
  <c r="D139" i="35"/>
  <c r="C139" i="35"/>
  <c r="AM138" i="35"/>
  <c r="AL138" i="35"/>
  <c r="AK138" i="35"/>
  <c r="AJ138" i="35"/>
  <c r="AI138" i="35"/>
  <c r="AH138" i="35"/>
  <c r="AG138" i="35"/>
  <c r="AF138" i="35"/>
  <c r="AE138" i="35"/>
  <c r="AD138" i="35"/>
  <c r="AC138" i="35"/>
  <c r="AB138" i="35"/>
  <c r="AA138" i="35"/>
  <c r="Z138" i="35"/>
  <c r="Y138" i="35"/>
  <c r="X138" i="35"/>
  <c r="W138" i="35"/>
  <c r="V138" i="35"/>
  <c r="U138" i="35"/>
  <c r="T138" i="35"/>
  <c r="P138" i="35"/>
  <c r="N138" i="35"/>
  <c r="M138" i="35"/>
  <c r="L138" i="35"/>
  <c r="K138" i="35"/>
  <c r="J138" i="35"/>
  <c r="I138" i="35"/>
  <c r="H138" i="35"/>
  <c r="G138" i="35"/>
  <c r="F138" i="35"/>
  <c r="E138" i="35"/>
  <c r="D138" i="35"/>
  <c r="C138" i="35"/>
  <c r="AM137" i="35"/>
  <c r="AL137" i="35"/>
  <c r="AK137" i="35"/>
  <c r="AJ137" i="35"/>
  <c r="AI137" i="35"/>
  <c r="AH137" i="35"/>
  <c r="AG137" i="35"/>
  <c r="AF137" i="35"/>
  <c r="AE137" i="35"/>
  <c r="AD137" i="35"/>
  <c r="AC137" i="35"/>
  <c r="AB137" i="35"/>
  <c r="AA137" i="35"/>
  <c r="Z137" i="35"/>
  <c r="Y137" i="35"/>
  <c r="X137" i="35"/>
  <c r="W137" i="35"/>
  <c r="V137" i="35"/>
  <c r="U137" i="35"/>
  <c r="T137" i="35"/>
  <c r="N137" i="35"/>
  <c r="M137" i="35"/>
  <c r="L137" i="35"/>
  <c r="K137" i="35"/>
  <c r="J137" i="35"/>
  <c r="I137" i="35"/>
  <c r="H137" i="35"/>
  <c r="G137" i="35"/>
  <c r="F137" i="35"/>
  <c r="E137" i="35"/>
  <c r="D137" i="35"/>
  <c r="C137" i="35"/>
  <c r="AM136" i="35"/>
  <c r="AL136" i="35"/>
  <c r="AK136" i="35"/>
  <c r="AJ136" i="35"/>
  <c r="AI136" i="35"/>
  <c r="AH136" i="35"/>
  <c r="AG136" i="35"/>
  <c r="AF136" i="35"/>
  <c r="AE136" i="35"/>
  <c r="AD136" i="35"/>
  <c r="AC136" i="35"/>
  <c r="AB136" i="35"/>
  <c r="AA136" i="35"/>
  <c r="Z136" i="35"/>
  <c r="Y136" i="35"/>
  <c r="X136" i="35"/>
  <c r="W136" i="35"/>
  <c r="V136" i="35"/>
  <c r="U136" i="35"/>
  <c r="T136" i="35"/>
  <c r="N136" i="35"/>
  <c r="M136" i="35"/>
  <c r="L136" i="35"/>
  <c r="K136" i="35"/>
  <c r="J136" i="35"/>
  <c r="I136" i="35"/>
  <c r="H136" i="35"/>
  <c r="G136" i="35"/>
  <c r="F136" i="35"/>
  <c r="E136" i="35"/>
  <c r="D136" i="35"/>
  <c r="C136" i="35"/>
  <c r="AM135" i="35"/>
  <c r="AL135" i="35"/>
  <c r="AK135" i="35"/>
  <c r="AJ135" i="35"/>
  <c r="AI135" i="35"/>
  <c r="AH135" i="35"/>
  <c r="AG135" i="35"/>
  <c r="AF135" i="35"/>
  <c r="AE135" i="35"/>
  <c r="AD135" i="35"/>
  <c r="AC135" i="35"/>
  <c r="AB135" i="35"/>
  <c r="AA135" i="35"/>
  <c r="Z135" i="35"/>
  <c r="Y135" i="35"/>
  <c r="X135" i="35"/>
  <c r="W135" i="35"/>
  <c r="V135" i="35"/>
  <c r="U135" i="35"/>
  <c r="T135" i="35"/>
  <c r="N135" i="35"/>
  <c r="M135" i="35"/>
  <c r="L135" i="35"/>
  <c r="K135" i="35"/>
  <c r="J135" i="35"/>
  <c r="I135" i="35"/>
  <c r="H135" i="35"/>
  <c r="G135" i="35"/>
  <c r="F135" i="35"/>
  <c r="E135" i="35"/>
  <c r="D135" i="35"/>
  <c r="C135" i="35"/>
  <c r="AM134" i="35"/>
  <c r="AL134" i="35"/>
  <c r="AK134" i="35"/>
  <c r="AJ134" i="35"/>
  <c r="AI134" i="35"/>
  <c r="AH134" i="35"/>
  <c r="AG134" i="35"/>
  <c r="AF134" i="35"/>
  <c r="AE134" i="35"/>
  <c r="AD134" i="35"/>
  <c r="AC134" i="35"/>
  <c r="AB134" i="35"/>
  <c r="AA134" i="35"/>
  <c r="Z134" i="35"/>
  <c r="Y134" i="35"/>
  <c r="X134" i="35"/>
  <c r="W134" i="35"/>
  <c r="V134" i="35"/>
  <c r="U134" i="35"/>
  <c r="T134" i="35"/>
  <c r="N134" i="35"/>
  <c r="M134" i="35"/>
  <c r="L134" i="35"/>
  <c r="K134" i="35"/>
  <c r="J134" i="35"/>
  <c r="I134" i="35"/>
  <c r="H134" i="35"/>
  <c r="G134" i="35"/>
  <c r="F134" i="35"/>
  <c r="E134" i="35"/>
  <c r="D134" i="35"/>
  <c r="C134" i="35"/>
  <c r="AM133" i="35"/>
  <c r="AL133" i="35"/>
  <c r="AK133" i="35"/>
  <c r="AJ133" i="35"/>
  <c r="AI133" i="35"/>
  <c r="AH133" i="35"/>
  <c r="AG133" i="35"/>
  <c r="AF133" i="35"/>
  <c r="AE133" i="35"/>
  <c r="AD133" i="35"/>
  <c r="AC133" i="35"/>
  <c r="AB133" i="35"/>
  <c r="AA133" i="35"/>
  <c r="Z133" i="35"/>
  <c r="Y133" i="35"/>
  <c r="X133" i="35"/>
  <c r="W133" i="35"/>
  <c r="V133" i="35"/>
  <c r="U133" i="35"/>
  <c r="T133" i="35"/>
  <c r="N133" i="35"/>
  <c r="M133" i="35"/>
  <c r="L133" i="35"/>
  <c r="K133" i="35"/>
  <c r="J133" i="35"/>
  <c r="I133" i="35"/>
  <c r="H133" i="35"/>
  <c r="G133" i="35"/>
  <c r="F133" i="35"/>
  <c r="E133" i="35"/>
  <c r="D133" i="35"/>
  <c r="C133" i="35"/>
  <c r="AM132" i="35"/>
  <c r="AL132" i="35"/>
  <c r="AK132" i="35"/>
  <c r="AJ132" i="35"/>
  <c r="AI132" i="35"/>
  <c r="AH132" i="35"/>
  <c r="AG132" i="35"/>
  <c r="AF132" i="35"/>
  <c r="AE132" i="35"/>
  <c r="AD132" i="35"/>
  <c r="AC132" i="35"/>
  <c r="AB132" i="35"/>
  <c r="AA132" i="35"/>
  <c r="Z132" i="35"/>
  <c r="Y132" i="35"/>
  <c r="X132" i="35"/>
  <c r="W132" i="35"/>
  <c r="V132" i="35"/>
  <c r="U132" i="35"/>
  <c r="T132" i="35"/>
  <c r="P132" i="35"/>
  <c r="O132" i="35"/>
  <c r="N132" i="35"/>
  <c r="M132" i="35"/>
  <c r="L132" i="35"/>
  <c r="K132" i="35"/>
  <c r="J132" i="35"/>
  <c r="I132" i="35"/>
  <c r="H132" i="35"/>
  <c r="G132" i="35"/>
  <c r="F132" i="35"/>
  <c r="E132" i="35"/>
  <c r="D132" i="35"/>
  <c r="C132" i="35"/>
  <c r="AM131" i="35"/>
  <c r="AL131" i="35"/>
  <c r="AK131" i="35"/>
  <c r="AJ131" i="35"/>
  <c r="AI131" i="35"/>
  <c r="AH131" i="35"/>
  <c r="AG131" i="35"/>
  <c r="AF131" i="35"/>
  <c r="AE131" i="35"/>
  <c r="AD131" i="35"/>
  <c r="AC131" i="35"/>
  <c r="AB131" i="35"/>
  <c r="AA131" i="35"/>
  <c r="Z131" i="35"/>
  <c r="Y131" i="35"/>
  <c r="X131" i="35"/>
  <c r="W131" i="35"/>
  <c r="V131" i="35"/>
  <c r="U131" i="35"/>
  <c r="T131" i="35"/>
  <c r="N131" i="35"/>
  <c r="M131" i="35"/>
  <c r="L131" i="35"/>
  <c r="K131" i="35"/>
  <c r="J131" i="35"/>
  <c r="I131" i="35"/>
  <c r="H131" i="35"/>
  <c r="G131" i="35"/>
  <c r="F131" i="35"/>
  <c r="E131" i="35"/>
  <c r="D131" i="35"/>
  <c r="C131" i="35"/>
  <c r="AM130" i="35"/>
  <c r="AL130" i="35"/>
  <c r="AK130" i="35"/>
  <c r="AJ130" i="35"/>
  <c r="AI130" i="35"/>
  <c r="AH130" i="35"/>
  <c r="AG130" i="35"/>
  <c r="AF130" i="35"/>
  <c r="AE130" i="35"/>
  <c r="AD130" i="35"/>
  <c r="AC130" i="35"/>
  <c r="AB130" i="35"/>
  <c r="AA130" i="35"/>
  <c r="Z130" i="35"/>
  <c r="Y130" i="35"/>
  <c r="X130" i="35"/>
  <c r="W130" i="35"/>
  <c r="V130" i="35"/>
  <c r="U130" i="35"/>
  <c r="T130" i="35"/>
  <c r="N130" i="35"/>
  <c r="M130" i="35"/>
  <c r="L130" i="35"/>
  <c r="K130" i="35"/>
  <c r="J130" i="35"/>
  <c r="I130" i="35"/>
  <c r="H130" i="35"/>
  <c r="G130" i="35"/>
  <c r="F130" i="35"/>
  <c r="E130" i="35"/>
  <c r="D130" i="35"/>
  <c r="C130" i="35"/>
  <c r="AM129" i="35"/>
  <c r="AL129" i="35"/>
  <c r="AK129" i="35"/>
  <c r="AJ129" i="35"/>
  <c r="AI129" i="35"/>
  <c r="AH129" i="35"/>
  <c r="AG129" i="35"/>
  <c r="AF129" i="35"/>
  <c r="AE129" i="35"/>
  <c r="AD129" i="35"/>
  <c r="AC129" i="35"/>
  <c r="AB129" i="35"/>
  <c r="AA129" i="35"/>
  <c r="Z129" i="35"/>
  <c r="Y129" i="35"/>
  <c r="X129" i="35"/>
  <c r="W129" i="35"/>
  <c r="V129" i="35"/>
  <c r="U129" i="35"/>
  <c r="T129" i="35"/>
  <c r="N129" i="35"/>
  <c r="M129" i="35"/>
  <c r="L129" i="35"/>
  <c r="K129" i="35"/>
  <c r="J129" i="35"/>
  <c r="I129" i="35"/>
  <c r="H129" i="35"/>
  <c r="G129" i="35"/>
  <c r="F129" i="35"/>
  <c r="E129" i="35"/>
  <c r="D129" i="35"/>
  <c r="C129" i="35"/>
  <c r="AM128" i="35"/>
  <c r="AL128" i="35"/>
  <c r="AK128" i="35"/>
  <c r="AJ128" i="35"/>
  <c r="AI128" i="35"/>
  <c r="AH128" i="35"/>
  <c r="AG128" i="35"/>
  <c r="AF128" i="35"/>
  <c r="AE128" i="35"/>
  <c r="AD128" i="35"/>
  <c r="AC128" i="35"/>
  <c r="AB128" i="35"/>
  <c r="AA128" i="35"/>
  <c r="Z128" i="35"/>
  <c r="Y128" i="35"/>
  <c r="X128" i="35"/>
  <c r="W128" i="35"/>
  <c r="V128" i="35"/>
  <c r="U128" i="35"/>
  <c r="T128" i="35"/>
  <c r="N128" i="35"/>
  <c r="M128" i="35"/>
  <c r="L128" i="35"/>
  <c r="K128" i="35"/>
  <c r="J128" i="35"/>
  <c r="I128" i="35"/>
  <c r="H128" i="35"/>
  <c r="G128" i="35"/>
  <c r="F128" i="35"/>
  <c r="E128" i="35"/>
  <c r="D128" i="35"/>
  <c r="C128" i="35"/>
  <c r="AM127" i="35"/>
  <c r="AL127" i="35"/>
  <c r="AK127" i="35"/>
  <c r="AJ127" i="35"/>
  <c r="AI127" i="35"/>
  <c r="AH127" i="35"/>
  <c r="AG127" i="35"/>
  <c r="AF127" i="35"/>
  <c r="AE127" i="35"/>
  <c r="AD127" i="35"/>
  <c r="AC127" i="35"/>
  <c r="AB127" i="35"/>
  <c r="AA127" i="35"/>
  <c r="Z127" i="35"/>
  <c r="Y127" i="35"/>
  <c r="X127" i="35"/>
  <c r="W127" i="35"/>
  <c r="V127" i="35"/>
  <c r="U127" i="35"/>
  <c r="T127" i="35"/>
  <c r="N127" i="35"/>
  <c r="M127" i="35"/>
  <c r="L127" i="35"/>
  <c r="K127" i="35"/>
  <c r="J127" i="35"/>
  <c r="I127" i="35"/>
  <c r="H127" i="35"/>
  <c r="G127" i="35"/>
  <c r="F127" i="35"/>
  <c r="E127" i="35"/>
  <c r="D127" i="35"/>
  <c r="AM122" i="35"/>
  <c r="AL122" i="35"/>
  <c r="AK122" i="35"/>
  <c r="AJ122" i="35"/>
  <c r="AI122" i="35"/>
  <c r="AH122" i="35"/>
  <c r="AG122" i="35"/>
  <c r="AF122" i="35"/>
  <c r="AE122" i="35"/>
  <c r="AD122" i="35"/>
  <c r="AC122" i="35"/>
  <c r="AB122" i="35"/>
  <c r="AA122" i="35"/>
  <c r="Z122" i="35"/>
  <c r="Y122" i="35"/>
  <c r="X122" i="35"/>
  <c r="W122" i="35"/>
  <c r="V122" i="35"/>
  <c r="U122" i="35"/>
  <c r="T122" i="35"/>
  <c r="N122" i="35"/>
  <c r="M122" i="35"/>
  <c r="L122" i="35"/>
  <c r="K122" i="35"/>
  <c r="J122" i="35"/>
  <c r="I122" i="35"/>
  <c r="H122" i="35"/>
  <c r="G122" i="35"/>
  <c r="F122" i="35"/>
  <c r="E122" i="35"/>
  <c r="D122" i="35"/>
  <c r="C122" i="35"/>
  <c r="AM121" i="35"/>
  <c r="AL121" i="35"/>
  <c r="AK121" i="35"/>
  <c r="AJ121" i="35"/>
  <c r="AI121" i="35"/>
  <c r="AH121" i="35"/>
  <c r="AG121" i="35"/>
  <c r="AF121" i="35"/>
  <c r="AE121" i="35"/>
  <c r="AD121" i="35"/>
  <c r="AC121" i="35"/>
  <c r="AB121" i="35"/>
  <c r="AA121" i="35"/>
  <c r="Z121" i="35"/>
  <c r="Y121" i="35"/>
  <c r="X121" i="35"/>
  <c r="W121" i="35"/>
  <c r="V121" i="35"/>
  <c r="U121" i="35"/>
  <c r="T121" i="35"/>
  <c r="S121" i="35"/>
  <c r="R121" i="35"/>
  <c r="N121" i="35"/>
  <c r="M121" i="35"/>
  <c r="L121" i="35"/>
  <c r="K121" i="35"/>
  <c r="J121" i="35"/>
  <c r="I121" i="35"/>
  <c r="H121" i="35"/>
  <c r="G121" i="35"/>
  <c r="F121" i="35"/>
  <c r="E121" i="35"/>
  <c r="D121" i="35"/>
  <c r="C121" i="35"/>
  <c r="AM120" i="35"/>
  <c r="AL120" i="35"/>
  <c r="AK120" i="35"/>
  <c r="AJ120" i="35"/>
  <c r="AI120" i="35"/>
  <c r="AH120" i="35"/>
  <c r="AG120" i="35"/>
  <c r="AF120" i="35"/>
  <c r="AE120" i="35"/>
  <c r="AD120" i="35"/>
  <c r="AC120" i="35"/>
  <c r="AB120" i="35"/>
  <c r="AA120" i="35"/>
  <c r="Z120" i="35"/>
  <c r="Y120" i="35"/>
  <c r="X120" i="35"/>
  <c r="W120" i="35"/>
  <c r="V120" i="35"/>
  <c r="U120" i="35"/>
  <c r="T120" i="35"/>
  <c r="N120" i="35"/>
  <c r="M120" i="35"/>
  <c r="L120" i="35"/>
  <c r="K120" i="35"/>
  <c r="J120" i="35"/>
  <c r="I120" i="35"/>
  <c r="H120" i="35"/>
  <c r="G120" i="35"/>
  <c r="F120" i="35"/>
  <c r="E120" i="35"/>
  <c r="D120" i="35"/>
  <c r="C120" i="35"/>
  <c r="AM119" i="35"/>
  <c r="AL119" i="35"/>
  <c r="AK119" i="35"/>
  <c r="AJ119" i="35"/>
  <c r="AI119" i="35"/>
  <c r="AH119" i="35"/>
  <c r="AG119" i="35"/>
  <c r="AF119" i="35"/>
  <c r="AE119" i="35"/>
  <c r="AD119" i="35"/>
  <c r="AC119" i="35"/>
  <c r="AB119" i="35"/>
  <c r="AA119" i="35"/>
  <c r="Z119" i="35"/>
  <c r="Y119" i="35"/>
  <c r="X119" i="35"/>
  <c r="W119" i="35"/>
  <c r="V119" i="35"/>
  <c r="U119" i="35"/>
  <c r="T119" i="35"/>
  <c r="N119" i="35"/>
  <c r="M119" i="35"/>
  <c r="L119" i="35"/>
  <c r="K119" i="35"/>
  <c r="J119" i="35"/>
  <c r="I119" i="35"/>
  <c r="H119" i="35"/>
  <c r="G119" i="35"/>
  <c r="F119" i="35"/>
  <c r="E119" i="35"/>
  <c r="D119" i="35"/>
  <c r="C119" i="35"/>
  <c r="AM118" i="35"/>
  <c r="AL118" i="35"/>
  <c r="AK118" i="35"/>
  <c r="AJ118" i="35"/>
  <c r="AI118" i="35"/>
  <c r="AH118" i="35"/>
  <c r="AG118" i="35"/>
  <c r="AF118" i="35"/>
  <c r="AE118" i="35"/>
  <c r="AD118" i="35"/>
  <c r="AC118" i="35"/>
  <c r="AB118" i="35"/>
  <c r="AA118" i="35"/>
  <c r="Z118" i="35"/>
  <c r="Y118" i="35"/>
  <c r="X118" i="35"/>
  <c r="W118" i="35"/>
  <c r="V118" i="35"/>
  <c r="U118" i="35"/>
  <c r="T118" i="35"/>
  <c r="N118" i="35"/>
  <c r="M118" i="35"/>
  <c r="L118" i="35"/>
  <c r="K118" i="35"/>
  <c r="J118" i="35"/>
  <c r="I118" i="35"/>
  <c r="H118" i="35"/>
  <c r="G118" i="35"/>
  <c r="F118" i="35"/>
  <c r="E118" i="35"/>
  <c r="D118" i="35"/>
  <c r="C118" i="35"/>
  <c r="AM117" i="35"/>
  <c r="AL117" i="35"/>
  <c r="AK117" i="35"/>
  <c r="AJ117" i="35"/>
  <c r="AI117" i="35"/>
  <c r="AH117" i="35"/>
  <c r="AG117" i="35"/>
  <c r="AF117" i="35"/>
  <c r="AE117" i="35"/>
  <c r="AD117" i="35"/>
  <c r="AC117" i="35"/>
  <c r="AB117" i="35"/>
  <c r="AA117" i="35"/>
  <c r="Z117" i="35"/>
  <c r="Y117" i="35"/>
  <c r="X117" i="35"/>
  <c r="W117" i="35"/>
  <c r="V117" i="35"/>
  <c r="U117" i="35"/>
  <c r="T117" i="35"/>
  <c r="R117" i="35"/>
  <c r="N117" i="35"/>
  <c r="M117" i="35"/>
  <c r="L117" i="35"/>
  <c r="K117" i="35"/>
  <c r="J117" i="35"/>
  <c r="I117" i="35"/>
  <c r="H117" i="35"/>
  <c r="G117" i="35"/>
  <c r="F117" i="35"/>
  <c r="E117" i="35"/>
  <c r="D117" i="35"/>
  <c r="C117" i="35"/>
  <c r="AM116" i="35"/>
  <c r="AL116" i="35"/>
  <c r="AK116" i="35"/>
  <c r="AJ116" i="35"/>
  <c r="AI116" i="35"/>
  <c r="AH116" i="35"/>
  <c r="AG116" i="35"/>
  <c r="AF116" i="35"/>
  <c r="AE116" i="35"/>
  <c r="AD116" i="35"/>
  <c r="AC116" i="35"/>
  <c r="AB116" i="35"/>
  <c r="AA116" i="35"/>
  <c r="Z116" i="35"/>
  <c r="Y116" i="35"/>
  <c r="X116" i="35"/>
  <c r="W116" i="35"/>
  <c r="V116" i="35"/>
  <c r="U116" i="35"/>
  <c r="T116" i="35"/>
  <c r="O116" i="35"/>
  <c r="N116" i="35"/>
  <c r="M116" i="35"/>
  <c r="L116" i="35"/>
  <c r="K116" i="35"/>
  <c r="J116" i="35"/>
  <c r="I116" i="35"/>
  <c r="H116" i="35"/>
  <c r="G116" i="35"/>
  <c r="F116" i="35"/>
  <c r="E116" i="35"/>
  <c r="D116" i="35"/>
  <c r="C116" i="35"/>
  <c r="AM115" i="35"/>
  <c r="AL115" i="35"/>
  <c r="AK115" i="35"/>
  <c r="AJ115" i="35"/>
  <c r="AI115" i="35"/>
  <c r="AH115" i="35"/>
  <c r="AG115" i="35"/>
  <c r="AF115" i="35"/>
  <c r="AE115" i="35"/>
  <c r="AD115" i="35"/>
  <c r="AC115" i="35"/>
  <c r="AB115" i="35"/>
  <c r="AA115" i="35"/>
  <c r="Z115" i="35"/>
  <c r="Y115" i="35"/>
  <c r="X115" i="35"/>
  <c r="W115" i="35"/>
  <c r="V115" i="35"/>
  <c r="U115" i="35"/>
  <c r="T115" i="35"/>
  <c r="N115" i="35"/>
  <c r="M115" i="35"/>
  <c r="L115" i="35"/>
  <c r="K115" i="35"/>
  <c r="J115" i="35"/>
  <c r="I115" i="35"/>
  <c r="H115" i="35"/>
  <c r="G115" i="35"/>
  <c r="F115" i="35"/>
  <c r="E115" i="35"/>
  <c r="D115" i="35"/>
  <c r="C115" i="35"/>
  <c r="AM114" i="35"/>
  <c r="AL114" i="35"/>
  <c r="AK114" i="35"/>
  <c r="AJ114" i="35"/>
  <c r="AI114" i="35"/>
  <c r="AH114" i="35"/>
  <c r="AG114" i="35"/>
  <c r="AF114" i="35"/>
  <c r="AE114" i="35"/>
  <c r="AD114" i="35"/>
  <c r="AC114" i="35"/>
  <c r="AB114" i="35"/>
  <c r="AA114" i="35"/>
  <c r="Z114" i="35"/>
  <c r="Y114" i="35"/>
  <c r="X114" i="35"/>
  <c r="W114" i="35"/>
  <c r="V114" i="35"/>
  <c r="U114" i="35"/>
  <c r="T114" i="35"/>
  <c r="N114" i="35"/>
  <c r="M114" i="35"/>
  <c r="L114" i="35"/>
  <c r="K114" i="35"/>
  <c r="J114" i="35"/>
  <c r="I114" i="35"/>
  <c r="H114" i="35"/>
  <c r="G114" i="35"/>
  <c r="F114" i="35"/>
  <c r="E114" i="35"/>
  <c r="D114" i="35"/>
  <c r="C114" i="35"/>
  <c r="AM113" i="35"/>
  <c r="AL113" i="35"/>
  <c r="AK113" i="35"/>
  <c r="AJ113" i="35"/>
  <c r="AI113" i="35"/>
  <c r="AH113" i="35"/>
  <c r="AG113" i="35"/>
  <c r="AF113" i="35"/>
  <c r="AE113" i="35"/>
  <c r="AD113" i="35"/>
  <c r="AC113" i="35"/>
  <c r="AB113" i="35"/>
  <c r="AA113" i="35"/>
  <c r="Z113" i="35"/>
  <c r="Y113" i="35"/>
  <c r="X113" i="35"/>
  <c r="W113" i="35"/>
  <c r="V113" i="35"/>
  <c r="U113" i="35"/>
  <c r="T113" i="35"/>
  <c r="N113" i="35"/>
  <c r="M113" i="35"/>
  <c r="L113" i="35"/>
  <c r="K113" i="35"/>
  <c r="J113" i="35"/>
  <c r="I113" i="35"/>
  <c r="H113" i="35"/>
  <c r="G113" i="35"/>
  <c r="F113" i="35"/>
  <c r="E113" i="35"/>
  <c r="D113" i="35"/>
  <c r="C113" i="35"/>
  <c r="AM112" i="35"/>
  <c r="AL112" i="35"/>
  <c r="AK112" i="35"/>
  <c r="AJ112" i="35"/>
  <c r="AI112" i="35"/>
  <c r="AH112" i="35"/>
  <c r="AG112" i="35"/>
  <c r="AF112" i="35"/>
  <c r="AE112" i="35"/>
  <c r="AD112" i="35"/>
  <c r="AC112" i="35"/>
  <c r="AB112" i="35"/>
  <c r="AA112" i="35"/>
  <c r="Z112" i="35"/>
  <c r="Y112" i="35"/>
  <c r="X112" i="35"/>
  <c r="W112" i="35"/>
  <c r="V112" i="35"/>
  <c r="U112" i="35"/>
  <c r="T112" i="35"/>
  <c r="N112" i="35"/>
  <c r="M112" i="35"/>
  <c r="L112" i="35"/>
  <c r="K112" i="35"/>
  <c r="J112" i="35"/>
  <c r="I112" i="35"/>
  <c r="H112" i="35"/>
  <c r="G112" i="35"/>
  <c r="F112" i="35"/>
  <c r="E112" i="35"/>
  <c r="D112" i="35"/>
  <c r="C112" i="35"/>
  <c r="AM111" i="35"/>
  <c r="AL111" i="35"/>
  <c r="AK111" i="35"/>
  <c r="AJ111" i="35"/>
  <c r="AI111" i="35"/>
  <c r="AH111" i="35"/>
  <c r="AG111" i="35"/>
  <c r="AF111" i="35"/>
  <c r="AE111" i="35"/>
  <c r="AD111" i="35"/>
  <c r="AC111" i="35"/>
  <c r="AB111" i="35"/>
  <c r="AA111" i="35"/>
  <c r="Z111" i="35"/>
  <c r="Y111" i="35"/>
  <c r="X111" i="35"/>
  <c r="W111" i="35"/>
  <c r="V111" i="35"/>
  <c r="U111" i="35"/>
  <c r="T111" i="35"/>
  <c r="N111" i="35"/>
  <c r="M111" i="35"/>
  <c r="L111" i="35"/>
  <c r="K111" i="35"/>
  <c r="J111" i="35"/>
  <c r="I111" i="35"/>
  <c r="H111" i="35"/>
  <c r="G111" i="35"/>
  <c r="F111" i="35"/>
  <c r="E111" i="35"/>
  <c r="D111" i="35"/>
  <c r="C111" i="35"/>
  <c r="AM110" i="35"/>
  <c r="AL110" i="35"/>
  <c r="AK110" i="35"/>
  <c r="AJ110" i="35"/>
  <c r="AI110" i="35"/>
  <c r="AH110" i="35"/>
  <c r="AG110" i="35"/>
  <c r="AF110" i="35"/>
  <c r="AE110" i="35"/>
  <c r="AD110" i="35"/>
  <c r="AC110" i="35"/>
  <c r="AB110" i="35"/>
  <c r="AA110" i="35"/>
  <c r="Z110" i="35"/>
  <c r="Y110" i="35"/>
  <c r="X110" i="35"/>
  <c r="W110" i="35"/>
  <c r="V110" i="35"/>
  <c r="U110" i="35"/>
  <c r="T110" i="35"/>
  <c r="O110" i="35"/>
  <c r="N110" i="35"/>
  <c r="M110" i="35"/>
  <c r="L110" i="35"/>
  <c r="K110" i="35"/>
  <c r="J110" i="35"/>
  <c r="I110" i="35"/>
  <c r="H110" i="35"/>
  <c r="G110" i="35"/>
  <c r="F110" i="35"/>
  <c r="E110" i="35"/>
  <c r="D110" i="35"/>
  <c r="S139" i="30"/>
  <c r="R139" i="30"/>
  <c r="R139" i="35" s="1"/>
  <c r="Q139" i="30"/>
  <c r="Q139" i="35" s="1"/>
  <c r="P139" i="30"/>
  <c r="P139" i="35" s="1"/>
  <c r="O139" i="30"/>
  <c r="O139" i="35" s="1"/>
  <c r="S138" i="30"/>
  <c r="S138" i="35" s="1"/>
  <c r="R138" i="30"/>
  <c r="R138" i="35" s="1"/>
  <c r="Q138" i="30"/>
  <c r="Q138" i="35" s="1"/>
  <c r="P138" i="30"/>
  <c r="O138" i="30"/>
  <c r="O138" i="35" s="1"/>
  <c r="S137" i="30"/>
  <c r="S137" i="35" s="1"/>
  <c r="R137" i="30"/>
  <c r="R137" i="35" s="1"/>
  <c r="Q137" i="30"/>
  <c r="Q137" i="35" s="1"/>
  <c r="P137" i="30"/>
  <c r="P137" i="35" s="1"/>
  <c r="O137" i="30"/>
  <c r="O137" i="35" s="1"/>
  <c r="S136" i="30"/>
  <c r="S136" i="35" s="1"/>
  <c r="R136" i="30"/>
  <c r="R136" i="35" s="1"/>
  <c r="Q136" i="30"/>
  <c r="Q136" i="35" s="1"/>
  <c r="P136" i="30"/>
  <c r="P136" i="35" s="1"/>
  <c r="O136" i="30"/>
  <c r="O136" i="35" s="1"/>
  <c r="S135" i="30"/>
  <c r="S135" i="35" s="1"/>
  <c r="R135" i="30"/>
  <c r="R135" i="35" s="1"/>
  <c r="Q135" i="30"/>
  <c r="Q135" i="35" s="1"/>
  <c r="P135" i="30"/>
  <c r="P135" i="35" s="1"/>
  <c r="O135" i="30"/>
  <c r="O135" i="35" s="1"/>
  <c r="S134" i="30"/>
  <c r="S134" i="35" s="1"/>
  <c r="R134" i="30"/>
  <c r="R134" i="35" s="1"/>
  <c r="Q134" i="30"/>
  <c r="Q134" i="35" s="1"/>
  <c r="P134" i="30"/>
  <c r="P134" i="35" s="1"/>
  <c r="O134" i="30"/>
  <c r="O134" i="35" s="1"/>
  <c r="S133" i="30"/>
  <c r="S133" i="35" s="1"/>
  <c r="R133" i="30"/>
  <c r="R133" i="35" s="1"/>
  <c r="Q133" i="30"/>
  <c r="Q133" i="35" s="1"/>
  <c r="P133" i="30"/>
  <c r="P133" i="35" s="1"/>
  <c r="O133" i="30"/>
  <c r="O133" i="35" s="1"/>
  <c r="S132" i="30"/>
  <c r="S132" i="35" s="1"/>
  <c r="R132" i="30"/>
  <c r="R132" i="35" s="1"/>
  <c r="Q132" i="30"/>
  <c r="Q132" i="35" s="1"/>
  <c r="P132" i="30"/>
  <c r="O132" i="30"/>
  <c r="S131" i="30"/>
  <c r="S131" i="35" s="1"/>
  <c r="R131" i="30"/>
  <c r="R131" i="35" s="1"/>
  <c r="Q131" i="30"/>
  <c r="Q131" i="35" s="1"/>
  <c r="P131" i="30"/>
  <c r="P131" i="35" s="1"/>
  <c r="O131" i="30"/>
  <c r="O131" i="35" s="1"/>
  <c r="S130" i="30"/>
  <c r="S130" i="35" s="1"/>
  <c r="R130" i="30"/>
  <c r="R130" i="35" s="1"/>
  <c r="Q130" i="30"/>
  <c r="Q130" i="35" s="1"/>
  <c r="P130" i="30"/>
  <c r="P130" i="35" s="1"/>
  <c r="O130" i="30"/>
  <c r="O130" i="35" s="1"/>
  <c r="S129" i="30"/>
  <c r="S129" i="35" s="1"/>
  <c r="R129" i="30"/>
  <c r="R129" i="35" s="1"/>
  <c r="Q129" i="30"/>
  <c r="Q129" i="35" s="1"/>
  <c r="P129" i="30"/>
  <c r="P129" i="35" s="1"/>
  <c r="O129" i="30"/>
  <c r="O129" i="35" s="1"/>
  <c r="S128" i="30"/>
  <c r="S128" i="35" s="1"/>
  <c r="R128" i="30"/>
  <c r="R128" i="35" s="1"/>
  <c r="Q128" i="30"/>
  <c r="Q128" i="35" s="1"/>
  <c r="P128" i="30"/>
  <c r="P128" i="35" s="1"/>
  <c r="O128" i="30"/>
  <c r="O128" i="35" s="1"/>
  <c r="S127" i="30"/>
  <c r="S127" i="35" s="1"/>
  <c r="R127" i="30"/>
  <c r="R127" i="35" s="1"/>
  <c r="Q127" i="30"/>
  <c r="Q127" i="35" s="1"/>
  <c r="P127" i="30"/>
  <c r="P127" i="35" s="1"/>
  <c r="O127" i="30"/>
  <c r="O127" i="35" s="1"/>
  <c r="S122" i="30"/>
  <c r="S122" i="35" s="1"/>
  <c r="R122" i="30"/>
  <c r="R122" i="35" s="1"/>
  <c r="Q122" i="30"/>
  <c r="Q122" i="35" s="1"/>
  <c r="P122" i="30"/>
  <c r="P122" i="35" s="1"/>
  <c r="O122" i="30"/>
  <c r="O122" i="35" s="1"/>
  <c r="S121" i="30"/>
  <c r="R121" i="30"/>
  <c r="Q121" i="30"/>
  <c r="Q121" i="35" s="1"/>
  <c r="P121" i="30"/>
  <c r="P121" i="35" s="1"/>
  <c r="O121" i="30"/>
  <c r="O121" i="35" s="1"/>
  <c r="S120" i="30"/>
  <c r="S120" i="35" s="1"/>
  <c r="R120" i="30"/>
  <c r="R120" i="35" s="1"/>
  <c r="Q120" i="30"/>
  <c r="Q120" i="35" s="1"/>
  <c r="P120" i="30"/>
  <c r="P120" i="35" s="1"/>
  <c r="O120" i="30"/>
  <c r="O120" i="35" s="1"/>
  <c r="S119" i="30"/>
  <c r="S119" i="35" s="1"/>
  <c r="R119" i="30"/>
  <c r="R119" i="35" s="1"/>
  <c r="Q119" i="30"/>
  <c r="Q119" i="35" s="1"/>
  <c r="P119" i="30"/>
  <c r="P119" i="35" s="1"/>
  <c r="O119" i="30"/>
  <c r="O119" i="35" s="1"/>
  <c r="S118" i="30"/>
  <c r="S118" i="35" s="1"/>
  <c r="R118" i="30"/>
  <c r="R118" i="35" s="1"/>
  <c r="Q118" i="30"/>
  <c r="Q118" i="35" s="1"/>
  <c r="P118" i="30"/>
  <c r="P118" i="35" s="1"/>
  <c r="O118" i="30"/>
  <c r="O118" i="35" s="1"/>
  <c r="S117" i="30"/>
  <c r="S117" i="35" s="1"/>
  <c r="R117" i="30"/>
  <c r="Q117" i="30"/>
  <c r="Q117" i="35" s="1"/>
  <c r="P117" i="30"/>
  <c r="P117" i="35" s="1"/>
  <c r="O117" i="30"/>
  <c r="O117" i="35" s="1"/>
  <c r="S116" i="30"/>
  <c r="S116" i="35" s="1"/>
  <c r="R116" i="30"/>
  <c r="R116" i="35" s="1"/>
  <c r="Q116" i="30"/>
  <c r="Q116" i="35" s="1"/>
  <c r="P116" i="30"/>
  <c r="P116" i="35" s="1"/>
  <c r="O116" i="30"/>
  <c r="S115" i="30"/>
  <c r="S115" i="35" s="1"/>
  <c r="R115" i="30"/>
  <c r="R115" i="35" s="1"/>
  <c r="Q115" i="30"/>
  <c r="Q115" i="35" s="1"/>
  <c r="P115" i="30"/>
  <c r="P115" i="35" s="1"/>
  <c r="O115" i="30"/>
  <c r="O115" i="35" s="1"/>
  <c r="S114" i="30"/>
  <c r="S114" i="35" s="1"/>
  <c r="R114" i="30"/>
  <c r="R114" i="35" s="1"/>
  <c r="Q114" i="30"/>
  <c r="Q114" i="35" s="1"/>
  <c r="P114" i="30"/>
  <c r="P114" i="35" s="1"/>
  <c r="O114" i="30"/>
  <c r="O114" i="35" s="1"/>
  <c r="S113" i="30"/>
  <c r="S113" i="35" s="1"/>
  <c r="R113" i="30"/>
  <c r="R113" i="35" s="1"/>
  <c r="Q113" i="30"/>
  <c r="Q113" i="35" s="1"/>
  <c r="P113" i="30"/>
  <c r="P113" i="35" s="1"/>
  <c r="O113" i="30"/>
  <c r="O113" i="35" s="1"/>
  <c r="S112" i="30"/>
  <c r="S112" i="35" s="1"/>
  <c r="R112" i="30"/>
  <c r="R112" i="35" s="1"/>
  <c r="Q112" i="30"/>
  <c r="Q112" i="35" s="1"/>
  <c r="P112" i="30"/>
  <c r="P112" i="35" s="1"/>
  <c r="O112" i="30"/>
  <c r="O112" i="35" s="1"/>
  <c r="S111" i="30"/>
  <c r="S111" i="35" s="1"/>
  <c r="R111" i="30"/>
  <c r="R111" i="35" s="1"/>
  <c r="Q111" i="30"/>
  <c r="Q111" i="35" s="1"/>
  <c r="P111" i="30"/>
  <c r="P111" i="35" s="1"/>
  <c r="O111" i="30"/>
  <c r="O111" i="35" s="1"/>
  <c r="S110" i="30"/>
  <c r="S110" i="35" s="1"/>
  <c r="R110" i="30"/>
  <c r="R110" i="35" s="1"/>
  <c r="Q110" i="30"/>
  <c r="Q110" i="35" s="1"/>
  <c r="P110" i="30"/>
  <c r="P110" i="35" s="1"/>
  <c r="O110" i="30"/>
  <c r="AM139" i="34"/>
  <c r="AL139" i="34"/>
  <c r="AK139" i="34"/>
  <c r="AJ139" i="34"/>
  <c r="AI139" i="34"/>
  <c r="AH139" i="34"/>
  <c r="AG139" i="34"/>
  <c r="AF139" i="34"/>
  <c r="AE139" i="34"/>
  <c r="AD139" i="34"/>
  <c r="AC139" i="34"/>
  <c r="AB139" i="34"/>
  <c r="AA139" i="34"/>
  <c r="Z139" i="34"/>
  <c r="Y139" i="34"/>
  <c r="X139" i="34"/>
  <c r="W139" i="34"/>
  <c r="V139" i="34"/>
  <c r="U139" i="34"/>
  <c r="T139" i="34"/>
  <c r="N139" i="34"/>
  <c r="M139" i="34"/>
  <c r="L139" i="34"/>
  <c r="K139" i="34"/>
  <c r="J139" i="34"/>
  <c r="I139" i="34"/>
  <c r="H139" i="34"/>
  <c r="G139" i="34"/>
  <c r="F139" i="34"/>
  <c r="E139" i="34"/>
  <c r="D139" i="34"/>
  <c r="C139" i="34"/>
  <c r="AM138" i="34"/>
  <c r="AL138" i="34"/>
  <c r="AK138" i="34"/>
  <c r="AJ138" i="34"/>
  <c r="AI138" i="34"/>
  <c r="AH138" i="34"/>
  <c r="AG138" i="34"/>
  <c r="AF138" i="34"/>
  <c r="AE138" i="34"/>
  <c r="AD138" i="34"/>
  <c r="AC138" i="34"/>
  <c r="AB138" i="34"/>
  <c r="AA138" i="34"/>
  <c r="Z138" i="34"/>
  <c r="Y138" i="34"/>
  <c r="X138" i="34"/>
  <c r="W138" i="34"/>
  <c r="V138" i="34"/>
  <c r="U138" i="34"/>
  <c r="T138" i="34"/>
  <c r="N138" i="34"/>
  <c r="M138" i="34"/>
  <c r="L138" i="34"/>
  <c r="K138" i="34"/>
  <c r="J138" i="34"/>
  <c r="I138" i="34"/>
  <c r="H138" i="34"/>
  <c r="G138" i="34"/>
  <c r="F138" i="34"/>
  <c r="E138" i="34"/>
  <c r="D138" i="34"/>
  <c r="C138" i="34"/>
  <c r="AM137" i="34"/>
  <c r="AL137" i="34"/>
  <c r="AK137" i="34"/>
  <c r="AJ137" i="34"/>
  <c r="AI137" i="34"/>
  <c r="AH137" i="34"/>
  <c r="AG137" i="34"/>
  <c r="AF137" i="34"/>
  <c r="AE137" i="34"/>
  <c r="AD137" i="34"/>
  <c r="AC137" i="34"/>
  <c r="AB137" i="34"/>
  <c r="AA137" i="34"/>
  <c r="Z137" i="34"/>
  <c r="Y137" i="34"/>
  <c r="X137" i="34"/>
  <c r="W137" i="34"/>
  <c r="V137" i="34"/>
  <c r="U137" i="34"/>
  <c r="T137" i="34"/>
  <c r="N137" i="34"/>
  <c r="M137" i="34"/>
  <c r="L137" i="34"/>
  <c r="K137" i="34"/>
  <c r="J137" i="34"/>
  <c r="I137" i="34"/>
  <c r="H137" i="34"/>
  <c r="G137" i="34"/>
  <c r="F137" i="34"/>
  <c r="E137" i="34"/>
  <c r="D137" i="34"/>
  <c r="C137" i="34"/>
  <c r="AM136" i="34"/>
  <c r="AL136" i="34"/>
  <c r="AK136" i="34"/>
  <c r="AJ136" i="34"/>
  <c r="AI136" i="34"/>
  <c r="AH136" i="34"/>
  <c r="AG136" i="34"/>
  <c r="AF136" i="34"/>
  <c r="AE136" i="34"/>
  <c r="AD136" i="34"/>
  <c r="AC136" i="34"/>
  <c r="AB136" i="34"/>
  <c r="AA136" i="34"/>
  <c r="Z136" i="34"/>
  <c r="Y136" i="34"/>
  <c r="X136" i="34"/>
  <c r="W136" i="34"/>
  <c r="V136" i="34"/>
  <c r="U136" i="34"/>
  <c r="T136" i="34"/>
  <c r="N136" i="34"/>
  <c r="M136" i="34"/>
  <c r="L136" i="34"/>
  <c r="K136" i="34"/>
  <c r="J136" i="34"/>
  <c r="I136" i="34"/>
  <c r="H136" i="34"/>
  <c r="G136" i="34"/>
  <c r="F136" i="34"/>
  <c r="E136" i="34"/>
  <c r="D136" i="34"/>
  <c r="C136" i="34"/>
  <c r="AM135" i="34"/>
  <c r="AL135" i="34"/>
  <c r="AK135" i="34"/>
  <c r="AJ135" i="34"/>
  <c r="AI135" i="34"/>
  <c r="AH135" i="34"/>
  <c r="AG135" i="34"/>
  <c r="AF135" i="34"/>
  <c r="AE135" i="34"/>
  <c r="AD135" i="34"/>
  <c r="AC135" i="34"/>
  <c r="AB135" i="34"/>
  <c r="AA135" i="34"/>
  <c r="Z135" i="34"/>
  <c r="Y135" i="34"/>
  <c r="X135" i="34"/>
  <c r="W135" i="34"/>
  <c r="V135" i="34"/>
  <c r="U135" i="34"/>
  <c r="T135" i="34"/>
  <c r="N135" i="34"/>
  <c r="M135" i="34"/>
  <c r="L135" i="34"/>
  <c r="K135" i="34"/>
  <c r="J135" i="34"/>
  <c r="I135" i="34"/>
  <c r="H135" i="34"/>
  <c r="G135" i="34"/>
  <c r="F135" i="34"/>
  <c r="E135" i="34"/>
  <c r="D135" i="34"/>
  <c r="C135" i="34"/>
  <c r="AM134" i="34"/>
  <c r="AL134" i="34"/>
  <c r="AK134" i="34"/>
  <c r="AJ134" i="34"/>
  <c r="AI134" i="34"/>
  <c r="AH134" i="34"/>
  <c r="AG134" i="34"/>
  <c r="AF134" i="34"/>
  <c r="AE134" i="34"/>
  <c r="AD134" i="34"/>
  <c r="AC134" i="34"/>
  <c r="AB134" i="34"/>
  <c r="AA134" i="34"/>
  <c r="Z134" i="34"/>
  <c r="Y134" i="34"/>
  <c r="X134" i="34"/>
  <c r="W134" i="34"/>
  <c r="V134" i="34"/>
  <c r="U134" i="34"/>
  <c r="T134" i="34"/>
  <c r="N134" i="34"/>
  <c r="M134" i="34"/>
  <c r="L134" i="34"/>
  <c r="K134" i="34"/>
  <c r="J134" i="34"/>
  <c r="I134" i="34"/>
  <c r="H134" i="34"/>
  <c r="G134" i="34"/>
  <c r="F134" i="34"/>
  <c r="E134" i="34"/>
  <c r="D134" i="34"/>
  <c r="C134" i="34"/>
  <c r="AM133" i="34"/>
  <c r="AL133" i="34"/>
  <c r="AK133" i="34"/>
  <c r="AJ133" i="34"/>
  <c r="AI133" i="34"/>
  <c r="AH133" i="34"/>
  <c r="AG133" i="34"/>
  <c r="AF133" i="34"/>
  <c r="AE133" i="34"/>
  <c r="AD133" i="34"/>
  <c r="AC133" i="34"/>
  <c r="AB133" i="34"/>
  <c r="AA133" i="34"/>
  <c r="Z133" i="34"/>
  <c r="Y133" i="34"/>
  <c r="X133" i="34"/>
  <c r="W133" i="34"/>
  <c r="V133" i="34"/>
  <c r="U133" i="34"/>
  <c r="T133" i="34"/>
  <c r="N133" i="34"/>
  <c r="M133" i="34"/>
  <c r="L133" i="34"/>
  <c r="K133" i="34"/>
  <c r="J133" i="34"/>
  <c r="I133" i="34"/>
  <c r="H133" i="34"/>
  <c r="G133" i="34"/>
  <c r="F133" i="34"/>
  <c r="E133" i="34"/>
  <c r="D133" i="34"/>
  <c r="C133" i="34"/>
  <c r="AM132" i="34"/>
  <c r="AL132" i="34"/>
  <c r="AK132" i="34"/>
  <c r="AJ132" i="34"/>
  <c r="AI132" i="34"/>
  <c r="AH132" i="34"/>
  <c r="AG132" i="34"/>
  <c r="AF132" i="34"/>
  <c r="AE132" i="34"/>
  <c r="AD132" i="34"/>
  <c r="AC132" i="34"/>
  <c r="AB132" i="34"/>
  <c r="AA132" i="34"/>
  <c r="Z132" i="34"/>
  <c r="Y132" i="34"/>
  <c r="X132" i="34"/>
  <c r="W132" i="34"/>
  <c r="V132" i="34"/>
  <c r="U132" i="34"/>
  <c r="T132" i="34"/>
  <c r="N132" i="34"/>
  <c r="M132" i="34"/>
  <c r="L132" i="34"/>
  <c r="K132" i="34"/>
  <c r="J132" i="34"/>
  <c r="I132" i="34"/>
  <c r="H132" i="34"/>
  <c r="G132" i="34"/>
  <c r="F132" i="34"/>
  <c r="E132" i="34"/>
  <c r="D132" i="34"/>
  <c r="C132" i="34"/>
  <c r="AM131" i="34"/>
  <c r="AL131" i="34"/>
  <c r="AK131" i="34"/>
  <c r="AJ131" i="34"/>
  <c r="AI131" i="34"/>
  <c r="AH131" i="34"/>
  <c r="AG131" i="34"/>
  <c r="AF131" i="34"/>
  <c r="AE131" i="34"/>
  <c r="AD131" i="34"/>
  <c r="AC131" i="34"/>
  <c r="AB131" i="34"/>
  <c r="AA131" i="34"/>
  <c r="Z131" i="34"/>
  <c r="Y131" i="34"/>
  <c r="X131" i="34"/>
  <c r="W131" i="34"/>
  <c r="V131" i="34"/>
  <c r="U131" i="34"/>
  <c r="T131" i="34"/>
  <c r="N131" i="34"/>
  <c r="M131" i="34"/>
  <c r="L131" i="34"/>
  <c r="K131" i="34"/>
  <c r="J131" i="34"/>
  <c r="I131" i="34"/>
  <c r="H131" i="34"/>
  <c r="G131" i="34"/>
  <c r="F131" i="34"/>
  <c r="E131" i="34"/>
  <c r="D131" i="34"/>
  <c r="C131" i="34"/>
  <c r="AM130" i="34"/>
  <c r="AL130" i="34"/>
  <c r="AK130" i="34"/>
  <c r="AJ130" i="34"/>
  <c r="AI130" i="34"/>
  <c r="AH130" i="34"/>
  <c r="AG130" i="34"/>
  <c r="AF130" i="34"/>
  <c r="AE130" i="34"/>
  <c r="AD130" i="34"/>
  <c r="AC130" i="34"/>
  <c r="AB130" i="34"/>
  <c r="AA130" i="34"/>
  <c r="Z130" i="34"/>
  <c r="Y130" i="34"/>
  <c r="X130" i="34"/>
  <c r="W130" i="34"/>
  <c r="V130" i="34"/>
  <c r="U130" i="34"/>
  <c r="T130" i="34"/>
  <c r="N130" i="34"/>
  <c r="M130" i="34"/>
  <c r="L130" i="34"/>
  <c r="K130" i="34"/>
  <c r="J130" i="34"/>
  <c r="I130" i="34"/>
  <c r="H130" i="34"/>
  <c r="G130" i="34"/>
  <c r="F130" i="34"/>
  <c r="E130" i="34"/>
  <c r="D130" i="34"/>
  <c r="C130" i="34"/>
  <c r="AM129" i="34"/>
  <c r="AL129" i="34"/>
  <c r="AK129" i="34"/>
  <c r="AJ129" i="34"/>
  <c r="AI129" i="34"/>
  <c r="AH129" i="34"/>
  <c r="AG129" i="34"/>
  <c r="AF129" i="34"/>
  <c r="AE129" i="34"/>
  <c r="AD129" i="34"/>
  <c r="AC129" i="34"/>
  <c r="AB129" i="34"/>
  <c r="AA129" i="34"/>
  <c r="Z129" i="34"/>
  <c r="Y129" i="34"/>
  <c r="X129" i="34"/>
  <c r="W129" i="34"/>
  <c r="V129" i="34"/>
  <c r="U129" i="34"/>
  <c r="T129" i="34"/>
  <c r="N129" i="34"/>
  <c r="M129" i="34"/>
  <c r="L129" i="34"/>
  <c r="K129" i="34"/>
  <c r="J129" i="34"/>
  <c r="I129" i="34"/>
  <c r="H129" i="34"/>
  <c r="G129" i="34"/>
  <c r="F129" i="34"/>
  <c r="E129" i="34"/>
  <c r="D129" i="34"/>
  <c r="C129" i="34"/>
  <c r="AM128" i="34"/>
  <c r="AL128" i="34"/>
  <c r="AK128" i="34"/>
  <c r="AJ128" i="34"/>
  <c r="AI128" i="34"/>
  <c r="AH128" i="34"/>
  <c r="AG128" i="34"/>
  <c r="AF128" i="34"/>
  <c r="AE128" i="34"/>
  <c r="AD128" i="34"/>
  <c r="AC128" i="34"/>
  <c r="AB128" i="34"/>
  <c r="AA128" i="34"/>
  <c r="Z128" i="34"/>
  <c r="Y128" i="34"/>
  <c r="X128" i="34"/>
  <c r="W128" i="34"/>
  <c r="V128" i="34"/>
  <c r="U128" i="34"/>
  <c r="T128" i="34"/>
  <c r="N128" i="34"/>
  <c r="M128" i="34"/>
  <c r="L128" i="34"/>
  <c r="K128" i="34"/>
  <c r="J128" i="34"/>
  <c r="I128" i="34"/>
  <c r="H128" i="34"/>
  <c r="G128" i="34"/>
  <c r="F128" i="34"/>
  <c r="E128" i="34"/>
  <c r="D128" i="34"/>
  <c r="C128" i="34"/>
  <c r="AM127" i="34"/>
  <c r="AL127" i="34"/>
  <c r="AK127" i="34"/>
  <c r="AJ127" i="34"/>
  <c r="AI127" i="34"/>
  <c r="AH127" i="34"/>
  <c r="AG127" i="34"/>
  <c r="AF127" i="34"/>
  <c r="AE127" i="34"/>
  <c r="AD127" i="34"/>
  <c r="AC127" i="34"/>
  <c r="AB127" i="34"/>
  <c r="AA127" i="34"/>
  <c r="Z127" i="34"/>
  <c r="Y127" i="34"/>
  <c r="X127" i="34"/>
  <c r="W127" i="34"/>
  <c r="V127" i="34"/>
  <c r="U127" i="34"/>
  <c r="T127" i="34"/>
  <c r="N127" i="34"/>
  <c r="M127" i="34"/>
  <c r="L127" i="34"/>
  <c r="K127" i="34"/>
  <c r="J127" i="34"/>
  <c r="I127" i="34"/>
  <c r="H127" i="34"/>
  <c r="G127" i="34"/>
  <c r="F127" i="34"/>
  <c r="E127" i="34"/>
  <c r="D127" i="34"/>
  <c r="C127" i="34"/>
  <c r="AM122" i="34"/>
  <c r="AL122" i="34"/>
  <c r="AK122" i="34"/>
  <c r="AJ122" i="34"/>
  <c r="AI122" i="34"/>
  <c r="AH122" i="34"/>
  <c r="AG122" i="34"/>
  <c r="AF122" i="34"/>
  <c r="AE122" i="34"/>
  <c r="AD122" i="34"/>
  <c r="AC122" i="34"/>
  <c r="AB122" i="34"/>
  <c r="AA122" i="34"/>
  <c r="Z122" i="34"/>
  <c r="Y122" i="34"/>
  <c r="X122" i="34"/>
  <c r="W122" i="34"/>
  <c r="V122" i="34"/>
  <c r="U122" i="34"/>
  <c r="T122" i="34"/>
  <c r="N122" i="34"/>
  <c r="M122" i="34"/>
  <c r="L122" i="34"/>
  <c r="K122" i="34"/>
  <c r="J122" i="34"/>
  <c r="I122" i="34"/>
  <c r="H122" i="34"/>
  <c r="G122" i="34"/>
  <c r="F122" i="34"/>
  <c r="E122" i="34"/>
  <c r="D122" i="34"/>
  <c r="C122" i="34"/>
  <c r="AM121" i="34"/>
  <c r="AL121" i="34"/>
  <c r="AK121" i="34"/>
  <c r="AJ121" i="34"/>
  <c r="AI121" i="34"/>
  <c r="AH121" i="34"/>
  <c r="AG121" i="34"/>
  <c r="AF121" i="34"/>
  <c r="AE121" i="34"/>
  <c r="AD121" i="34"/>
  <c r="AC121" i="34"/>
  <c r="AB121" i="34"/>
  <c r="AA121" i="34"/>
  <c r="Z121" i="34"/>
  <c r="Y121" i="34"/>
  <c r="X121" i="34"/>
  <c r="W121" i="34"/>
  <c r="V121" i="34"/>
  <c r="U121" i="34"/>
  <c r="T121" i="34"/>
  <c r="N121" i="34"/>
  <c r="M121" i="34"/>
  <c r="L121" i="34"/>
  <c r="K121" i="34"/>
  <c r="J121" i="34"/>
  <c r="I121" i="34"/>
  <c r="H121" i="34"/>
  <c r="G121" i="34"/>
  <c r="F121" i="34"/>
  <c r="E121" i="34"/>
  <c r="D121" i="34"/>
  <c r="C121" i="34"/>
  <c r="AM120" i="34"/>
  <c r="AL120" i="34"/>
  <c r="AK120" i="34"/>
  <c r="AJ120" i="34"/>
  <c r="AI120" i="34"/>
  <c r="AH120" i="34"/>
  <c r="AG120" i="34"/>
  <c r="AF120" i="34"/>
  <c r="AE120" i="34"/>
  <c r="AD120" i="34"/>
  <c r="AC120" i="34"/>
  <c r="AB120" i="34"/>
  <c r="AA120" i="34"/>
  <c r="Z120" i="34"/>
  <c r="Y120" i="34"/>
  <c r="X120" i="34"/>
  <c r="W120" i="34"/>
  <c r="V120" i="34"/>
  <c r="U120" i="34"/>
  <c r="T120" i="34"/>
  <c r="N120" i="34"/>
  <c r="M120" i="34"/>
  <c r="L120" i="34"/>
  <c r="K120" i="34"/>
  <c r="J120" i="34"/>
  <c r="I120" i="34"/>
  <c r="H120" i="34"/>
  <c r="G120" i="34"/>
  <c r="F120" i="34"/>
  <c r="E120" i="34"/>
  <c r="D120" i="34"/>
  <c r="C120" i="34"/>
  <c r="AM119" i="34"/>
  <c r="AL119" i="34"/>
  <c r="AK119" i="34"/>
  <c r="AJ119" i="34"/>
  <c r="AI119" i="34"/>
  <c r="AH119" i="34"/>
  <c r="AG119" i="34"/>
  <c r="AF119" i="34"/>
  <c r="AE119" i="34"/>
  <c r="AD119" i="34"/>
  <c r="AC119" i="34"/>
  <c r="AB119" i="34"/>
  <c r="AA119" i="34"/>
  <c r="Z119" i="34"/>
  <c r="Y119" i="34"/>
  <c r="X119" i="34"/>
  <c r="W119" i="34"/>
  <c r="V119" i="34"/>
  <c r="U119" i="34"/>
  <c r="T119" i="34"/>
  <c r="N119" i="34"/>
  <c r="M119" i="34"/>
  <c r="L119" i="34"/>
  <c r="K119" i="34"/>
  <c r="J119" i="34"/>
  <c r="I119" i="34"/>
  <c r="H119" i="34"/>
  <c r="G119" i="34"/>
  <c r="F119" i="34"/>
  <c r="E119" i="34"/>
  <c r="D119" i="34"/>
  <c r="C119" i="34"/>
  <c r="AM118" i="34"/>
  <c r="AL118" i="34"/>
  <c r="AK118" i="34"/>
  <c r="AJ118" i="34"/>
  <c r="AI118" i="34"/>
  <c r="AH118" i="34"/>
  <c r="AG118" i="34"/>
  <c r="AF118" i="34"/>
  <c r="AE118" i="34"/>
  <c r="AD118" i="34"/>
  <c r="AC118" i="34"/>
  <c r="AB118" i="34"/>
  <c r="AA118" i="34"/>
  <c r="Z118" i="34"/>
  <c r="Y118" i="34"/>
  <c r="X118" i="34"/>
  <c r="W118" i="34"/>
  <c r="V118" i="34"/>
  <c r="U118" i="34"/>
  <c r="T118" i="34"/>
  <c r="N118" i="34"/>
  <c r="M118" i="34"/>
  <c r="L118" i="34"/>
  <c r="K118" i="34"/>
  <c r="J118" i="34"/>
  <c r="I118" i="34"/>
  <c r="H118" i="34"/>
  <c r="G118" i="34"/>
  <c r="F118" i="34"/>
  <c r="E118" i="34"/>
  <c r="D118" i="34"/>
  <c r="C118" i="34"/>
  <c r="AM117" i="34"/>
  <c r="AL117" i="34"/>
  <c r="AK117" i="34"/>
  <c r="AJ117" i="34"/>
  <c r="AI117" i="34"/>
  <c r="AH117" i="34"/>
  <c r="AG117" i="34"/>
  <c r="AF117" i="34"/>
  <c r="AE117" i="34"/>
  <c r="AD117" i="34"/>
  <c r="AC117" i="34"/>
  <c r="AB117" i="34"/>
  <c r="AA117" i="34"/>
  <c r="Z117" i="34"/>
  <c r="Y117" i="34"/>
  <c r="X117" i="34"/>
  <c r="W117" i="34"/>
  <c r="V117" i="34"/>
  <c r="U117" i="34"/>
  <c r="T117" i="34"/>
  <c r="N117" i="34"/>
  <c r="M117" i="34"/>
  <c r="L117" i="34"/>
  <c r="K117" i="34"/>
  <c r="J117" i="34"/>
  <c r="I117" i="34"/>
  <c r="H117" i="34"/>
  <c r="G117" i="34"/>
  <c r="F117" i="34"/>
  <c r="E117" i="34"/>
  <c r="D117" i="34"/>
  <c r="C117" i="34"/>
  <c r="AM116" i="34"/>
  <c r="AL116" i="34"/>
  <c r="AK116" i="34"/>
  <c r="AJ116" i="34"/>
  <c r="AI116" i="34"/>
  <c r="AH116" i="34"/>
  <c r="AG116" i="34"/>
  <c r="AF116" i="34"/>
  <c r="AE116" i="34"/>
  <c r="AD116" i="34"/>
  <c r="AC116" i="34"/>
  <c r="AB116" i="34"/>
  <c r="AA116" i="34"/>
  <c r="Z116" i="34"/>
  <c r="Y116" i="34"/>
  <c r="X116" i="34"/>
  <c r="W116" i="34"/>
  <c r="V116" i="34"/>
  <c r="U116" i="34"/>
  <c r="T116" i="34"/>
  <c r="N116" i="34"/>
  <c r="M116" i="34"/>
  <c r="L116" i="34"/>
  <c r="K116" i="34"/>
  <c r="J116" i="34"/>
  <c r="I116" i="34"/>
  <c r="H116" i="34"/>
  <c r="G116" i="34"/>
  <c r="F116" i="34"/>
  <c r="E116" i="34"/>
  <c r="D116" i="34"/>
  <c r="C116" i="34"/>
  <c r="AM115" i="34"/>
  <c r="AL115" i="34"/>
  <c r="AK115" i="34"/>
  <c r="AJ115" i="34"/>
  <c r="AI115" i="34"/>
  <c r="AH115" i="34"/>
  <c r="AG115" i="34"/>
  <c r="AF115" i="34"/>
  <c r="AE115" i="34"/>
  <c r="AD115" i="34"/>
  <c r="AC115" i="34"/>
  <c r="AB115" i="34"/>
  <c r="AA115" i="34"/>
  <c r="Z115" i="34"/>
  <c r="Y115" i="34"/>
  <c r="X115" i="34"/>
  <c r="W115" i="34"/>
  <c r="V115" i="34"/>
  <c r="U115" i="34"/>
  <c r="T115" i="34"/>
  <c r="N115" i="34"/>
  <c r="M115" i="34"/>
  <c r="L115" i="34"/>
  <c r="K115" i="34"/>
  <c r="J115" i="34"/>
  <c r="I115" i="34"/>
  <c r="H115" i="34"/>
  <c r="G115" i="34"/>
  <c r="F115" i="34"/>
  <c r="E115" i="34"/>
  <c r="D115" i="34"/>
  <c r="C115" i="34"/>
  <c r="AM114" i="34"/>
  <c r="AL114" i="34"/>
  <c r="AK114" i="34"/>
  <c r="AJ114" i="34"/>
  <c r="AI114" i="34"/>
  <c r="AH114" i="34"/>
  <c r="AG114" i="34"/>
  <c r="AF114" i="34"/>
  <c r="AE114" i="34"/>
  <c r="AD114" i="34"/>
  <c r="AC114" i="34"/>
  <c r="AB114" i="34"/>
  <c r="AA114" i="34"/>
  <c r="Z114" i="34"/>
  <c r="Y114" i="34"/>
  <c r="X114" i="34"/>
  <c r="W114" i="34"/>
  <c r="V114" i="34"/>
  <c r="U114" i="34"/>
  <c r="T114" i="34"/>
  <c r="N114" i="34"/>
  <c r="M114" i="34"/>
  <c r="L114" i="34"/>
  <c r="K114" i="34"/>
  <c r="J114" i="34"/>
  <c r="I114" i="34"/>
  <c r="H114" i="34"/>
  <c r="G114" i="34"/>
  <c r="F114" i="34"/>
  <c r="E114" i="34"/>
  <c r="D114" i="34"/>
  <c r="C114" i="34"/>
  <c r="AM113" i="34"/>
  <c r="AL113" i="34"/>
  <c r="AK113" i="34"/>
  <c r="AJ113" i="34"/>
  <c r="AI113" i="34"/>
  <c r="AH113" i="34"/>
  <c r="AG113" i="34"/>
  <c r="AF113" i="34"/>
  <c r="AE113" i="34"/>
  <c r="AD113" i="34"/>
  <c r="AC113" i="34"/>
  <c r="AB113" i="34"/>
  <c r="AA113" i="34"/>
  <c r="Z113" i="34"/>
  <c r="Y113" i="34"/>
  <c r="X113" i="34"/>
  <c r="W113" i="34"/>
  <c r="V113" i="34"/>
  <c r="U113" i="34"/>
  <c r="T113" i="34"/>
  <c r="N113" i="34"/>
  <c r="M113" i="34"/>
  <c r="L113" i="34"/>
  <c r="K113" i="34"/>
  <c r="J113" i="34"/>
  <c r="I113" i="34"/>
  <c r="H113" i="34"/>
  <c r="G113" i="34"/>
  <c r="F113" i="34"/>
  <c r="E113" i="34"/>
  <c r="D113" i="34"/>
  <c r="C113" i="34"/>
  <c r="AM112" i="34"/>
  <c r="AL112" i="34"/>
  <c r="AK112" i="34"/>
  <c r="AJ112" i="34"/>
  <c r="AI112" i="34"/>
  <c r="AH112" i="34"/>
  <c r="AG112" i="34"/>
  <c r="AF112" i="34"/>
  <c r="AE112" i="34"/>
  <c r="AD112" i="34"/>
  <c r="AC112" i="34"/>
  <c r="AB112" i="34"/>
  <c r="AA112" i="34"/>
  <c r="Z112" i="34"/>
  <c r="Y112" i="34"/>
  <c r="X112" i="34"/>
  <c r="W112" i="34"/>
  <c r="V112" i="34"/>
  <c r="U112" i="34"/>
  <c r="T112" i="34"/>
  <c r="N112" i="34"/>
  <c r="M112" i="34"/>
  <c r="L112" i="34"/>
  <c r="K112" i="34"/>
  <c r="J112" i="34"/>
  <c r="I112" i="34"/>
  <c r="H112" i="34"/>
  <c r="G112" i="34"/>
  <c r="F112" i="34"/>
  <c r="E112" i="34"/>
  <c r="D112" i="34"/>
  <c r="C112" i="34"/>
  <c r="AM111" i="34"/>
  <c r="AL111" i="34"/>
  <c r="AK111" i="34"/>
  <c r="AJ111" i="34"/>
  <c r="AI111" i="34"/>
  <c r="AH111" i="34"/>
  <c r="AG111" i="34"/>
  <c r="AF111" i="34"/>
  <c r="AE111" i="34"/>
  <c r="AD111" i="34"/>
  <c r="AC111" i="34"/>
  <c r="AB111" i="34"/>
  <c r="AA111" i="34"/>
  <c r="Z111" i="34"/>
  <c r="Y111" i="34"/>
  <c r="X111" i="34"/>
  <c r="W111" i="34"/>
  <c r="V111" i="34"/>
  <c r="U111" i="34"/>
  <c r="T111" i="34"/>
  <c r="N111" i="34"/>
  <c r="M111" i="34"/>
  <c r="L111" i="34"/>
  <c r="K111" i="34"/>
  <c r="J111" i="34"/>
  <c r="I111" i="34"/>
  <c r="H111" i="34"/>
  <c r="G111" i="34"/>
  <c r="F111" i="34"/>
  <c r="E111" i="34"/>
  <c r="D111" i="34"/>
  <c r="C111" i="34"/>
  <c r="AM110" i="34"/>
  <c r="AL110" i="34"/>
  <c r="AK110" i="34"/>
  <c r="AJ110" i="34"/>
  <c r="AI110" i="34"/>
  <c r="AH110" i="34"/>
  <c r="AG110" i="34"/>
  <c r="AF110" i="34"/>
  <c r="AE110" i="34"/>
  <c r="AD110" i="34"/>
  <c r="AC110" i="34"/>
  <c r="AB110" i="34"/>
  <c r="AA110" i="34"/>
  <c r="Z110" i="34"/>
  <c r="Y110" i="34"/>
  <c r="X110" i="34"/>
  <c r="W110" i="34"/>
  <c r="V110" i="34"/>
  <c r="U110" i="34"/>
  <c r="T110" i="34"/>
  <c r="N110" i="34"/>
  <c r="M110" i="34"/>
  <c r="L110" i="34"/>
  <c r="K110" i="34"/>
  <c r="J110" i="34"/>
  <c r="I110" i="34"/>
  <c r="H110" i="34"/>
  <c r="G110" i="34"/>
  <c r="F110" i="34"/>
  <c r="E110" i="34"/>
  <c r="D110" i="34"/>
  <c r="S139" i="29"/>
  <c r="S139" i="34" s="1"/>
  <c r="R139" i="29"/>
  <c r="R139" i="34" s="1"/>
  <c r="Q139" i="29"/>
  <c r="Q139" i="34" s="1"/>
  <c r="P139" i="29"/>
  <c r="P139" i="34" s="1"/>
  <c r="O139" i="29"/>
  <c r="O139" i="34" s="1"/>
  <c r="S138" i="29"/>
  <c r="S138" i="34" s="1"/>
  <c r="R138" i="29"/>
  <c r="R138" i="34" s="1"/>
  <c r="Q138" i="29"/>
  <c r="Q138" i="34" s="1"/>
  <c r="P138" i="29"/>
  <c r="P138" i="34" s="1"/>
  <c r="O138" i="29"/>
  <c r="O138" i="34" s="1"/>
  <c r="S137" i="29"/>
  <c r="S137" i="34" s="1"/>
  <c r="R137" i="29"/>
  <c r="R137" i="34" s="1"/>
  <c r="Q137" i="29"/>
  <c r="Q137" i="34" s="1"/>
  <c r="P137" i="29"/>
  <c r="P137" i="34" s="1"/>
  <c r="O137" i="29"/>
  <c r="O137" i="34" s="1"/>
  <c r="S136" i="29"/>
  <c r="S136" i="34" s="1"/>
  <c r="R136" i="29"/>
  <c r="R136" i="34" s="1"/>
  <c r="Q136" i="29"/>
  <c r="Q136" i="34" s="1"/>
  <c r="P136" i="29"/>
  <c r="P136" i="34" s="1"/>
  <c r="O136" i="29"/>
  <c r="O136" i="34" s="1"/>
  <c r="S135" i="29"/>
  <c r="S135" i="34" s="1"/>
  <c r="R135" i="29"/>
  <c r="R135" i="34" s="1"/>
  <c r="Q135" i="29"/>
  <c r="Q135" i="34" s="1"/>
  <c r="P135" i="29"/>
  <c r="P135" i="34" s="1"/>
  <c r="O135" i="29"/>
  <c r="O135" i="34" s="1"/>
  <c r="S134" i="29"/>
  <c r="S134" i="34" s="1"/>
  <c r="R134" i="29"/>
  <c r="R134" i="34" s="1"/>
  <c r="Q134" i="29"/>
  <c r="Q134" i="34" s="1"/>
  <c r="P134" i="29"/>
  <c r="P134" i="34" s="1"/>
  <c r="O134" i="29"/>
  <c r="O134" i="34" s="1"/>
  <c r="S133" i="29"/>
  <c r="S133" i="34" s="1"/>
  <c r="R133" i="29"/>
  <c r="R133" i="34" s="1"/>
  <c r="Q133" i="29"/>
  <c r="Q133" i="34" s="1"/>
  <c r="P133" i="29"/>
  <c r="P133" i="34" s="1"/>
  <c r="O133" i="29"/>
  <c r="O133" i="34" s="1"/>
  <c r="S132" i="29"/>
  <c r="S132" i="34" s="1"/>
  <c r="R132" i="29"/>
  <c r="R132" i="34" s="1"/>
  <c r="Q132" i="29"/>
  <c r="Q132" i="34" s="1"/>
  <c r="P132" i="29"/>
  <c r="P132" i="34" s="1"/>
  <c r="O132" i="29"/>
  <c r="O132" i="34" s="1"/>
  <c r="S131" i="29"/>
  <c r="S131" i="34" s="1"/>
  <c r="R131" i="29"/>
  <c r="R131" i="34" s="1"/>
  <c r="Q131" i="29"/>
  <c r="Q131" i="34" s="1"/>
  <c r="P131" i="29"/>
  <c r="P131" i="34" s="1"/>
  <c r="O131" i="29"/>
  <c r="O131" i="34" s="1"/>
  <c r="S130" i="29"/>
  <c r="S130" i="34" s="1"/>
  <c r="R130" i="29"/>
  <c r="R130" i="34" s="1"/>
  <c r="Q130" i="29"/>
  <c r="Q130" i="34" s="1"/>
  <c r="P130" i="29"/>
  <c r="P130" i="34" s="1"/>
  <c r="O130" i="29"/>
  <c r="O130" i="34" s="1"/>
  <c r="S129" i="29"/>
  <c r="S129" i="34" s="1"/>
  <c r="R129" i="29"/>
  <c r="R129" i="34" s="1"/>
  <c r="Q129" i="29"/>
  <c r="Q129" i="34" s="1"/>
  <c r="P129" i="29"/>
  <c r="P129" i="34" s="1"/>
  <c r="O129" i="29"/>
  <c r="O129" i="34" s="1"/>
  <c r="S128" i="29"/>
  <c r="S128" i="34" s="1"/>
  <c r="R128" i="29"/>
  <c r="R128" i="34" s="1"/>
  <c r="Q128" i="29"/>
  <c r="Q128" i="34" s="1"/>
  <c r="P128" i="29"/>
  <c r="P128" i="34" s="1"/>
  <c r="O128" i="29"/>
  <c r="O128" i="34" s="1"/>
  <c r="S127" i="29"/>
  <c r="S127" i="34" s="1"/>
  <c r="R127" i="29"/>
  <c r="R127" i="34" s="1"/>
  <c r="Q127" i="29"/>
  <c r="Q127" i="34" s="1"/>
  <c r="P127" i="29"/>
  <c r="P127" i="34" s="1"/>
  <c r="O127" i="29"/>
  <c r="O127" i="34" s="1"/>
  <c r="S122" i="29"/>
  <c r="S122" i="34" s="1"/>
  <c r="R122" i="29"/>
  <c r="R122" i="34" s="1"/>
  <c r="Q122" i="29"/>
  <c r="Q122" i="34" s="1"/>
  <c r="P122" i="29"/>
  <c r="P122" i="34" s="1"/>
  <c r="O122" i="29"/>
  <c r="O122" i="34" s="1"/>
  <c r="S121" i="29"/>
  <c r="S121" i="34" s="1"/>
  <c r="R121" i="29"/>
  <c r="R121" i="34" s="1"/>
  <c r="Q121" i="29"/>
  <c r="Q121" i="34" s="1"/>
  <c r="P121" i="29"/>
  <c r="P121" i="34" s="1"/>
  <c r="O121" i="29"/>
  <c r="O121" i="34" s="1"/>
  <c r="S120" i="29"/>
  <c r="S120" i="34" s="1"/>
  <c r="R120" i="29"/>
  <c r="R120" i="34" s="1"/>
  <c r="Q120" i="29"/>
  <c r="Q120" i="34" s="1"/>
  <c r="P120" i="29"/>
  <c r="P120" i="34" s="1"/>
  <c r="O120" i="29"/>
  <c r="O120" i="34" s="1"/>
  <c r="S119" i="29"/>
  <c r="S119" i="34" s="1"/>
  <c r="R119" i="29"/>
  <c r="R119" i="34" s="1"/>
  <c r="Q119" i="29"/>
  <c r="Q119" i="34" s="1"/>
  <c r="P119" i="29"/>
  <c r="P119" i="34" s="1"/>
  <c r="O119" i="29"/>
  <c r="O119" i="34" s="1"/>
  <c r="S118" i="29"/>
  <c r="S118" i="34" s="1"/>
  <c r="R118" i="29"/>
  <c r="R118" i="34" s="1"/>
  <c r="Q118" i="29"/>
  <c r="Q118" i="34" s="1"/>
  <c r="P118" i="29"/>
  <c r="P118" i="34" s="1"/>
  <c r="O118" i="29"/>
  <c r="O118" i="34" s="1"/>
  <c r="S117" i="29"/>
  <c r="S117" i="34" s="1"/>
  <c r="R117" i="29"/>
  <c r="R117" i="34" s="1"/>
  <c r="Q117" i="29"/>
  <c r="Q117" i="34" s="1"/>
  <c r="P117" i="29"/>
  <c r="P117" i="34" s="1"/>
  <c r="O117" i="29"/>
  <c r="O117" i="34" s="1"/>
  <c r="S116" i="29"/>
  <c r="S116" i="34" s="1"/>
  <c r="R116" i="29"/>
  <c r="R116" i="34" s="1"/>
  <c r="Q116" i="29"/>
  <c r="Q116" i="34" s="1"/>
  <c r="P116" i="29"/>
  <c r="P116" i="34" s="1"/>
  <c r="O116" i="29"/>
  <c r="O116" i="34" s="1"/>
  <c r="S115" i="29"/>
  <c r="S115" i="34" s="1"/>
  <c r="R115" i="29"/>
  <c r="R115" i="34" s="1"/>
  <c r="Q115" i="29"/>
  <c r="Q115" i="34" s="1"/>
  <c r="P115" i="29"/>
  <c r="P115" i="34" s="1"/>
  <c r="O115" i="29"/>
  <c r="O115" i="34" s="1"/>
  <c r="S114" i="29"/>
  <c r="S114" i="34" s="1"/>
  <c r="R114" i="29"/>
  <c r="R114" i="34" s="1"/>
  <c r="Q114" i="29"/>
  <c r="Q114" i="34" s="1"/>
  <c r="P114" i="29"/>
  <c r="P114" i="34" s="1"/>
  <c r="O114" i="29"/>
  <c r="O114" i="34" s="1"/>
  <c r="S113" i="29"/>
  <c r="S113" i="34" s="1"/>
  <c r="R113" i="29"/>
  <c r="R113" i="34" s="1"/>
  <c r="Q113" i="29"/>
  <c r="Q113" i="34" s="1"/>
  <c r="P113" i="29"/>
  <c r="P113" i="34" s="1"/>
  <c r="O113" i="29"/>
  <c r="O113" i="34" s="1"/>
  <c r="S112" i="29"/>
  <c r="S112" i="34" s="1"/>
  <c r="R112" i="29"/>
  <c r="R112" i="34" s="1"/>
  <c r="Q112" i="29"/>
  <c r="Q112" i="34" s="1"/>
  <c r="P112" i="29"/>
  <c r="P112" i="34" s="1"/>
  <c r="O112" i="29"/>
  <c r="O112" i="34" s="1"/>
  <c r="S111" i="29"/>
  <c r="S111" i="34" s="1"/>
  <c r="R111" i="29"/>
  <c r="R111" i="34" s="1"/>
  <c r="Q111" i="29"/>
  <c r="Q111" i="34" s="1"/>
  <c r="P111" i="29"/>
  <c r="P111" i="34" s="1"/>
  <c r="O111" i="29"/>
  <c r="O111" i="34" s="1"/>
  <c r="S110" i="29"/>
  <c r="S110" i="34" s="1"/>
  <c r="R110" i="29"/>
  <c r="R110" i="34" s="1"/>
  <c r="Q110" i="29"/>
  <c r="Q110" i="34" s="1"/>
  <c r="P110" i="29"/>
  <c r="P110" i="34" s="1"/>
  <c r="O110" i="29"/>
  <c r="O110" i="34" s="1"/>
  <c r="AM105" i="36"/>
  <c r="AL105" i="36"/>
  <c r="AK105" i="36"/>
  <c r="AJ105" i="36"/>
  <c r="AI105" i="36"/>
  <c r="AH105" i="36"/>
  <c r="AG105" i="36"/>
  <c r="AF105" i="36"/>
  <c r="AE105" i="36"/>
  <c r="AD105" i="36"/>
  <c r="AC105" i="36"/>
  <c r="AB105" i="36"/>
  <c r="AA105" i="36"/>
  <c r="Z105" i="36"/>
  <c r="Y105" i="36"/>
  <c r="X105" i="36"/>
  <c r="W105" i="36"/>
  <c r="V105" i="36"/>
  <c r="U105" i="36"/>
  <c r="T105" i="36"/>
  <c r="N105" i="36"/>
  <c r="M105" i="36"/>
  <c r="L105" i="36"/>
  <c r="K105" i="36"/>
  <c r="J105" i="36"/>
  <c r="I105" i="36"/>
  <c r="H105" i="36"/>
  <c r="G105" i="36"/>
  <c r="F105" i="36"/>
  <c r="E105" i="36"/>
  <c r="D105" i="36"/>
  <c r="C105" i="36"/>
  <c r="AM104" i="36"/>
  <c r="AL104" i="36"/>
  <c r="AK104" i="36"/>
  <c r="AJ104" i="36"/>
  <c r="AI104" i="36"/>
  <c r="AH104" i="36"/>
  <c r="AG104" i="36"/>
  <c r="AF104" i="36"/>
  <c r="AE104" i="36"/>
  <c r="AD104" i="36"/>
  <c r="AC104" i="36"/>
  <c r="AB104" i="36"/>
  <c r="AA104" i="36"/>
  <c r="Z104" i="36"/>
  <c r="Y104" i="36"/>
  <c r="X104" i="36"/>
  <c r="W104" i="36"/>
  <c r="V104" i="36"/>
  <c r="U104" i="36"/>
  <c r="T104" i="36"/>
  <c r="N104" i="36"/>
  <c r="M104" i="36"/>
  <c r="L104" i="36"/>
  <c r="K104" i="36"/>
  <c r="J104" i="36"/>
  <c r="I104" i="36"/>
  <c r="H104" i="36"/>
  <c r="G104" i="36"/>
  <c r="F104" i="36"/>
  <c r="E104" i="36"/>
  <c r="D104" i="36"/>
  <c r="C104" i="36"/>
  <c r="AM103" i="36"/>
  <c r="AL103" i="36"/>
  <c r="AK103" i="36"/>
  <c r="AJ103" i="36"/>
  <c r="AI103" i="36"/>
  <c r="AH103" i="36"/>
  <c r="AG103" i="36"/>
  <c r="AF103" i="36"/>
  <c r="AE103" i="36"/>
  <c r="AD103" i="36"/>
  <c r="AC103" i="36"/>
  <c r="AB103" i="36"/>
  <c r="AA103" i="36"/>
  <c r="Z103" i="36"/>
  <c r="Y103" i="36"/>
  <c r="X103" i="36"/>
  <c r="W103" i="36"/>
  <c r="V103" i="36"/>
  <c r="U103" i="36"/>
  <c r="T103" i="36"/>
  <c r="N103" i="36"/>
  <c r="M103" i="36"/>
  <c r="L103" i="36"/>
  <c r="K103" i="36"/>
  <c r="J103" i="36"/>
  <c r="I103" i="36"/>
  <c r="H103" i="36"/>
  <c r="G103" i="36"/>
  <c r="F103" i="36"/>
  <c r="E103" i="36"/>
  <c r="D103" i="36"/>
  <c r="C103" i="36"/>
  <c r="AM102" i="36"/>
  <c r="AL102" i="36"/>
  <c r="AK102" i="36"/>
  <c r="AJ102" i="36"/>
  <c r="AI102" i="36"/>
  <c r="AH102" i="36"/>
  <c r="AG102" i="36"/>
  <c r="AF102" i="36"/>
  <c r="AE102" i="36"/>
  <c r="AD102" i="36"/>
  <c r="AC102" i="36"/>
  <c r="AB102" i="36"/>
  <c r="AA102" i="36"/>
  <c r="Z102" i="36"/>
  <c r="Y102" i="36"/>
  <c r="X102" i="36"/>
  <c r="W102" i="36"/>
  <c r="V102" i="36"/>
  <c r="U102" i="36"/>
  <c r="T102" i="36"/>
  <c r="N102" i="36"/>
  <c r="M102" i="36"/>
  <c r="L102" i="36"/>
  <c r="K102" i="36"/>
  <c r="J102" i="36"/>
  <c r="I102" i="36"/>
  <c r="H102" i="36"/>
  <c r="G102" i="36"/>
  <c r="F102" i="36"/>
  <c r="E102" i="36"/>
  <c r="D102" i="36"/>
  <c r="C102" i="36"/>
  <c r="AM101" i="36"/>
  <c r="AM93" i="43" s="1"/>
  <c r="AL101" i="36"/>
  <c r="AL93" i="43" s="1"/>
  <c r="AK101" i="36"/>
  <c r="AK93" i="43" s="1"/>
  <c r="AJ101" i="36"/>
  <c r="AJ93" i="43" s="1"/>
  <c r="AI101" i="36"/>
  <c r="AI93" i="43" s="1"/>
  <c r="AH101" i="36"/>
  <c r="AH93" i="43" s="1"/>
  <c r="AG101" i="36"/>
  <c r="AG93" i="43" s="1"/>
  <c r="AF101" i="36"/>
  <c r="AF93" i="43" s="1"/>
  <c r="AE101" i="36"/>
  <c r="AE93" i="43" s="1"/>
  <c r="AD101" i="36"/>
  <c r="AD93" i="43" s="1"/>
  <c r="AC101" i="36"/>
  <c r="AC93" i="43" s="1"/>
  <c r="AB101" i="36"/>
  <c r="AB93" i="43" s="1"/>
  <c r="AA101" i="36"/>
  <c r="AA93" i="43" s="1"/>
  <c r="Z101" i="36"/>
  <c r="Z93" i="43" s="1"/>
  <c r="Y101" i="36"/>
  <c r="Y93" i="43" s="1"/>
  <c r="X101" i="36"/>
  <c r="X93" i="43" s="1"/>
  <c r="W101" i="36"/>
  <c r="W93" i="43" s="1"/>
  <c r="V101" i="36"/>
  <c r="V93" i="43" s="1"/>
  <c r="U101" i="36"/>
  <c r="U93" i="43" s="1"/>
  <c r="T101" i="36"/>
  <c r="T93" i="43" s="1"/>
  <c r="N101" i="36"/>
  <c r="N93" i="43" s="1"/>
  <c r="M101" i="36"/>
  <c r="M93" i="43" s="1"/>
  <c r="L101" i="36"/>
  <c r="L93" i="43" s="1"/>
  <c r="K101" i="36"/>
  <c r="K93" i="43" s="1"/>
  <c r="J101" i="36"/>
  <c r="J93" i="43" s="1"/>
  <c r="I101" i="36"/>
  <c r="I93" i="43" s="1"/>
  <c r="H101" i="36"/>
  <c r="H93" i="43" s="1"/>
  <c r="G101" i="36"/>
  <c r="G93" i="43" s="1"/>
  <c r="F101" i="36"/>
  <c r="F93" i="43" s="1"/>
  <c r="E101" i="36"/>
  <c r="E93" i="43" s="1"/>
  <c r="D101" i="36"/>
  <c r="D93" i="43" s="1"/>
  <c r="C101" i="36"/>
  <c r="AM100" i="36"/>
  <c r="AL100" i="36"/>
  <c r="AK100" i="36"/>
  <c r="AJ100" i="36"/>
  <c r="AI100" i="36"/>
  <c r="AH100" i="36"/>
  <c r="AG100" i="36"/>
  <c r="AF100" i="36"/>
  <c r="AE100" i="36"/>
  <c r="AD100" i="36"/>
  <c r="AC100" i="36"/>
  <c r="AB100" i="36"/>
  <c r="AA100" i="36"/>
  <c r="Z100" i="36"/>
  <c r="Y100" i="36"/>
  <c r="X100" i="36"/>
  <c r="W100" i="36"/>
  <c r="V100" i="36"/>
  <c r="U100" i="36"/>
  <c r="T100" i="36"/>
  <c r="R100" i="36"/>
  <c r="Q100" i="36"/>
  <c r="N100" i="36"/>
  <c r="M100" i="36"/>
  <c r="L100" i="36"/>
  <c r="K100" i="36"/>
  <c r="J100" i="36"/>
  <c r="I100" i="36"/>
  <c r="H100" i="36"/>
  <c r="G100" i="36"/>
  <c r="F100" i="36"/>
  <c r="E100" i="36"/>
  <c r="D100" i="36"/>
  <c r="C100" i="36"/>
  <c r="AM99" i="36"/>
  <c r="AL99" i="36"/>
  <c r="AK99" i="36"/>
  <c r="AJ99" i="36"/>
  <c r="AI99" i="36"/>
  <c r="AH99" i="36"/>
  <c r="AG99" i="36"/>
  <c r="AF99" i="36"/>
  <c r="AE99" i="36"/>
  <c r="AD99" i="36"/>
  <c r="AC99" i="36"/>
  <c r="AB99" i="36"/>
  <c r="AA99" i="36"/>
  <c r="Z99" i="36"/>
  <c r="Y99" i="36"/>
  <c r="X99" i="36"/>
  <c r="W99" i="36"/>
  <c r="V99" i="36"/>
  <c r="U99" i="36"/>
  <c r="T99" i="36"/>
  <c r="O99" i="36"/>
  <c r="N99" i="36"/>
  <c r="M99" i="36"/>
  <c r="L99" i="36"/>
  <c r="K99" i="36"/>
  <c r="J99" i="36"/>
  <c r="I99" i="36"/>
  <c r="H99" i="36"/>
  <c r="G99" i="36"/>
  <c r="F99" i="36"/>
  <c r="E99" i="36"/>
  <c r="D99" i="36"/>
  <c r="C99" i="36"/>
  <c r="AM98" i="36"/>
  <c r="AL98" i="36"/>
  <c r="AK98" i="36"/>
  <c r="AJ98" i="36"/>
  <c r="AI98" i="36"/>
  <c r="AH98" i="36"/>
  <c r="AG98" i="36"/>
  <c r="AF98" i="36"/>
  <c r="AE98" i="36"/>
  <c r="AD98" i="36"/>
  <c r="AC98" i="36"/>
  <c r="AB98" i="36"/>
  <c r="AA98" i="36"/>
  <c r="Z98" i="36"/>
  <c r="Y98" i="36"/>
  <c r="X98" i="36"/>
  <c r="W98" i="36"/>
  <c r="V98" i="36"/>
  <c r="U98" i="36"/>
  <c r="T98" i="36"/>
  <c r="S98" i="36"/>
  <c r="N98" i="36"/>
  <c r="M98" i="36"/>
  <c r="L98" i="36"/>
  <c r="K98" i="36"/>
  <c r="J98" i="36"/>
  <c r="I98" i="36"/>
  <c r="H98" i="36"/>
  <c r="G98" i="36"/>
  <c r="F98" i="36"/>
  <c r="E98" i="36"/>
  <c r="D98" i="36"/>
  <c r="C98" i="36"/>
  <c r="AM97" i="36"/>
  <c r="AL97" i="36"/>
  <c r="AK97" i="36"/>
  <c r="AJ97" i="36"/>
  <c r="AI97" i="36"/>
  <c r="AH97" i="36"/>
  <c r="AG97" i="36"/>
  <c r="AF97" i="36"/>
  <c r="AE97" i="36"/>
  <c r="AD97" i="36"/>
  <c r="AC97" i="36"/>
  <c r="AB97" i="36"/>
  <c r="AA97" i="36"/>
  <c r="Z97" i="36"/>
  <c r="Y97" i="36"/>
  <c r="X97" i="36"/>
  <c r="W97" i="36"/>
  <c r="V97" i="36"/>
  <c r="U97" i="36"/>
  <c r="T97" i="36"/>
  <c r="N97" i="36"/>
  <c r="M97" i="36"/>
  <c r="L97" i="36"/>
  <c r="K97" i="36"/>
  <c r="J97" i="36"/>
  <c r="I97" i="36"/>
  <c r="H97" i="36"/>
  <c r="G97" i="36"/>
  <c r="F97" i="36"/>
  <c r="E97" i="36"/>
  <c r="D97" i="36"/>
  <c r="C97" i="36"/>
  <c r="AM96" i="36"/>
  <c r="AL96" i="36"/>
  <c r="AK96" i="36"/>
  <c r="AJ96" i="36"/>
  <c r="AI96" i="36"/>
  <c r="AH96" i="36"/>
  <c r="AG96" i="36"/>
  <c r="AF96" i="36"/>
  <c r="AE96" i="36"/>
  <c r="AD96" i="36"/>
  <c r="AC96" i="36"/>
  <c r="AB96" i="36"/>
  <c r="AA96" i="36"/>
  <c r="Z96" i="36"/>
  <c r="Y96" i="36"/>
  <c r="X96" i="36"/>
  <c r="W96" i="36"/>
  <c r="V96" i="36"/>
  <c r="U96" i="36"/>
  <c r="T96" i="36"/>
  <c r="Q96" i="36"/>
  <c r="N96" i="36"/>
  <c r="M96" i="36"/>
  <c r="L96" i="36"/>
  <c r="K96" i="36"/>
  <c r="J96" i="36"/>
  <c r="I96" i="36"/>
  <c r="H96" i="36"/>
  <c r="G96" i="36"/>
  <c r="F96" i="36"/>
  <c r="E96" i="36"/>
  <c r="D96" i="36"/>
  <c r="C96" i="36"/>
  <c r="AM95" i="36"/>
  <c r="AL95" i="36"/>
  <c r="AK95" i="36"/>
  <c r="AJ95" i="36"/>
  <c r="AI95" i="36"/>
  <c r="AH95" i="36"/>
  <c r="AG95" i="36"/>
  <c r="AF95" i="36"/>
  <c r="AE95" i="36"/>
  <c r="AD95" i="36"/>
  <c r="AC95" i="36"/>
  <c r="AB95" i="36"/>
  <c r="AA95" i="36"/>
  <c r="Z95" i="36"/>
  <c r="Y95" i="36"/>
  <c r="X95" i="36"/>
  <c r="W95" i="36"/>
  <c r="V95" i="36"/>
  <c r="U95" i="36"/>
  <c r="T95" i="36"/>
  <c r="S95" i="36"/>
  <c r="R95" i="36"/>
  <c r="N95" i="36"/>
  <c r="M95" i="36"/>
  <c r="L95" i="36"/>
  <c r="K95" i="36"/>
  <c r="J95" i="36"/>
  <c r="I95" i="36"/>
  <c r="H95" i="36"/>
  <c r="G95" i="36"/>
  <c r="F95" i="36"/>
  <c r="E95" i="36"/>
  <c r="D95" i="36"/>
  <c r="C95" i="36"/>
  <c r="AM94" i="36"/>
  <c r="AL94" i="36"/>
  <c r="AK94" i="36"/>
  <c r="AJ94" i="36"/>
  <c r="AI94" i="36"/>
  <c r="AH94" i="36"/>
  <c r="AG94" i="36"/>
  <c r="AF94" i="36"/>
  <c r="AE94" i="36"/>
  <c r="AD94" i="36"/>
  <c r="AC94" i="36"/>
  <c r="AB94" i="36"/>
  <c r="AA94" i="36"/>
  <c r="Z94" i="36"/>
  <c r="Y94" i="36"/>
  <c r="X94" i="36"/>
  <c r="W94" i="36"/>
  <c r="V94" i="36"/>
  <c r="U94" i="36"/>
  <c r="T94" i="36"/>
  <c r="R94" i="36"/>
  <c r="P94" i="36"/>
  <c r="O94" i="36"/>
  <c r="N94" i="36"/>
  <c r="M94" i="36"/>
  <c r="L94" i="36"/>
  <c r="K94" i="36"/>
  <c r="J94" i="36"/>
  <c r="I94" i="36"/>
  <c r="H94" i="36"/>
  <c r="G94" i="36"/>
  <c r="F94" i="36"/>
  <c r="E94" i="36"/>
  <c r="D94" i="36"/>
  <c r="C94" i="36"/>
  <c r="AM93" i="36"/>
  <c r="AL93" i="36"/>
  <c r="AK93" i="36"/>
  <c r="AJ93" i="36"/>
  <c r="AI93" i="36"/>
  <c r="AH93" i="36"/>
  <c r="AG93" i="36"/>
  <c r="AF93" i="36"/>
  <c r="AE93" i="36"/>
  <c r="AD93" i="36"/>
  <c r="AC93" i="36"/>
  <c r="AB93" i="36"/>
  <c r="AA93" i="36"/>
  <c r="Z93" i="36"/>
  <c r="Y93" i="36"/>
  <c r="X93" i="36"/>
  <c r="W93" i="36"/>
  <c r="V93" i="36"/>
  <c r="U93" i="36"/>
  <c r="T93" i="36"/>
  <c r="R93" i="36"/>
  <c r="O93" i="36"/>
  <c r="N93" i="36"/>
  <c r="M93" i="36"/>
  <c r="L93" i="36"/>
  <c r="K93" i="36"/>
  <c r="J93" i="36"/>
  <c r="I93" i="36"/>
  <c r="H93" i="36"/>
  <c r="G93" i="36"/>
  <c r="F93" i="36"/>
  <c r="E93" i="36"/>
  <c r="D93" i="36"/>
  <c r="S105" i="31"/>
  <c r="S105" i="36" s="1"/>
  <c r="R105" i="31"/>
  <c r="R105" i="36" s="1"/>
  <c r="Q105" i="31"/>
  <c r="Q105" i="36" s="1"/>
  <c r="P105" i="31"/>
  <c r="P105" i="36" s="1"/>
  <c r="O105" i="31"/>
  <c r="O105" i="36" s="1"/>
  <c r="S104" i="31"/>
  <c r="S104" i="36" s="1"/>
  <c r="R104" i="31"/>
  <c r="R104" i="36" s="1"/>
  <c r="Q104" i="31"/>
  <c r="Q104" i="36" s="1"/>
  <c r="P104" i="31"/>
  <c r="P104" i="36" s="1"/>
  <c r="O104" i="31"/>
  <c r="O104" i="36" s="1"/>
  <c r="S103" i="31"/>
  <c r="S103" i="36" s="1"/>
  <c r="R103" i="31"/>
  <c r="R103" i="36" s="1"/>
  <c r="Q103" i="31"/>
  <c r="Q103" i="36" s="1"/>
  <c r="P103" i="31"/>
  <c r="P103" i="36" s="1"/>
  <c r="O103" i="31"/>
  <c r="O103" i="36" s="1"/>
  <c r="S102" i="31"/>
  <c r="S102" i="36" s="1"/>
  <c r="R102" i="31"/>
  <c r="R102" i="36" s="1"/>
  <c r="Q102" i="31"/>
  <c r="Q102" i="36" s="1"/>
  <c r="P102" i="31"/>
  <c r="P102" i="36" s="1"/>
  <c r="O102" i="31"/>
  <c r="O102" i="36" s="1"/>
  <c r="S101" i="31"/>
  <c r="S101" i="36" s="1"/>
  <c r="S93" i="43" s="1"/>
  <c r="R101" i="31"/>
  <c r="R101" i="36" s="1"/>
  <c r="R93" i="43" s="1"/>
  <c r="Q101" i="31"/>
  <c r="Q101" i="36" s="1"/>
  <c r="Q93" i="43" s="1"/>
  <c r="P101" i="31"/>
  <c r="P101" i="36" s="1"/>
  <c r="P93" i="43" s="1"/>
  <c r="O101" i="31"/>
  <c r="O101" i="36" s="1"/>
  <c r="O93" i="43" s="1"/>
  <c r="S100" i="31"/>
  <c r="S100" i="36" s="1"/>
  <c r="R100" i="31"/>
  <c r="Q100" i="31"/>
  <c r="P100" i="31"/>
  <c r="P100" i="36" s="1"/>
  <c r="O100" i="31"/>
  <c r="O100" i="36" s="1"/>
  <c r="S99" i="31"/>
  <c r="S99" i="36" s="1"/>
  <c r="R99" i="31"/>
  <c r="R99" i="36" s="1"/>
  <c r="Q99" i="31"/>
  <c r="Q99" i="36" s="1"/>
  <c r="P99" i="31"/>
  <c r="P99" i="36" s="1"/>
  <c r="O99" i="31"/>
  <c r="S98" i="31"/>
  <c r="R98" i="31"/>
  <c r="R98" i="36" s="1"/>
  <c r="Q98" i="31"/>
  <c r="Q98" i="36" s="1"/>
  <c r="P98" i="31"/>
  <c r="P98" i="36" s="1"/>
  <c r="O98" i="31"/>
  <c r="O98" i="36" s="1"/>
  <c r="S97" i="31"/>
  <c r="S97" i="36" s="1"/>
  <c r="R97" i="31"/>
  <c r="R97" i="36" s="1"/>
  <c r="Q97" i="31"/>
  <c r="Q97" i="36" s="1"/>
  <c r="P97" i="31"/>
  <c r="P97" i="36" s="1"/>
  <c r="O97" i="31"/>
  <c r="O97" i="36" s="1"/>
  <c r="S96" i="31"/>
  <c r="S96" i="36" s="1"/>
  <c r="R96" i="31"/>
  <c r="R96" i="36" s="1"/>
  <c r="Q96" i="31"/>
  <c r="P96" i="31"/>
  <c r="P96" i="36" s="1"/>
  <c r="O96" i="31"/>
  <c r="O96" i="36" s="1"/>
  <c r="S95" i="31"/>
  <c r="R95" i="31"/>
  <c r="Q95" i="31"/>
  <c r="Q95" i="36" s="1"/>
  <c r="P95" i="31"/>
  <c r="P95" i="36" s="1"/>
  <c r="O95" i="31"/>
  <c r="O95" i="36" s="1"/>
  <c r="S94" i="31"/>
  <c r="S94" i="36" s="1"/>
  <c r="R94" i="31"/>
  <c r="Q94" i="31"/>
  <c r="Q94" i="36" s="1"/>
  <c r="P94" i="31"/>
  <c r="O94" i="31"/>
  <c r="S93" i="31"/>
  <c r="S93" i="36" s="1"/>
  <c r="R93" i="31"/>
  <c r="Q93" i="31"/>
  <c r="Q93" i="36" s="1"/>
  <c r="P93" i="31"/>
  <c r="P93" i="36" s="1"/>
  <c r="O93" i="31"/>
  <c r="AM105" i="35"/>
  <c r="AL105" i="35"/>
  <c r="AK105" i="35"/>
  <c r="AJ105" i="35"/>
  <c r="AI105" i="35"/>
  <c r="AH105" i="35"/>
  <c r="AG105" i="35"/>
  <c r="AF105" i="35"/>
  <c r="AE105" i="35"/>
  <c r="AD105" i="35"/>
  <c r="AC105" i="35"/>
  <c r="AB105" i="35"/>
  <c r="AA105" i="35"/>
  <c r="Z105" i="35"/>
  <c r="Y105" i="35"/>
  <c r="X105" i="35"/>
  <c r="W105" i="35"/>
  <c r="V105" i="35"/>
  <c r="U105" i="35"/>
  <c r="T105" i="35"/>
  <c r="N105" i="35"/>
  <c r="M105" i="35"/>
  <c r="L105" i="35"/>
  <c r="K105" i="35"/>
  <c r="J105" i="35"/>
  <c r="I105" i="35"/>
  <c r="H105" i="35"/>
  <c r="G105" i="35"/>
  <c r="F105" i="35"/>
  <c r="E105" i="35"/>
  <c r="D105" i="35"/>
  <c r="C105" i="35"/>
  <c r="AM104" i="35"/>
  <c r="AL104" i="35"/>
  <c r="AK104" i="35"/>
  <c r="AJ104" i="35"/>
  <c r="AI104" i="35"/>
  <c r="AH104" i="35"/>
  <c r="AG104" i="35"/>
  <c r="AF104" i="35"/>
  <c r="AE104" i="35"/>
  <c r="AD104" i="35"/>
  <c r="AC104" i="35"/>
  <c r="AB104" i="35"/>
  <c r="AA104" i="35"/>
  <c r="Z104" i="35"/>
  <c r="Y104" i="35"/>
  <c r="X104" i="35"/>
  <c r="W104" i="35"/>
  <c r="V104" i="35"/>
  <c r="U104" i="35"/>
  <c r="T104" i="35"/>
  <c r="R104" i="35"/>
  <c r="O104" i="35"/>
  <c r="N104" i="35"/>
  <c r="M104" i="35"/>
  <c r="L104" i="35"/>
  <c r="K104" i="35"/>
  <c r="J104" i="35"/>
  <c r="I104" i="35"/>
  <c r="H104" i="35"/>
  <c r="G104" i="35"/>
  <c r="F104" i="35"/>
  <c r="E104" i="35"/>
  <c r="D104" i="35"/>
  <c r="C104" i="35"/>
  <c r="AM103" i="35"/>
  <c r="AL103" i="35"/>
  <c r="AK103" i="35"/>
  <c r="AJ103" i="35"/>
  <c r="AI103" i="35"/>
  <c r="AH103" i="35"/>
  <c r="AG103" i="35"/>
  <c r="AF103" i="35"/>
  <c r="AE103" i="35"/>
  <c r="AD103" i="35"/>
  <c r="AC103" i="35"/>
  <c r="AB103" i="35"/>
  <c r="AA103" i="35"/>
  <c r="Z103" i="35"/>
  <c r="Y103" i="35"/>
  <c r="X103" i="35"/>
  <c r="W103" i="35"/>
  <c r="V103" i="35"/>
  <c r="U103" i="35"/>
  <c r="T103" i="35"/>
  <c r="S103" i="35"/>
  <c r="O103" i="35"/>
  <c r="N103" i="35"/>
  <c r="M103" i="35"/>
  <c r="L103" i="35"/>
  <c r="K103" i="35"/>
  <c r="J103" i="35"/>
  <c r="I103" i="35"/>
  <c r="H103" i="35"/>
  <c r="G103" i="35"/>
  <c r="F103" i="35"/>
  <c r="E103" i="35"/>
  <c r="D103" i="35"/>
  <c r="C103" i="35"/>
  <c r="AM102" i="35"/>
  <c r="AL102" i="35"/>
  <c r="AK102" i="35"/>
  <c r="AJ102" i="35"/>
  <c r="AI102" i="35"/>
  <c r="AH102" i="35"/>
  <c r="AG102" i="35"/>
  <c r="AF102" i="35"/>
  <c r="AE102" i="35"/>
  <c r="AD102" i="35"/>
  <c r="AC102" i="35"/>
  <c r="AB102" i="35"/>
  <c r="AA102" i="35"/>
  <c r="Z102" i="35"/>
  <c r="Y102" i="35"/>
  <c r="X102" i="35"/>
  <c r="W102" i="35"/>
  <c r="V102" i="35"/>
  <c r="U102" i="35"/>
  <c r="T102" i="35"/>
  <c r="S102" i="35"/>
  <c r="R102" i="35"/>
  <c r="O102" i="35"/>
  <c r="N102" i="35"/>
  <c r="M102" i="35"/>
  <c r="L102" i="35"/>
  <c r="K102" i="35"/>
  <c r="J102" i="35"/>
  <c r="I102" i="35"/>
  <c r="H102" i="35"/>
  <c r="G102" i="35"/>
  <c r="F102" i="35"/>
  <c r="E102" i="35"/>
  <c r="D102" i="35"/>
  <c r="C102" i="35"/>
  <c r="AM101" i="35"/>
  <c r="AM92" i="43" s="1"/>
  <c r="AL101" i="35"/>
  <c r="AL92" i="43" s="1"/>
  <c r="AK101" i="35"/>
  <c r="AK92" i="43" s="1"/>
  <c r="AJ101" i="35"/>
  <c r="AJ92" i="43" s="1"/>
  <c r="AI101" i="35"/>
  <c r="AI92" i="43" s="1"/>
  <c r="AH101" i="35"/>
  <c r="AH92" i="43" s="1"/>
  <c r="AG101" i="35"/>
  <c r="AG92" i="43" s="1"/>
  <c r="AF101" i="35"/>
  <c r="AF92" i="43" s="1"/>
  <c r="AE101" i="35"/>
  <c r="AE92" i="43" s="1"/>
  <c r="AD101" i="35"/>
  <c r="AD92" i="43" s="1"/>
  <c r="AC101" i="35"/>
  <c r="AC92" i="43" s="1"/>
  <c r="AB101" i="35"/>
  <c r="AB92" i="43" s="1"/>
  <c r="AA101" i="35"/>
  <c r="AA92" i="43" s="1"/>
  <c r="Z101" i="35"/>
  <c r="Z92" i="43" s="1"/>
  <c r="Y101" i="35"/>
  <c r="Y92" i="43" s="1"/>
  <c r="X101" i="35"/>
  <c r="X92" i="43" s="1"/>
  <c r="W101" i="35"/>
  <c r="W92" i="43" s="1"/>
  <c r="V101" i="35"/>
  <c r="V92" i="43" s="1"/>
  <c r="U101" i="35"/>
  <c r="U92" i="43" s="1"/>
  <c r="T101" i="35"/>
  <c r="T92" i="43" s="1"/>
  <c r="O101" i="35"/>
  <c r="O92" i="43" s="1"/>
  <c r="N101" i="35"/>
  <c r="N92" i="43" s="1"/>
  <c r="M101" i="35"/>
  <c r="M92" i="43" s="1"/>
  <c r="L101" i="35"/>
  <c r="L92" i="43" s="1"/>
  <c r="K101" i="35"/>
  <c r="K92" i="43" s="1"/>
  <c r="J101" i="35"/>
  <c r="J92" i="43" s="1"/>
  <c r="I101" i="35"/>
  <c r="I92" i="43" s="1"/>
  <c r="H101" i="35"/>
  <c r="H92" i="43" s="1"/>
  <c r="G101" i="35"/>
  <c r="G92" i="43" s="1"/>
  <c r="F101" i="35"/>
  <c r="F92" i="43" s="1"/>
  <c r="E101" i="35"/>
  <c r="E92" i="43" s="1"/>
  <c r="D101" i="35"/>
  <c r="D92" i="43" s="1"/>
  <c r="C101" i="35"/>
  <c r="AM100" i="35"/>
  <c r="AL100" i="35"/>
  <c r="AK100" i="35"/>
  <c r="AJ100" i="35"/>
  <c r="AI100" i="35"/>
  <c r="AH100" i="35"/>
  <c r="AG100" i="35"/>
  <c r="AF100" i="35"/>
  <c r="AE100" i="35"/>
  <c r="AD100" i="35"/>
  <c r="AC100" i="35"/>
  <c r="AB100" i="35"/>
  <c r="AA100" i="35"/>
  <c r="Z100" i="35"/>
  <c r="Y100" i="35"/>
  <c r="X100" i="35"/>
  <c r="W100" i="35"/>
  <c r="V100" i="35"/>
  <c r="U100" i="35"/>
  <c r="T100" i="35"/>
  <c r="S100" i="35"/>
  <c r="R100" i="35"/>
  <c r="N100" i="35"/>
  <c r="M100" i="35"/>
  <c r="L100" i="35"/>
  <c r="K100" i="35"/>
  <c r="J100" i="35"/>
  <c r="I100" i="35"/>
  <c r="H100" i="35"/>
  <c r="G100" i="35"/>
  <c r="F100" i="35"/>
  <c r="E100" i="35"/>
  <c r="D100" i="35"/>
  <c r="C100" i="35"/>
  <c r="AM99" i="35"/>
  <c r="AL99" i="35"/>
  <c r="AK99" i="35"/>
  <c r="AJ99" i="35"/>
  <c r="AI99" i="35"/>
  <c r="AH99" i="35"/>
  <c r="AG99" i="35"/>
  <c r="AF99" i="35"/>
  <c r="AE99" i="35"/>
  <c r="AD99" i="35"/>
  <c r="AC99" i="35"/>
  <c r="AB99" i="35"/>
  <c r="AA99" i="35"/>
  <c r="Z99" i="35"/>
  <c r="Y99" i="35"/>
  <c r="X99" i="35"/>
  <c r="W99" i="35"/>
  <c r="V99" i="35"/>
  <c r="U99" i="35"/>
  <c r="T99" i="35"/>
  <c r="S99" i="35"/>
  <c r="P99" i="35"/>
  <c r="O99" i="35"/>
  <c r="N99" i="35"/>
  <c r="M99" i="35"/>
  <c r="L99" i="35"/>
  <c r="K99" i="35"/>
  <c r="J99" i="35"/>
  <c r="I99" i="35"/>
  <c r="H99" i="35"/>
  <c r="G99" i="35"/>
  <c r="F99" i="35"/>
  <c r="E99" i="35"/>
  <c r="D99" i="35"/>
  <c r="C99" i="35"/>
  <c r="AM98" i="35"/>
  <c r="AL98" i="35"/>
  <c r="AK98" i="35"/>
  <c r="AJ98" i="35"/>
  <c r="AI98" i="35"/>
  <c r="AH98" i="35"/>
  <c r="AG98" i="35"/>
  <c r="AF98" i="35"/>
  <c r="AE98" i="35"/>
  <c r="AD98" i="35"/>
  <c r="AC98" i="35"/>
  <c r="AB98" i="35"/>
  <c r="AA98" i="35"/>
  <c r="Z98" i="35"/>
  <c r="Y98" i="35"/>
  <c r="X98" i="35"/>
  <c r="W98" i="35"/>
  <c r="V98" i="35"/>
  <c r="U98" i="35"/>
  <c r="T98" i="35"/>
  <c r="S98" i="35"/>
  <c r="R98" i="35"/>
  <c r="O98" i="35"/>
  <c r="N98" i="35"/>
  <c r="M98" i="35"/>
  <c r="L98" i="35"/>
  <c r="K98" i="35"/>
  <c r="J98" i="35"/>
  <c r="I98" i="35"/>
  <c r="H98" i="35"/>
  <c r="G98" i="35"/>
  <c r="F98" i="35"/>
  <c r="E98" i="35"/>
  <c r="D98" i="35"/>
  <c r="C98" i="35"/>
  <c r="AM97" i="35"/>
  <c r="AL97" i="35"/>
  <c r="AK97" i="35"/>
  <c r="AJ97" i="35"/>
  <c r="AI97" i="35"/>
  <c r="AH97" i="35"/>
  <c r="AG97" i="35"/>
  <c r="AF97" i="35"/>
  <c r="AE97" i="35"/>
  <c r="AD97" i="35"/>
  <c r="AC97" i="35"/>
  <c r="AB97" i="35"/>
  <c r="AA97" i="35"/>
  <c r="Z97" i="35"/>
  <c r="Y97" i="35"/>
  <c r="X97" i="35"/>
  <c r="W97" i="35"/>
  <c r="V97" i="35"/>
  <c r="U97" i="35"/>
  <c r="T97" i="35"/>
  <c r="N97" i="35"/>
  <c r="M97" i="35"/>
  <c r="L97" i="35"/>
  <c r="K97" i="35"/>
  <c r="J97" i="35"/>
  <c r="I97" i="35"/>
  <c r="H97" i="35"/>
  <c r="G97" i="35"/>
  <c r="F97" i="35"/>
  <c r="E97" i="35"/>
  <c r="D97" i="35"/>
  <c r="C97" i="35"/>
  <c r="AM96" i="35"/>
  <c r="AL96" i="35"/>
  <c r="AK96" i="35"/>
  <c r="AJ96" i="35"/>
  <c r="AI96" i="35"/>
  <c r="AH96" i="35"/>
  <c r="AG96" i="35"/>
  <c r="AF96" i="35"/>
  <c r="AE96" i="35"/>
  <c r="AD96" i="35"/>
  <c r="AC96" i="35"/>
  <c r="AB96" i="35"/>
  <c r="AA96" i="35"/>
  <c r="Z96" i="35"/>
  <c r="Y96" i="35"/>
  <c r="X96" i="35"/>
  <c r="W96" i="35"/>
  <c r="V96" i="35"/>
  <c r="U96" i="35"/>
  <c r="T96" i="35"/>
  <c r="R96" i="35"/>
  <c r="O96" i="35"/>
  <c r="N96" i="35"/>
  <c r="M96" i="35"/>
  <c r="L96" i="35"/>
  <c r="K96" i="35"/>
  <c r="J96" i="35"/>
  <c r="I96" i="35"/>
  <c r="H96" i="35"/>
  <c r="G96" i="35"/>
  <c r="F96" i="35"/>
  <c r="E96" i="35"/>
  <c r="D96" i="35"/>
  <c r="C96" i="35"/>
  <c r="AM95" i="35"/>
  <c r="AL95" i="35"/>
  <c r="AK95" i="35"/>
  <c r="AJ95" i="35"/>
  <c r="AI95" i="35"/>
  <c r="AH95" i="35"/>
  <c r="AG95" i="35"/>
  <c r="AF95" i="35"/>
  <c r="AE95" i="35"/>
  <c r="AD95" i="35"/>
  <c r="AC95" i="35"/>
  <c r="AB95" i="35"/>
  <c r="AA95" i="35"/>
  <c r="Z95" i="35"/>
  <c r="Y95" i="35"/>
  <c r="X95" i="35"/>
  <c r="W95" i="35"/>
  <c r="V95" i="35"/>
  <c r="U95" i="35"/>
  <c r="T95" i="35"/>
  <c r="S95" i="35"/>
  <c r="O95" i="35"/>
  <c r="N95" i="35"/>
  <c r="M95" i="35"/>
  <c r="L95" i="35"/>
  <c r="K95" i="35"/>
  <c r="J95" i="35"/>
  <c r="I95" i="35"/>
  <c r="H95" i="35"/>
  <c r="G95" i="35"/>
  <c r="F95" i="35"/>
  <c r="E95" i="35"/>
  <c r="D95" i="35"/>
  <c r="C95" i="35"/>
  <c r="AM94" i="35"/>
  <c r="AL94" i="35"/>
  <c r="AK94" i="35"/>
  <c r="AJ94" i="35"/>
  <c r="AI94" i="35"/>
  <c r="AH94" i="35"/>
  <c r="AG94" i="35"/>
  <c r="AF94" i="35"/>
  <c r="AE94" i="35"/>
  <c r="AD94" i="35"/>
  <c r="AC94" i="35"/>
  <c r="AB94" i="35"/>
  <c r="AA94" i="35"/>
  <c r="Z94" i="35"/>
  <c r="Y94" i="35"/>
  <c r="X94" i="35"/>
  <c r="W94" i="35"/>
  <c r="V94" i="35"/>
  <c r="U94" i="35"/>
  <c r="T94" i="35"/>
  <c r="S94" i="35"/>
  <c r="R94" i="35"/>
  <c r="Q94" i="35"/>
  <c r="O94" i="35"/>
  <c r="N94" i="35"/>
  <c r="M94" i="35"/>
  <c r="L94" i="35"/>
  <c r="K94" i="35"/>
  <c r="J94" i="35"/>
  <c r="I94" i="35"/>
  <c r="H94" i="35"/>
  <c r="G94" i="35"/>
  <c r="F94" i="35"/>
  <c r="E94" i="35"/>
  <c r="D94" i="35"/>
  <c r="C94" i="35"/>
  <c r="AM93" i="35"/>
  <c r="AL93" i="35"/>
  <c r="AK93" i="35"/>
  <c r="AJ93" i="35"/>
  <c r="AI93" i="35"/>
  <c r="AH93" i="35"/>
  <c r="AG93" i="35"/>
  <c r="AF93" i="35"/>
  <c r="AE93" i="35"/>
  <c r="AD93" i="35"/>
  <c r="AC93" i="35"/>
  <c r="AB93" i="35"/>
  <c r="AA93" i="35"/>
  <c r="Z93" i="35"/>
  <c r="Y93" i="35"/>
  <c r="X93" i="35"/>
  <c r="W93" i="35"/>
  <c r="V93" i="35"/>
  <c r="U93" i="35"/>
  <c r="T93" i="35"/>
  <c r="O93" i="35"/>
  <c r="N93" i="35"/>
  <c r="M93" i="35"/>
  <c r="L93" i="35"/>
  <c r="K93" i="35"/>
  <c r="J93" i="35"/>
  <c r="I93" i="35"/>
  <c r="H93" i="35"/>
  <c r="G93" i="35"/>
  <c r="F93" i="35"/>
  <c r="E93" i="35"/>
  <c r="D93" i="35"/>
  <c r="S105" i="30"/>
  <c r="S105" i="35" s="1"/>
  <c r="R105" i="30"/>
  <c r="R105" i="35" s="1"/>
  <c r="Q105" i="30"/>
  <c r="Q105" i="35" s="1"/>
  <c r="P105" i="30"/>
  <c r="P105" i="35" s="1"/>
  <c r="O105" i="30"/>
  <c r="O105" i="35" s="1"/>
  <c r="S104" i="30"/>
  <c r="S104" i="35" s="1"/>
  <c r="R104" i="30"/>
  <c r="Q104" i="30"/>
  <c r="Q104" i="35" s="1"/>
  <c r="P104" i="30"/>
  <c r="P104" i="35" s="1"/>
  <c r="O104" i="30"/>
  <c r="S103" i="30"/>
  <c r="R103" i="30"/>
  <c r="R103" i="35" s="1"/>
  <c r="Q103" i="30"/>
  <c r="Q103" i="35" s="1"/>
  <c r="P103" i="30"/>
  <c r="P103" i="35" s="1"/>
  <c r="O103" i="30"/>
  <c r="S102" i="30"/>
  <c r="R102" i="30"/>
  <c r="Q102" i="30"/>
  <c r="Q102" i="35" s="1"/>
  <c r="P102" i="30"/>
  <c r="P102" i="35" s="1"/>
  <c r="O102" i="30"/>
  <c r="S101" i="30"/>
  <c r="S101" i="35" s="1"/>
  <c r="S92" i="43" s="1"/>
  <c r="R101" i="30"/>
  <c r="R101" i="35" s="1"/>
  <c r="R92" i="43" s="1"/>
  <c r="Q101" i="30"/>
  <c r="Q101" i="35" s="1"/>
  <c r="Q92" i="43" s="1"/>
  <c r="P101" i="30"/>
  <c r="P101" i="35" s="1"/>
  <c r="P92" i="43" s="1"/>
  <c r="O101" i="30"/>
  <c r="S100" i="30"/>
  <c r="R100" i="30"/>
  <c r="Q100" i="30"/>
  <c r="Q100" i="35" s="1"/>
  <c r="P100" i="30"/>
  <c r="P100" i="35" s="1"/>
  <c r="O100" i="30"/>
  <c r="O100" i="35" s="1"/>
  <c r="S99" i="30"/>
  <c r="R99" i="30"/>
  <c r="R99" i="35" s="1"/>
  <c r="Q99" i="30"/>
  <c r="Q99" i="35" s="1"/>
  <c r="P99" i="30"/>
  <c r="O99" i="30"/>
  <c r="S98" i="30"/>
  <c r="R98" i="30"/>
  <c r="Q98" i="30"/>
  <c r="Q98" i="35" s="1"/>
  <c r="P98" i="30"/>
  <c r="P98" i="35" s="1"/>
  <c r="O98" i="30"/>
  <c r="S97" i="30"/>
  <c r="S97" i="35" s="1"/>
  <c r="R97" i="30"/>
  <c r="R97" i="35" s="1"/>
  <c r="Q97" i="30"/>
  <c r="Q97" i="35" s="1"/>
  <c r="P97" i="30"/>
  <c r="P97" i="35" s="1"/>
  <c r="O97" i="30"/>
  <c r="O97" i="35" s="1"/>
  <c r="S96" i="30"/>
  <c r="S96" i="35" s="1"/>
  <c r="R96" i="30"/>
  <c r="Q96" i="30"/>
  <c r="Q96" i="35" s="1"/>
  <c r="P96" i="30"/>
  <c r="P96" i="35" s="1"/>
  <c r="O96" i="30"/>
  <c r="S95" i="30"/>
  <c r="R95" i="30"/>
  <c r="R95" i="35" s="1"/>
  <c r="Q95" i="30"/>
  <c r="Q95" i="35" s="1"/>
  <c r="P95" i="30"/>
  <c r="P95" i="35" s="1"/>
  <c r="O95" i="30"/>
  <c r="S94" i="30"/>
  <c r="R94" i="30"/>
  <c r="Q94" i="30"/>
  <c r="P94" i="30"/>
  <c r="P94" i="35" s="1"/>
  <c r="O94" i="30"/>
  <c r="S93" i="30"/>
  <c r="S93" i="35" s="1"/>
  <c r="R93" i="30"/>
  <c r="R93" i="35" s="1"/>
  <c r="Q93" i="30"/>
  <c r="Q93" i="35" s="1"/>
  <c r="P93" i="30"/>
  <c r="P93" i="35" s="1"/>
  <c r="O93" i="30"/>
  <c r="AM105" i="34"/>
  <c r="AL105" i="34"/>
  <c r="AK105" i="34"/>
  <c r="AJ105" i="34"/>
  <c r="AI105" i="34"/>
  <c r="AH105" i="34"/>
  <c r="AG105" i="34"/>
  <c r="AF105" i="34"/>
  <c r="AE105" i="34"/>
  <c r="AD105" i="34"/>
  <c r="AC105" i="34"/>
  <c r="AB105" i="34"/>
  <c r="AA105" i="34"/>
  <c r="Z105" i="34"/>
  <c r="Y105" i="34"/>
  <c r="X105" i="34"/>
  <c r="W105" i="34"/>
  <c r="V105" i="34"/>
  <c r="U105" i="34"/>
  <c r="T105" i="34"/>
  <c r="N105" i="34"/>
  <c r="M105" i="34"/>
  <c r="L105" i="34"/>
  <c r="K105" i="34"/>
  <c r="J105" i="34"/>
  <c r="I105" i="34"/>
  <c r="H105" i="34"/>
  <c r="G105" i="34"/>
  <c r="F105" i="34"/>
  <c r="E105" i="34"/>
  <c r="D105" i="34"/>
  <c r="C105" i="34"/>
  <c r="AM104" i="34"/>
  <c r="AL104" i="34"/>
  <c r="AK104" i="34"/>
  <c r="AJ104" i="34"/>
  <c r="AI104" i="34"/>
  <c r="AH104" i="34"/>
  <c r="AG104" i="34"/>
  <c r="AF104" i="34"/>
  <c r="AE104" i="34"/>
  <c r="AD104" i="34"/>
  <c r="AC104" i="34"/>
  <c r="AB104" i="34"/>
  <c r="AA104" i="34"/>
  <c r="Z104" i="34"/>
  <c r="Y104" i="34"/>
  <c r="X104" i="34"/>
  <c r="W104" i="34"/>
  <c r="V104" i="34"/>
  <c r="U104" i="34"/>
  <c r="T104" i="34"/>
  <c r="N104" i="34"/>
  <c r="M104" i="34"/>
  <c r="L104" i="34"/>
  <c r="K104" i="34"/>
  <c r="J104" i="34"/>
  <c r="I104" i="34"/>
  <c r="H104" i="34"/>
  <c r="G104" i="34"/>
  <c r="F104" i="34"/>
  <c r="E104" i="34"/>
  <c r="D104" i="34"/>
  <c r="C104" i="34"/>
  <c r="AM103" i="34"/>
  <c r="AL103" i="34"/>
  <c r="AK103" i="34"/>
  <c r="AJ103" i="34"/>
  <c r="AI103" i="34"/>
  <c r="AH103" i="34"/>
  <c r="AG103" i="34"/>
  <c r="AF103" i="34"/>
  <c r="AE103" i="34"/>
  <c r="AD103" i="34"/>
  <c r="AC103" i="34"/>
  <c r="AB103" i="34"/>
  <c r="AA103" i="34"/>
  <c r="Z103" i="34"/>
  <c r="Y103" i="34"/>
  <c r="X103" i="34"/>
  <c r="W103" i="34"/>
  <c r="V103" i="34"/>
  <c r="U103" i="34"/>
  <c r="T103" i="34"/>
  <c r="N103" i="34"/>
  <c r="M103" i="34"/>
  <c r="L103" i="34"/>
  <c r="K103" i="34"/>
  <c r="J103" i="34"/>
  <c r="I103" i="34"/>
  <c r="H103" i="34"/>
  <c r="G103" i="34"/>
  <c r="F103" i="34"/>
  <c r="E103" i="34"/>
  <c r="D103" i="34"/>
  <c r="C103" i="34"/>
  <c r="AM102" i="34"/>
  <c r="AL102" i="34"/>
  <c r="AK102" i="34"/>
  <c r="AJ102" i="34"/>
  <c r="AI102" i="34"/>
  <c r="AH102" i="34"/>
  <c r="AG102" i="34"/>
  <c r="AF102" i="34"/>
  <c r="AE102" i="34"/>
  <c r="AD102" i="34"/>
  <c r="AC102" i="34"/>
  <c r="AB102" i="34"/>
  <c r="AA102" i="34"/>
  <c r="Z102" i="34"/>
  <c r="Y102" i="34"/>
  <c r="X102" i="34"/>
  <c r="W102" i="34"/>
  <c r="V102" i="34"/>
  <c r="U102" i="34"/>
  <c r="T102" i="34"/>
  <c r="N102" i="34"/>
  <c r="M102" i="34"/>
  <c r="L102" i="34"/>
  <c r="K102" i="34"/>
  <c r="J102" i="34"/>
  <c r="I102" i="34"/>
  <c r="H102" i="34"/>
  <c r="G102" i="34"/>
  <c r="F102" i="34"/>
  <c r="E102" i="34"/>
  <c r="D102" i="34"/>
  <c r="C102" i="34"/>
  <c r="AM101" i="34"/>
  <c r="AM91" i="43" s="1"/>
  <c r="AL101" i="34"/>
  <c r="AL91" i="43" s="1"/>
  <c r="AK101" i="34"/>
  <c r="AK91" i="43" s="1"/>
  <c r="AJ101" i="34"/>
  <c r="AJ91" i="43" s="1"/>
  <c r="AI101" i="34"/>
  <c r="AI91" i="43" s="1"/>
  <c r="AH101" i="34"/>
  <c r="AH91" i="43" s="1"/>
  <c r="AG101" i="34"/>
  <c r="AG91" i="43" s="1"/>
  <c r="AF101" i="34"/>
  <c r="AF91" i="43" s="1"/>
  <c r="AE101" i="34"/>
  <c r="AE91" i="43" s="1"/>
  <c r="AD101" i="34"/>
  <c r="AD91" i="43" s="1"/>
  <c r="AC101" i="34"/>
  <c r="AC91" i="43" s="1"/>
  <c r="AB101" i="34"/>
  <c r="AB91" i="43" s="1"/>
  <c r="AA101" i="34"/>
  <c r="AA91" i="43" s="1"/>
  <c r="Z101" i="34"/>
  <c r="Z91" i="43" s="1"/>
  <c r="Y101" i="34"/>
  <c r="Y91" i="43" s="1"/>
  <c r="X101" i="34"/>
  <c r="X91" i="43" s="1"/>
  <c r="W101" i="34"/>
  <c r="W91" i="43" s="1"/>
  <c r="V101" i="34"/>
  <c r="V91" i="43" s="1"/>
  <c r="U101" i="34"/>
  <c r="U91" i="43" s="1"/>
  <c r="T101" i="34"/>
  <c r="T91" i="43" s="1"/>
  <c r="N101" i="34"/>
  <c r="N91" i="43" s="1"/>
  <c r="M101" i="34"/>
  <c r="M91" i="43" s="1"/>
  <c r="L101" i="34"/>
  <c r="L91" i="43" s="1"/>
  <c r="K101" i="34"/>
  <c r="K91" i="43" s="1"/>
  <c r="J101" i="34"/>
  <c r="J91" i="43" s="1"/>
  <c r="I101" i="34"/>
  <c r="I91" i="43" s="1"/>
  <c r="H101" i="34"/>
  <c r="H91" i="43" s="1"/>
  <c r="G101" i="34"/>
  <c r="G91" i="43" s="1"/>
  <c r="F101" i="34"/>
  <c r="F91" i="43" s="1"/>
  <c r="E101" i="34"/>
  <c r="E91" i="43" s="1"/>
  <c r="D101" i="34"/>
  <c r="D91" i="43" s="1"/>
  <c r="C101" i="34"/>
  <c r="AM100" i="34"/>
  <c r="AL100" i="34"/>
  <c r="AK100" i="34"/>
  <c r="AJ100" i="34"/>
  <c r="AI100" i="34"/>
  <c r="AH100" i="34"/>
  <c r="AG100" i="34"/>
  <c r="AF100" i="34"/>
  <c r="AE100" i="34"/>
  <c r="AD100" i="34"/>
  <c r="AC100" i="34"/>
  <c r="AB100" i="34"/>
  <c r="AA100" i="34"/>
  <c r="Z100" i="34"/>
  <c r="Y100" i="34"/>
  <c r="X100" i="34"/>
  <c r="W100" i="34"/>
  <c r="V100" i="34"/>
  <c r="U100" i="34"/>
  <c r="T100" i="34"/>
  <c r="R100" i="34"/>
  <c r="Q100" i="34"/>
  <c r="N100" i="34"/>
  <c r="M100" i="34"/>
  <c r="L100" i="34"/>
  <c r="K100" i="34"/>
  <c r="J100" i="34"/>
  <c r="I100" i="34"/>
  <c r="H100" i="34"/>
  <c r="G100" i="34"/>
  <c r="F100" i="34"/>
  <c r="E100" i="34"/>
  <c r="D100" i="34"/>
  <c r="C100" i="34"/>
  <c r="AM99" i="34"/>
  <c r="AL99" i="34"/>
  <c r="AK99" i="34"/>
  <c r="AJ99" i="34"/>
  <c r="AI99" i="34"/>
  <c r="AH99" i="34"/>
  <c r="AG99" i="34"/>
  <c r="AF99" i="34"/>
  <c r="AE99" i="34"/>
  <c r="AD99" i="34"/>
  <c r="AC99" i="34"/>
  <c r="AB99" i="34"/>
  <c r="AA99" i="34"/>
  <c r="Z99" i="34"/>
  <c r="Y99" i="34"/>
  <c r="X99" i="34"/>
  <c r="W99" i="34"/>
  <c r="V99" i="34"/>
  <c r="U99" i="34"/>
  <c r="T99" i="34"/>
  <c r="O99" i="34"/>
  <c r="N99" i="34"/>
  <c r="M99" i="34"/>
  <c r="L99" i="34"/>
  <c r="K99" i="34"/>
  <c r="J99" i="34"/>
  <c r="I99" i="34"/>
  <c r="H99" i="34"/>
  <c r="G99" i="34"/>
  <c r="F99" i="34"/>
  <c r="E99" i="34"/>
  <c r="D99" i="34"/>
  <c r="C99" i="34"/>
  <c r="AM98" i="34"/>
  <c r="AL98" i="34"/>
  <c r="AK98" i="34"/>
  <c r="AJ98" i="34"/>
  <c r="AI98" i="34"/>
  <c r="AH98" i="34"/>
  <c r="AG98" i="34"/>
  <c r="AF98" i="34"/>
  <c r="AE98" i="34"/>
  <c r="AD98" i="34"/>
  <c r="AC98" i="34"/>
  <c r="AB98" i="34"/>
  <c r="AA98" i="34"/>
  <c r="Z98" i="34"/>
  <c r="Y98" i="34"/>
  <c r="X98" i="34"/>
  <c r="W98" i="34"/>
  <c r="V98" i="34"/>
  <c r="U98" i="34"/>
  <c r="T98" i="34"/>
  <c r="S98" i="34"/>
  <c r="Q98" i="34"/>
  <c r="N98" i="34"/>
  <c r="M98" i="34"/>
  <c r="L98" i="34"/>
  <c r="K98" i="34"/>
  <c r="J98" i="34"/>
  <c r="I98" i="34"/>
  <c r="H98" i="34"/>
  <c r="G98" i="34"/>
  <c r="F98" i="34"/>
  <c r="E98" i="34"/>
  <c r="D98" i="34"/>
  <c r="C98" i="34"/>
  <c r="AM97" i="34"/>
  <c r="AL97" i="34"/>
  <c r="AK97" i="34"/>
  <c r="AJ97" i="34"/>
  <c r="AI97" i="34"/>
  <c r="AH97" i="34"/>
  <c r="AG97" i="34"/>
  <c r="AF97" i="34"/>
  <c r="AE97" i="34"/>
  <c r="AD97" i="34"/>
  <c r="AC97" i="34"/>
  <c r="AB97" i="34"/>
  <c r="AA97" i="34"/>
  <c r="Z97" i="34"/>
  <c r="Y97" i="34"/>
  <c r="X97" i="34"/>
  <c r="W97" i="34"/>
  <c r="V97" i="34"/>
  <c r="U97" i="34"/>
  <c r="T97" i="34"/>
  <c r="N97" i="34"/>
  <c r="M97" i="34"/>
  <c r="L97" i="34"/>
  <c r="K97" i="34"/>
  <c r="J97" i="34"/>
  <c r="I97" i="34"/>
  <c r="H97" i="34"/>
  <c r="G97" i="34"/>
  <c r="F97" i="34"/>
  <c r="E97" i="34"/>
  <c r="D97" i="34"/>
  <c r="C97" i="34"/>
  <c r="AM96" i="34"/>
  <c r="AL96" i="34"/>
  <c r="AK96" i="34"/>
  <c r="AJ96" i="34"/>
  <c r="AI96" i="34"/>
  <c r="AH96" i="34"/>
  <c r="AG96" i="34"/>
  <c r="AF96" i="34"/>
  <c r="AE96" i="34"/>
  <c r="AD96" i="34"/>
  <c r="AC96" i="34"/>
  <c r="AB96" i="34"/>
  <c r="AA96" i="34"/>
  <c r="Z96" i="34"/>
  <c r="Y96" i="34"/>
  <c r="X96" i="34"/>
  <c r="W96" i="34"/>
  <c r="V96" i="34"/>
  <c r="U96" i="34"/>
  <c r="T96" i="34"/>
  <c r="Q96" i="34"/>
  <c r="O96" i="34"/>
  <c r="N96" i="34"/>
  <c r="M96" i="34"/>
  <c r="L96" i="34"/>
  <c r="K96" i="34"/>
  <c r="J96" i="34"/>
  <c r="I96" i="34"/>
  <c r="H96" i="34"/>
  <c r="G96" i="34"/>
  <c r="F96" i="34"/>
  <c r="E96" i="34"/>
  <c r="D96" i="34"/>
  <c r="C96" i="34"/>
  <c r="AM95" i="34"/>
  <c r="AL95" i="34"/>
  <c r="AK95" i="34"/>
  <c r="AJ95" i="34"/>
  <c r="AI95" i="34"/>
  <c r="AH95" i="34"/>
  <c r="AG95" i="34"/>
  <c r="AF95" i="34"/>
  <c r="AE95" i="34"/>
  <c r="AD95" i="34"/>
  <c r="AC95" i="34"/>
  <c r="AB95" i="34"/>
  <c r="AA95" i="34"/>
  <c r="Z95" i="34"/>
  <c r="Y95" i="34"/>
  <c r="X95" i="34"/>
  <c r="W95" i="34"/>
  <c r="V95" i="34"/>
  <c r="U95" i="34"/>
  <c r="T95" i="34"/>
  <c r="S95" i="34"/>
  <c r="R95" i="34"/>
  <c r="N95" i="34"/>
  <c r="M95" i="34"/>
  <c r="L95" i="34"/>
  <c r="K95" i="34"/>
  <c r="J95" i="34"/>
  <c r="I95" i="34"/>
  <c r="H95" i="34"/>
  <c r="G95" i="34"/>
  <c r="F95" i="34"/>
  <c r="E95" i="34"/>
  <c r="D95" i="34"/>
  <c r="C95" i="34"/>
  <c r="AM94" i="34"/>
  <c r="AL94" i="34"/>
  <c r="AK94" i="34"/>
  <c r="AJ94" i="34"/>
  <c r="AI94" i="34"/>
  <c r="AH94" i="34"/>
  <c r="AG94" i="34"/>
  <c r="AF94" i="34"/>
  <c r="AE94" i="34"/>
  <c r="AD94" i="34"/>
  <c r="AC94" i="34"/>
  <c r="AB94" i="34"/>
  <c r="AA94" i="34"/>
  <c r="Z94" i="34"/>
  <c r="Y94" i="34"/>
  <c r="X94" i="34"/>
  <c r="W94" i="34"/>
  <c r="V94" i="34"/>
  <c r="U94" i="34"/>
  <c r="T94" i="34"/>
  <c r="Q94" i="34"/>
  <c r="P94" i="34"/>
  <c r="O94" i="34"/>
  <c r="N94" i="34"/>
  <c r="M94" i="34"/>
  <c r="L94" i="34"/>
  <c r="K94" i="34"/>
  <c r="J94" i="34"/>
  <c r="I94" i="34"/>
  <c r="H94" i="34"/>
  <c r="G94" i="34"/>
  <c r="F94" i="34"/>
  <c r="E94" i="34"/>
  <c r="D94" i="34"/>
  <c r="C94" i="34"/>
  <c r="AM93" i="34"/>
  <c r="AL93" i="34"/>
  <c r="AK93" i="34"/>
  <c r="AJ93" i="34"/>
  <c r="AI93" i="34"/>
  <c r="AH93" i="34"/>
  <c r="AG93" i="34"/>
  <c r="AF93" i="34"/>
  <c r="AE93" i="34"/>
  <c r="AD93" i="34"/>
  <c r="AC93" i="34"/>
  <c r="AB93" i="34"/>
  <c r="AA93" i="34"/>
  <c r="Z93" i="34"/>
  <c r="Y93" i="34"/>
  <c r="X93" i="34"/>
  <c r="W93" i="34"/>
  <c r="V93" i="34"/>
  <c r="U93" i="34"/>
  <c r="T93" i="34"/>
  <c r="S93" i="34"/>
  <c r="N93" i="34"/>
  <c r="M93" i="34"/>
  <c r="L93" i="34"/>
  <c r="K93" i="34"/>
  <c r="J93" i="34"/>
  <c r="I93" i="34"/>
  <c r="H93" i="34"/>
  <c r="G93" i="34"/>
  <c r="F93" i="34"/>
  <c r="E93" i="34"/>
  <c r="D93" i="34"/>
  <c r="S105" i="29"/>
  <c r="S105" i="34" s="1"/>
  <c r="R105" i="29"/>
  <c r="R105" i="34" s="1"/>
  <c r="Q105" i="29"/>
  <c r="Q105" i="34" s="1"/>
  <c r="P105" i="29"/>
  <c r="P105" i="34" s="1"/>
  <c r="O105" i="29"/>
  <c r="O105" i="34" s="1"/>
  <c r="S104" i="29"/>
  <c r="S104" i="34" s="1"/>
  <c r="R104" i="29"/>
  <c r="R104" i="34" s="1"/>
  <c r="Q104" i="29"/>
  <c r="Q104" i="34" s="1"/>
  <c r="P104" i="29"/>
  <c r="P104" i="34" s="1"/>
  <c r="O104" i="29"/>
  <c r="O104" i="34" s="1"/>
  <c r="S103" i="29"/>
  <c r="S103" i="34" s="1"/>
  <c r="R103" i="29"/>
  <c r="R103" i="34" s="1"/>
  <c r="Q103" i="29"/>
  <c r="Q103" i="34" s="1"/>
  <c r="P103" i="29"/>
  <c r="P103" i="34" s="1"/>
  <c r="O103" i="29"/>
  <c r="O103" i="34" s="1"/>
  <c r="S102" i="29"/>
  <c r="S102" i="34" s="1"/>
  <c r="R102" i="29"/>
  <c r="R102" i="34" s="1"/>
  <c r="Q102" i="29"/>
  <c r="Q102" i="34" s="1"/>
  <c r="P102" i="29"/>
  <c r="P102" i="34" s="1"/>
  <c r="O102" i="29"/>
  <c r="O102" i="34" s="1"/>
  <c r="S101" i="29"/>
  <c r="S101" i="34" s="1"/>
  <c r="S91" i="43" s="1"/>
  <c r="R101" i="29"/>
  <c r="R101" i="34" s="1"/>
  <c r="R91" i="43" s="1"/>
  <c r="Q101" i="29"/>
  <c r="Q101" i="34" s="1"/>
  <c r="Q91" i="43" s="1"/>
  <c r="P101" i="29"/>
  <c r="P101" i="34" s="1"/>
  <c r="P91" i="43" s="1"/>
  <c r="O101" i="29"/>
  <c r="O101" i="34" s="1"/>
  <c r="O91" i="43" s="1"/>
  <c r="S100" i="29"/>
  <c r="S100" i="34" s="1"/>
  <c r="R100" i="29"/>
  <c r="Q100" i="29"/>
  <c r="P100" i="29"/>
  <c r="P100" i="34" s="1"/>
  <c r="O100" i="29"/>
  <c r="O100" i="34" s="1"/>
  <c r="S99" i="29"/>
  <c r="S99" i="34" s="1"/>
  <c r="R99" i="29"/>
  <c r="R99" i="34" s="1"/>
  <c r="Q99" i="29"/>
  <c r="Q99" i="34" s="1"/>
  <c r="P99" i="29"/>
  <c r="P99" i="34" s="1"/>
  <c r="O99" i="29"/>
  <c r="S98" i="29"/>
  <c r="R98" i="29"/>
  <c r="R98" i="34" s="1"/>
  <c r="Q98" i="29"/>
  <c r="P98" i="29"/>
  <c r="P98" i="34" s="1"/>
  <c r="O98" i="29"/>
  <c r="O98" i="34" s="1"/>
  <c r="S97" i="29"/>
  <c r="S97" i="34" s="1"/>
  <c r="R97" i="29"/>
  <c r="R97" i="34" s="1"/>
  <c r="Q97" i="29"/>
  <c r="Q97" i="34" s="1"/>
  <c r="P97" i="29"/>
  <c r="P97" i="34" s="1"/>
  <c r="O97" i="29"/>
  <c r="O97" i="34" s="1"/>
  <c r="S96" i="29"/>
  <c r="S96" i="34" s="1"/>
  <c r="R96" i="29"/>
  <c r="R96" i="34" s="1"/>
  <c r="Q96" i="29"/>
  <c r="P96" i="29"/>
  <c r="P96" i="34" s="1"/>
  <c r="O96" i="29"/>
  <c r="S95" i="29"/>
  <c r="R95" i="29"/>
  <c r="Q95" i="29"/>
  <c r="Q95" i="34" s="1"/>
  <c r="P95" i="29"/>
  <c r="P95" i="34" s="1"/>
  <c r="O95" i="29"/>
  <c r="O95" i="34" s="1"/>
  <c r="S94" i="29"/>
  <c r="S94" i="34" s="1"/>
  <c r="R94" i="29"/>
  <c r="R94" i="34" s="1"/>
  <c r="Q94" i="29"/>
  <c r="P94" i="29"/>
  <c r="O94" i="29"/>
  <c r="S93" i="29"/>
  <c r="R93" i="29"/>
  <c r="R93" i="34" s="1"/>
  <c r="Q93" i="29"/>
  <c r="Q93" i="34" s="1"/>
  <c r="P93" i="29"/>
  <c r="P93" i="34" s="1"/>
  <c r="O93" i="29"/>
  <c r="O93" i="34" s="1"/>
  <c r="AM93" i="33" l="1"/>
  <c r="AM90" i="43" s="1"/>
  <c r="AL93" i="33"/>
  <c r="AL90" i="43" s="1"/>
  <c r="AK93" i="33"/>
  <c r="AK90" i="43" s="1"/>
  <c r="AJ93" i="33"/>
  <c r="AJ90" i="43" s="1"/>
  <c r="AI93" i="33"/>
  <c r="AI90" i="43" s="1"/>
  <c r="AH93" i="33"/>
  <c r="AH90" i="43" s="1"/>
  <c r="AG93" i="33"/>
  <c r="AG90" i="43" s="1"/>
  <c r="AF93" i="33"/>
  <c r="AF90" i="43" s="1"/>
  <c r="AE93" i="33"/>
  <c r="AE90" i="43" s="1"/>
  <c r="AD93" i="33"/>
  <c r="AD90" i="43" s="1"/>
  <c r="AC93" i="33"/>
  <c r="AC90" i="43" s="1"/>
  <c r="AB93" i="33"/>
  <c r="AB90" i="43" s="1"/>
  <c r="AA93" i="33"/>
  <c r="AA90" i="43" s="1"/>
  <c r="Z93" i="33"/>
  <c r="Z90" i="43" s="1"/>
  <c r="Y93" i="33"/>
  <c r="Y90" i="43" s="1"/>
  <c r="X93" i="33"/>
  <c r="X90" i="43" s="1"/>
  <c r="W93" i="33"/>
  <c r="W90" i="43" s="1"/>
  <c r="V93" i="33"/>
  <c r="V90" i="43" s="1"/>
  <c r="U93" i="33"/>
  <c r="U90" i="43" s="1"/>
  <c r="T93" i="33"/>
  <c r="T90" i="43" s="1"/>
  <c r="S93" i="33"/>
  <c r="S90" i="43" s="1"/>
  <c r="R93" i="33"/>
  <c r="R90" i="43" s="1"/>
  <c r="N93" i="33"/>
  <c r="N90" i="43" s="1"/>
  <c r="M93" i="33"/>
  <c r="M90" i="43" s="1"/>
  <c r="L93" i="33"/>
  <c r="L90" i="43" s="1"/>
  <c r="K93" i="33"/>
  <c r="K90" i="43" s="1"/>
  <c r="J93" i="33"/>
  <c r="J90" i="43" s="1"/>
  <c r="I93" i="33"/>
  <c r="I90" i="43" s="1"/>
  <c r="H93" i="33"/>
  <c r="H90" i="43" s="1"/>
  <c r="G93" i="33"/>
  <c r="G90" i="43" s="1"/>
  <c r="F93" i="33"/>
  <c r="F90" i="43" s="1"/>
  <c r="E93" i="33"/>
  <c r="E90" i="43" s="1"/>
  <c r="D93" i="33"/>
  <c r="D90" i="43" s="1"/>
  <c r="P93" i="10"/>
  <c r="P93" i="33" s="1"/>
  <c r="P90" i="43" s="1"/>
  <c r="Q93" i="10"/>
  <c r="Q93" i="33" s="1"/>
  <c r="Q90" i="43" s="1"/>
  <c r="R93" i="10"/>
  <c r="S93" i="10"/>
  <c r="O93" i="10"/>
  <c r="O93" i="33" s="1"/>
  <c r="O90" i="43" s="1"/>
  <c r="Q78" i="32"/>
  <c r="N78" i="32"/>
  <c r="M78" i="32"/>
  <c r="L78" i="32"/>
  <c r="K78" i="32"/>
  <c r="J78" i="32"/>
  <c r="I78" i="32"/>
  <c r="H78" i="32"/>
  <c r="G78" i="32"/>
  <c r="F78" i="32"/>
  <c r="E78" i="32"/>
  <c r="D78" i="32"/>
  <c r="Z78" i="32"/>
  <c r="Y78" i="32"/>
  <c r="U78" i="32"/>
  <c r="S78" i="2"/>
  <c r="S28" i="50" s="1"/>
  <c r="R78" i="2"/>
  <c r="R78" i="32" s="1"/>
  <c r="Q78" i="2"/>
  <c r="P78" i="2"/>
  <c r="O78" i="2"/>
  <c r="O28" i="50" s="1"/>
  <c r="AA28" i="50" l="1"/>
  <c r="S78" i="32"/>
  <c r="AA78" i="32"/>
  <c r="T28" i="50"/>
  <c r="U28" i="50"/>
  <c r="V28" i="50"/>
  <c r="T78" i="32"/>
  <c r="W28" i="50"/>
  <c r="P28" i="50"/>
  <c r="X28" i="50"/>
  <c r="V78" i="32"/>
  <c r="Q28" i="50"/>
  <c r="Y28" i="50"/>
  <c r="O78" i="32"/>
  <c r="W78" i="32"/>
  <c r="R28" i="50"/>
  <c r="Z28" i="50"/>
  <c r="P78" i="32"/>
  <c r="X78" i="32"/>
  <c r="N90" i="36"/>
  <c r="M90" i="36"/>
  <c r="L90" i="36"/>
  <c r="K90" i="36"/>
  <c r="J90" i="36"/>
  <c r="I90" i="36"/>
  <c r="H90" i="36"/>
  <c r="G90" i="36"/>
  <c r="F90" i="36"/>
  <c r="E90" i="36"/>
  <c r="D90" i="36"/>
  <c r="C90" i="36"/>
  <c r="N89" i="36"/>
  <c r="M89" i="36"/>
  <c r="L89" i="36"/>
  <c r="K89" i="36"/>
  <c r="J89" i="36"/>
  <c r="I89" i="36"/>
  <c r="H89" i="36"/>
  <c r="G89" i="36"/>
  <c r="F89" i="36"/>
  <c r="E89" i="36"/>
  <c r="D89" i="36"/>
  <c r="C89" i="36"/>
  <c r="N88" i="36"/>
  <c r="M88" i="36"/>
  <c r="L88" i="36"/>
  <c r="K88" i="36"/>
  <c r="J88" i="36"/>
  <c r="I88" i="36"/>
  <c r="H88" i="36"/>
  <c r="G88" i="36"/>
  <c r="F88" i="36"/>
  <c r="E88" i="36"/>
  <c r="D88" i="36"/>
  <c r="C88" i="36"/>
  <c r="N87" i="36"/>
  <c r="M87" i="36"/>
  <c r="L87" i="36"/>
  <c r="K87" i="36"/>
  <c r="J87" i="36"/>
  <c r="I87" i="36"/>
  <c r="H87" i="36"/>
  <c r="G87" i="36"/>
  <c r="F87" i="36"/>
  <c r="E87" i="36"/>
  <c r="D87" i="36"/>
  <c r="C87" i="36"/>
  <c r="N86" i="36"/>
  <c r="M86" i="36"/>
  <c r="L86" i="36"/>
  <c r="K86" i="36"/>
  <c r="J86" i="36"/>
  <c r="I86" i="36"/>
  <c r="H86" i="36"/>
  <c r="G86" i="36"/>
  <c r="F86" i="36"/>
  <c r="E86" i="36"/>
  <c r="D86" i="36"/>
  <c r="C86" i="36"/>
  <c r="N85" i="36"/>
  <c r="M85" i="36"/>
  <c r="L85" i="36"/>
  <c r="K85" i="36"/>
  <c r="J85" i="36"/>
  <c r="I85" i="36"/>
  <c r="H85" i="36"/>
  <c r="G85" i="36"/>
  <c r="F85" i="36"/>
  <c r="E85" i="36"/>
  <c r="D85" i="36"/>
  <c r="C85" i="36"/>
  <c r="N84" i="36"/>
  <c r="M84" i="36"/>
  <c r="L84" i="36"/>
  <c r="K84" i="36"/>
  <c r="J84" i="36"/>
  <c r="I84" i="36"/>
  <c r="H84" i="36"/>
  <c r="G84" i="36"/>
  <c r="F84" i="36"/>
  <c r="E84" i="36"/>
  <c r="D84" i="36"/>
  <c r="C84" i="36"/>
  <c r="N83" i="36"/>
  <c r="M83" i="36"/>
  <c r="L83" i="36"/>
  <c r="K83" i="36"/>
  <c r="J83" i="36"/>
  <c r="I83" i="36"/>
  <c r="H83" i="36"/>
  <c r="G83" i="36"/>
  <c r="F83" i="36"/>
  <c r="E83" i="36"/>
  <c r="D83" i="36"/>
  <c r="C83" i="36"/>
  <c r="N82" i="36"/>
  <c r="M82" i="36"/>
  <c r="L82" i="36"/>
  <c r="K82" i="36"/>
  <c r="J82" i="36"/>
  <c r="I82" i="36"/>
  <c r="H82" i="36"/>
  <c r="G82" i="36"/>
  <c r="F82" i="36"/>
  <c r="E82" i="36"/>
  <c r="D82" i="36"/>
  <c r="C82" i="36"/>
  <c r="N81" i="36"/>
  <c r="M81" i="36"/>
  <c r="L81" i="36"/>
  <c r="K81" i="36"/>
  <c r="J81" i="36"/>
  <c r="I81" i="36"/>
  <c r="H81" i="36"/>
  <c r="G81" i="36"/>
  <c r="F81" i="36"/>
  <c r="E81" i="36"/>
  <c r="D81" i="36"/>
  <c r="C81" i="36"/>
  <c r="N80" i="36"/>
  <c r="M80" i="36"/>
  <c r="L80" i="36"/>
  <c r="K80" i="36"/>
  <c r="J80" i="36"/>
  <c r="I80" i="36"/>
  <c r="H80" i="36"/>
  <c r="G80" i="36"/>
  <c r="F80" i="36"/>
  <c r="E80" i="36"/>
  <c r="D80" i="36"/>
  <c r="C80" i="36"/>
  <c r="N79" i="36"/>
  <c r="M79" i="36"/>
  <c r="L79" i="36"/>
  <c r="K79" i="36"/>
  <c r="J79" i="36"/>
  <c r="I79" i="36"/>
  <c r="H79" i="36"/>
  <c r="G79" i="36"/>
  <c r="F79" i="36"/>
  <c r="E79" i="36"/>
  <c r="D79" i="36"/>
  <c r="C79" i="36"/>
  <c r="N78" i="36"/>
  <c r="M78" i="36"/>
  <c r="L78" i="36"/>
  <c r="K78" i="36"/>
  <c r="J78" i="36"/>
  <c r="I78" i="36"/>
  <c r="H78" i="36"/>
  <c r="G78" i="36"/>
  <c r="F78" i="36"/>
  <c r="E78" i="36"/>
  <c r="D78" i="36"/>
  <c r="N90" i="35"/>
  <c r="M90" i="35"/>
  <c r="L90" i="35"/>
  <c r="K90" i="35"/>
  <c r="J90" i="35"/>
  <c r="I90" i="35"/>
  <c r="H90" i="35"/>
  <c r="G90" i="35"/>
  <c r="F90" i="35"/>
  <c r="E90" i="35"/>
  <c r="D90" i="35"/>
  <c r="C90" i="35"/>
  <c r="N89" i="35"/>
  <c r="M89" i="35"/>
  <c r="L89" i="35"/>
  <c r="K89" i="35"/>
  <c r="J89" i="35"/>
  <c r="I89" i="35"/>
  <c r="H89" i="35"/>
  <c r="G89" i="35"/>
  <c r="F89" i="35"/>
  <c r="E89" i="35"/>
  <c r="D89" i="35"/>
  <c r="C89" i="35"/>
  <c r="N88" i="35"/>
  <c r="M88" i="35"/>
  <c r="L88" i="35"/>
  <c r="K88" i="35"/>
  <c r="J88" i="35"/>
  <c r="I88" i="35"/>
  <c r="H88" i="35"/>
  <c r="G88" i="35"/>
  <c r="F88" i="35"/>
  <c r="E88" i="35"/>
  <c r="D88" i="35"/>
  <c r="C88" i="35"/>
  <c r="N87" i="35"/>
  <c r="M87" i="35"/>
  <c r="L87" i="35"/>
  <c r="K87" i="35"/>
  <c r="J87" i="35"/>
  <c r="I87" i="35"/>
  <c r="H87" i="35"/>
  <c r="G87" i="35"/>
  <c r="F87" i="35"/>
  <c r="E87" i="35"/>
  <c r="D87" i="35"/>
  <c r="C87" i="35"/>
  <c r="N86" i="35"/>
  <c r="M86" i="35"/>
  <c r="L86" i="35"/>
  <c r="K86" i="35"/>
  <c r="J86" i="35"/>
  <c r="I86" i="35"/>
  <c r="H86" i="35"/>
  <c r="G86" i="35"/>
  <c r="F86" i="35"/>
  <c r="E86" i="35"/>
  <c r="D86" i="35"/>
  <c r="C86" i="35"/>
  <c r="N85" i="35"/>
  <c r="M85" i="35"/>
  <c r="L85" i="35"/>
  <c r="K85" i="35"/>
  <c r="J85" i="35"/>
  <c r="I85" i="35"/>
  <c r="H85" i="35"/>
  <c r="G85" i="35"/>
  <c r="F85" i="35"/>
  <c r="E85" i="35"/>
  <c r="D85" i="35"/>
  <c r="C85" i="35"/>
  <c r="N84" i="35"/>
  <c r="M84" i="35"/>
  <c r="L84" i="35"/>
  <c r="K84" i="35"/>
  <c r="J84" i="35"/>
  <c r="I84" i="35"/>
  <c r="H84" i="35"/>
  <c r="G84" i="35"/>
  <c r="F84" i="35"/>
  <c r="E84" i="35"/>
  <c r="D84" i="35"/>
  <c r="C84" i="35"/>
  <c r="N83" i="35"/>
  <c r="M83" i="35"/>
  <c r="L83" i="35"/>
  <c r="K83" i="35"/>
  <c r="J83" i="35"/>
  <c r="I83" i="35"/>
  <c r="H83" i="35"/>
  <c r="G83" i="35"/>
  <c r="F83" i="35"/>
  <c r="E83" i="35"/>
  <c r="D83" i="35"/>
  <c r="C83" i="35"/>
  <c r="N82" i="35"/>
  <c r="M82" i="35"/>
  <c r="L82" i="35"/>
  <c r="K82" i="35"/>
  <c r="J82" i="35"/>
  <c r="I82" i="35"/>
  <c r="H82" i="35"/>
  <c r="G82" i="35"/>
  <c r="F82" i="35"/>
  <c r="E82" i="35"/>
  <c r="D82" i="35"/>
  <c r="C82" i="35"/>
  <c r="N81" i="35"/>
  <c r="M81" i="35"/>
  <c r="L81" i="35"/>
  <c r="K81" i="35"/>
  <c r="J81" i="35"/>
  <c r="I81" i="35"/>
  <c r="H81" i="35"/>
  <c r="G81" i="35"/>
  <c r="F81" i="35"/>
  <c r="E81" i="35"/>
  <c r="D81" i="35"/>
  <c r="C81" i="35"/>
  <c r="N80" i="35"/>
  <c r="M80" i="35"/>
  <c r="L80" i="35"/>
  <c r="K80" i="35"/>
  <c r="J80" i="35"/>
  <c r="I80" i="35"/>
  <c r="H80" i="35"/>
  <c r="G80" i="35"/>
  <c r="F80" i="35"/>
  <c r="E80" i="35"/>
  <c r="D80" i="35"/>
  <c r="C80" i="35"/>
  <c r="N79" i="35"/>
  <c r="M79" i="35"/>
  <c r="L79" i="35"/>
  <c r="K79" i="35"/>
  <c r="J79" i="35"/>
  <c r="I79" i="35"/>
  <c r="H79" i="35"/>
  <c r="G79" i="35"/>
  <c r="F79" i="35"/>
  <c r="E79" i="35"/>
  <c r="D79" i="35"/>
  <c r="C79" i="35"/>
  <c r="N78" i="35"/>
  <c r="M78" i="35"/>
  <c r="L78" i="35"/>
  <c r="K78" i="35"/>
  <c r="J78" i="35"/>
  <c r="I78" i="35"/>
  <c r="H78" i="35"/>
  <c r="G78" i="35"/>
  <c r="F78" i="35"/>
  <c r="E78" i="35"/>
  <c r="D78" i="35"/>
  <c r="N90" i="34"/>
  <c r="M90" i="34"/>
  <c r="L90" i="34"/>
  <c r="K90" i="34"/>
  <c r="J90" i="34"/>
  <c r="I90" i="34"/>
  <c r="H90" i="34"/>
  <c r="G90" i="34"/>
  <c r="F90" i="34"/>
  <c r="E90" i="34"/>
  <c r="D90" i="34"/>
  <c r="C90" i="34"/>
  <c r="N89" i="34"/>
  <c r="M89" i="34"/>
  <c r="L89" i="34"/>
  <c r="K89" i="34"/>
  <c r="J89" i="34"/>
  <c r="I89" i="34"/>
  <c r="H89" i="34"/>
  <c r="G89" i="34"/>
  <c r="F89" i="34"/>
  <c r="E89" i="34"/>
  <c r="D89" i="34"/>
  <c r="C89" i="34"/>
  <c r="N88" i="34"/>
  <c r="M88" i="34"/>
  <c r="L88" i="34"/>
  <c r="K88" i="34"/>
  <c r="J88" i="34"/>
  <c r="I88" i="34"/>
  <c r="H88" i="34"/>
  <c r="G88" i="34"/>
  <c r="F88" i="34"/>
  <c r="E88" i="34"/>
  <c r="D88" i="34"/>
  <c r="C88" i="34"/>
  <c r="N87" i="34"/>
  <c r="M87" i="34"/>
  <c r="L87" i="34"/>
  <c r="K87" i="34"/>
  <c r="J87" i="34"/>
  <c r="I87" i="34"/>
  <c r="H87" i="34"/>
  <c r="G87" i="34"/>
  <c r="F87" i="34"/>
  <c r="E87" i="34"/>
  <c r="D87" i="34"/>
  <c r="C87" i="34"/>
  <c r="N86" i="34"/>
  <c r="M86" i="34"/>
  <c r="L86" i="34"/>
  <c r="K86" i="34"/>
  <c r="J86" i="34"/>
  <c r="I86" i="34"/>
  <c r="H86" i="34"/>
  <c r="G86" i="34"/>
  <c r="F86" i="34"/>
  <c r="E86" i="34"/>
  <c r="D86" i="34"/>
  <c r="C86" i="34"/>
  <c r="N85" i="34"/>
  <c r="M85" i="34"/>
  <c r="L85" i="34"/>
  <c r="K85" i="34"/>
  <c r="J85" i="34"/>
  <c r="I85" i="34"/>
  <c r="H85" i="34"/>
  <c r="G85" i="34"/>
  <c r="F85" i="34"/>
  <c r="E85" i="34"/>
  <c r="D85" i="34"/>
  <c r="C85" i="34"/>
  <c r="N84" i="34"/>
  <c r="M84" i="34"/>
  <c r="L84" i="34"/>
  <c r="K84" i="34"/>
  <c r="J84" i="34"/>
  <c r="I84" i="34"/>
  <c r="H84" i="34"/>
  <c r="G84" i="34"/>
  <c r="F84" i="34"/>
  <c r="E84" i="34"/>
  <c r="D84" i="34"/>
  <c r="C84" i="34"/>
  <c r="N83" i="34"/>
  <c r="M83" i="34"/>
  <c r="L83" i="34"/>
  <c r="K83" i="34"/>
  <c r="J83" i="34"/>
  <c r="I83" i="34"/>
  <c r="H83" i="34"/>
  <c r="G83" i="34"/>
  <c r="F83" i="34"/>
  <c r="E83" i="34"/>
  <c r="D83" i="34"/>
  <c r="C83" i="34"/>
  <c r="N82" i="34"/>
  <c r="M82" i="34"/>
  <c r="L82" i="34"/>
  <c r="K82" i="34"/>
  <c r="J82" i="34"/>
  <c r="I82" i="34"/>
  <c r="H82" i="34"/>
  <c r="G82" i="34"/>
  <c r="F82" i="34"/>
  <c r="E82" i="34"/>
  <c r="D82" i="34"/>
  <c r="C82" i="34"/>
  <c r="N81" i="34"/>
  <c r="M81" i="34"/>
  <c r="L81" i="34"/>
  <c r="K81" i="34"/>
  <c r="J81" i="34"/>
  <c r="I81" i="34"/>
  <c r="H81" i="34"/>
  <c r="G81" i="34"/>
  <c r="F81" i="34"/>
  <c r="E81" i="34"/>
  <c r="D81" i="34"/>
  <c r="C81" i="34"/>
  <c r="N80" i="34"/>
  <c r="M80" i="34"/>
  <c r="L80" i="34"/>
  <c r="K80" i="34"/>
  <c r="J80" i="34"/>
  <c r="I80" i="34"/>
  <c r="H80" i="34"/>
  <c r="G80" i="34"/>
  <c r="F80" i="34"/>
  <c r="E80" i="34"/>
  <c r="D80" i="34"/>
  <c r="C80" i="34"/>
  <c r="N79" i="34"/>
  <c r="M79" i="34"/>
  <c r="L79" i="34"/>
  <c r="K79" i="34"/>
  <c r="J79" i="34"/>
  <c r="I79" i="34"/>
  <c r="H79" i="34"/>
  <c r="G79" i="34"/>
  <c r="F79" i="34"/>
  <c r="E79" i="34"/>
  <c r="D79" i="34"/>
  <c r="C79" i="34"/>
  <c r="N78" i="34"/>
  <c r="M78" i="34"/>
  <c r="L78" i="34"/>
  <c r="K78" i="34"/>
  <c r="J78" i="34"/>
  <c r="I78" i="34"/>
  <c r="H78" i="34"/>
  <c r="G78" i="34"/>
  <c r="F78" i="34"/>
  <c r="E78" i="34"/>
  <c r="D78" i="34"/>
  <c r="N90" i="31"/>
  <c r="M90" i="31"/>
  <c r="L90" i="31"/>
  <c r="K90" i="31"/>
  <c r="J90" i="31"/>
  <c r="I90" i="31"/>
  <c r="H90" i="31"/>
  <c r="G90" i="31"/>
  <c r="F90" i="31"/>
  <c r="E90" i="31"/>
  <c r="D90" i="31"/>
  <c r="C90" i="31"/>
  <c r="N89" i="31"/>
  <c r="M89" i="31"/>
  <c r="L89" i="31"/>
  <c r="K89" i="31"/>
  <c r="J89" i="31"/>
  <c r="I89" i="31"/>
  <c r="H89" i="31"/>
  <c r="G89" i="31"/>
  <c r="F89" i="31"/>
  <c r="E89" i="31"/>
  <c r="D89" i="31"/>
  <c r="C89" i="31"/>
  <c r="N88" i="31"/>
  <c r="M88" i="31"/>
  <c r="L88" i="31"/>
  <c r="K88" i="31"/>
  <c r="J88" i="31"/>
  <c r="I88" i="31"/>
  <c r="H88" i="31"/>
  <c r="G88" i="31"/>
  <c r="F88" i="31"/>
  <c r="E88" i="31"/>
  <c r="D88" i="31"/>
  <c r="C88" i="31"/>
  <c r="N87" i="31"/>
  <c r="M87" i="31"/>
  <c r="L87" i="31"/>
  <c r="K87" i="31"/>
  <c r="J87" i="31"/>
  <c r="I87" i="31"/>
  <c r="H87" i="31"/>
  <c r="G87" i="31"/>
  <c r="F87" i="31"/>
  <c r="E87" i="31"/>
  <c r="D87" i="31"/>
  <c r="C87" i="31"/>
  <c r="N86" i="31"/>
  <c r="M86" i="31"/>
  <c r="L86" i="31"/>
  <c r="K86" i="31"/>
  <c r="J86" i="31"/>
  <c r="I86" i="31"/>
  <c r="H86" i="31"/>
  <c r="G86" i="31"/>
  <c r="F86" i="31"/>
  <c r="E86" i="31"/>
  <c r="D86" i="31"/>
  <c r="C86" i="31"/>
  <c r="N85" i="31"/>
  <c r="M85" i="31"/>
  <c r="L85" i="31"/>
  <c r="K85" i="31"/>
  <c r="J85" i="31"/>
  <c r="I85" i="31"/>
  <c r="H85" i="31"/>
  <c r="G85" i="31"/>
  <c r="F85" i="31"/>
  <c r="E85" i="31"/>
  <c r="D85" i="31"/>
  <c r="C85" i="31"/>
  <c r="N84" i="31"/>
  <c r="M84" i="31"/>
  <c r="L84" i="31"/>
  <c r="K84" i="31"/>
  <c r="J84" i="31"/>
  <c r="I84" i="31"/>
  <c r="H84" i="31"/>
  <c r="G84" i="31"/>
  <c r="F84" i="31"/>
  <c r="E84" i="31"/>
  <c r="D84" i="31"/>
  <c r="C84" i="31"/>
  <c r="N83" i="31"/>
  <c r="M83" i="31"/>
  <c r="L83" i="31"/>
  <c r="K83" i="31"/>
  <c r="J83" i="31"/>
  <c r="I83" i="31"/>
  <c r="H83" i="31"/>
  <c r="G83" i="31"/>
  <c r="F83" i="31"/>
  <c r="E83" i="31"/>
  <c r="D83" i="31"/>
  <c r="C83" i="31"/>
  <c r="S82" i="31"/>
  <c r="N82" i="31"/>
  <c r="M82" i="31"/>
  <c r="L82" i="31"/>
  <c r="K82" i="31"/>
  <c r="J82" i="31"/>
  <c r="I82" i="31"/>
  <c r="H82" i="31"/>
  <c r="G82" i="31"/>
  <c r="F82" i="31"/>
  <c r="E82" i="31"/>
  <c r="D82" i="31"/>
  <c r="C82" i="31"/>
  <c r="N81" i="31"/>
  <c r="M81" i="31"/>
  <c r="L81" i="31"/>
  <c r="K81" i="31"/>
  <c r="J81" i="31"/>
  <c r="I81" i="31"/>
  <c r="H81" i="31"/>
  <c r="G81" i="31"/>
  <c r="F81" i="31"/>
  <c r="E81" i="31"/>
  <c r="D81" i="31"/>
  <c r="C81" i="31"/>
  <c r="N80" i="31"/>
  <c r="M80" i="31"/>
  <c r="L80" i="31"/>
  <c r="K80" i="31"/>
  <c r="J80" i="31"/>
  <c r="I80" i="31"/>
  <c r="H80" i="31"/>
  <c r="G80" i="31"/>
  <c r="F80" i="31"/>
  <c r="E80" i="31"/>
  <c r="D80" i="31"/>
  <c r="C80" i="31"/>
  <c r="N79" i="31"/>
  <c r="M79" i="31"/>
  <c r="L79" i="31"/>
  <c r="K79" i="31"/>
  <c r="J79" i="31"/>
  <c r="I79" i="31"/>
  <c r="H79" i="31"/>
  <c r="G79" i="31"/>
  <c r="F79" i="31"/>
  <c r="E79" i="31"/>
  <c r="D79" i="31"/>
  <c r="C79" i="31"/>
  <c r="N78" i="31"/>
  <c r="M78" i="31"/>
  <c r="L78" i="31"/>
  <c r="K78" i="31"/>
  <c r="J78" i="31"/>
  <c r="I78" i="31"/>
  <c r="H78" i="31"/>
  <c r="G78" i="31"/>
  <c r="F78" i="31"/>
  <c r="E78" i="31"/>
  <c r="D78" i="31"/>
  <c r="P90" i="30"/>
  <c r="N90" i="30"/>
  <c r="M90" i="30"/>
  <c r="L90" i="30"/>
  <c r="K90" i="30"/>
  <c r="J90" i="30"/>
  <c r="I90" i="30"/>
  <c r="H90" i="30"/>
  <c r="G90" i="30"/>
  <c r="F90" i="30"/>
  <c r="E90" i="30"/>
  <c r="D90" i="30"/>
  <c r="C90" i="30"/>
  <c r="N89" i="30"/>
  <c r="M89" i="30"/>
  <c r="L89" i="30"/>
  <c r="K89" i="30"/>
  <c r="J89" i="30"/>
  <c r="I89" i="30"/>
  <c r="H89" i="30"/>
  <c r="G89" i="30"/>
  <c r="F89" i="30"/>
  <c r="E89" i="30"/>
  <c r="D89" i="30"/>
  <c r="C89" i="30"/>
  <c r="N88" i="30"/>
  <c r="M88" i="30"/>
  <c r="L88" i="30"/>
  <c r="K88" i="30"/>
  <c r="J88" i="30"/>
  <c r="I88" i="30"/>
  <c r="H88" i="30"/>
  <c r="G88" i="30"/>
  <c r="F88" i="30"/>
  <c r="E88" i="30"/>
  <c r="D88" i="30"/>
  <c r="C88" i="30"/>
  <c r="N87" i="30"/>
  <c r="M87" i="30"/>
  <c r="L87" i="30"/>
  <c r="K87" i="30"/>
  <c r="J87" i="30"/>
  <c r="I87" i="30"/>
  <c r="H87" i="30"/>
  <c r="G87" i="30"/>
  <c r="F87" i="30"/>
  <c r="E87" i="30"/>
  <c r="D87" i="30"/>
  <c r="C87" i="30"/>
  <c r="N86" i="30"/>
  <c r="M86" i="30"/>
  <c r="L86" i="30"/>
  <c r="K86" i="30"/>
  <c r="J86" i="30"/>
  <c r="I86" i="30"/>
  <c r="H86" i="30"/>
  <c r="G86" i="30"/>
  <c r="F86" i="30"/>
  <c r="E86" i="30"/>
  <c r="D86" i="30"/>
  <c r="C86" i="30"/>
  <c r="N85" i="30"/>
  <c r="M85" i="30"/>
  <c r="L85" i="30"/>
  <c r="K85" i="30"/>
  <c r="J85" i="30"/>
  <c r="I85" i="30"/>
  <c r="H85" i="30"/>
  <c r="G85" i="30"/>
  <c r="F85" i="30"/>
  <c r="E85" i="30"/>
  <c r="D85" i="30"/>
  <c r="C85" i="30"/>
  <c r="N84" i="30"/>
  <c r="M84" i="30"/>
  <c r="L84" i="30"/>
  <c r="K84" i="30"/>
  <c r="J84" i="30"/>
  <c r="I84" i="30"/>
  <c r="H84" i="30"/>
  <c r="G84" i="30"/>
  <c r="F84" i="30"/>
  <c r="E84" i="30"/>
  <c r="D84" i="30"/>
  <c r="C84" i="30"/>
  <c r="N83" i="30"/>
  <c r="M83" i="30"/>
  <c r="L83" i="30"/>
  <c r="K83" i="30"/>
  <c r="J83" i="30"/>
  <c r="I83" i="30"/>
  <c r="H83" i="30"/>
  <c r="G83" i="30"/>
  <c r="F83" i="30"/>
  <c r="E83" i="30"/>
  <c r="D83" i="30"/>
  <c r="C83" i="30"/>
  <c r="N82" i="30"/>
  <c r="M82" i="30"/>
  <c r="L82" i="30"/>
  <c r="K82" i="30"/>
  <c r="J82" i="30"/>
  <c r="I82" i="30"/>
  <c r="H82" i="30"/>
  <c r="G82" i="30"/>
  <c r="F82" i="30"/>
  <c r="E82" i="30"/>
  <c r="D82" i="30"/>
  <c r="C82" i="30"/>
  <c r="N81" i="30"/>
  <c r="M81" i="30"/>
  <c r="L81" i="30"/>
  <c r="K81" i="30"/>
  <c r="J81" i="30"/>
  <c r="I81" i="30"/>
  <c r="H81" i="30"/>
  <c r="G81" i="30"/>
  <c r="F81" i="30"/>
  <c r="E81" i="30"/>
  <c r="D81" i="30"/>
  <c r="C81" i="30"/>
  <c r="AE80" i="30"/>
  <c r="N80" i="30"/>
  <c r="M80" i="30"/>
  <c r="L80" i="30"/>
  <c r="K80" i="30"/>
  <c r="J80" i="30"/>
  <c r="I80" i="30"/>
  <c r="H80" i="30"/>
  <c r="G80" i="30"/>
  <c r="F80" i="30"/>
  <c r="E80" i="30"/>
  <c r="D80" i="30"/>
  <c r="C80" i="30"/>
  <c r="N79" i="30"/>
  <c r="M79" i="30"/>
  <c r="L79" i="30"/>
  <c r="K79" i="30"/>
  <c r="J79" i="30"/>
  <c r="I79" i="30"/>
  <c r="H79" i="30"/>
  <c r="G79" i="30"/>
  <c r="F79" i="30"/>
  <c r="E79" i="30"/>
  <c r="D79" i="30"/>
  <c r="C79" i="30"/>
  <c r="N78" i="30"/>
  <c r="M78" i="30"/>
  <c r="L78" i="30"/>
  <c r="K78" i="30"/>
  <c r="J78" i="30"/>
  <c r="I78" i="30"/>
  <c r="H78" i="30"/>
  <c r="G78" i="30"/>
  <c r="F78" i="30"/>
  <c r="E78" i="30"/>
  <c r="D78" i="30"/>
  <c r="N90" i="29"/>
  <c r="M90" i="29"/>
  <c r="L90" i="29"/>
  <c r="K90" i="29"/>
  <c r="J90" i="29"/>
  <c r="I90" i="29"/>
  <c r="H90" i="29"/>
  <c r="G90" i="29"/>
  <c r="F90" i="29"/>
  <c r="E90" i="29"/>
  <c r="D90" i="29"/>
  <c r="C90" i="29"/>
  <c r="N89" i="29"/>
  <c r="M89" i="29"/>
  <c r="L89" i="29"/>
  <c r="K89" i="29"/>
  <c r="J89" i="29"/>
  <c r="I89" i="29"/>
  <c r="H89" i="29"/>
  <c r="G89" i="29"/>
  <c r="F89" i="29"/>
  <c r="E89" i="29"/>
  <c r="D89" i="29"/>
  <c r="C89" i="29"/>
  <c r="N88" i="29"/>
  <c r="M88" i="29"/>
  <c r="L88" i="29"/>
  <c r="K88" i="29"/>
  <c r="J88" i="29"/>
  <c r="I88" i="29"/>
  <c r="H88" i="29"/>
  <c r="G88" i="29"/>
  <c r="F88" i="29"/>
  <c r="E88" i="29"/>
  <c r="D88" i="29"/>
  <c r="C88" i="29"/>
  <c r="N87" i="29"/>
  <c r="M87" i="29"/>
  <c r="L87" i="29"/>
  <c r="K87" i="29"/>
  <c r="J87" i="29"/>
  <c r="I87" i="29"/>
  <c r="H87" i="29"/>
  <c r="G87" i="29"/>
  <c r="F87" i="29"/>
  <c r="E87" i="29"/>
  <c r="D87" i="29"/>
  <c r="C87" i="29"/>
  <c r="T86" i="29"/>
  <c r="N86" i="29"/>
  <c r="M86" i="29"/>
  <c r="L86" i="29"/>
  <c r="K86" i="29"/>
  <c r="J86" i="29"/>
  <c r="I86" i="29"/>
  <c r="H86" i="29"/>
  <c r="G86" i="29"/>
  <c r="F86" i="29"/>
  <c r="E86" i="29"/>
  <c r="D86" i="29"/>
  <c r="C86" i="29"/>
  <c r="P85" i="29"/>
  <c r="N85" i="29"/>
  <c r="M85" i="29"/>
  <c r="L85" i="29"/>
  <c r="K85" i="29"/>
  <c r="J85" i="29"/>
  <c r="I85" i="29"/>
  <c r="H85" i="29"/>
  <c r="G85" i="29"/>
  <c r="F85" i="29"/>
  <c r="E85" i="29"/>
  <c r="D85" i="29"/>
  <c r="C85" i="29"/>
  <c r="Z84" i="29"/>
  <c r="N84" i="29"/>
  <c r="M84" i="29"/>
  <c r="L84" i="29"/>
  <c r="K84" i="29"/>
  <c r="J84" i="29"/>
  <c r="I84" i="29"/>
  <c r="H84" i="29"/>
  <c r="G84" i="29"/>
  <c r="F84" i="29"/>
  <c r="E84" i="29"/>
  <c r="D84" i="29"/>
  <c r="C84" i="29"/>
  <c r="P83" i="29"/>
  <c r="N83" i="29"/>
  <c r="M83" i="29"/>
  <c r="L83" i="29"/>
  <c r="K83" i="29"/>
  <c r="J83" i="29"/>
  <c r="I83" i="29"/>
  <c r="H83" i="29"/>
  <c r="G83" i="29"/>
  <c r="F83" i="29"/>
  <c r="E83" i="29"/>
  <c r="D83" i="29"/>
  <c r="C83" i="29"/>
  <c r="Z82" i="29"/>
  <c r="N82" i="29"/>
  <c r="M82" i="29"/>
  <c r="L82" i="29"/>
  <c r="K82" i="29"/>
  <c r="J82" i="29"/>
  <c r="I82" i="29"/>
  <c r="H82" i="29"/>
  <c r="G82" i="29"/>
  <c r="F82" i="29"/>
  <c r="E82" i="29"/>
  <c r="D82" i="29"/>
  <c r="C82" i="29"/>
  <c r="P81" i="29"/>
  <c r="N81" i="29"/>
  <c r="M81" i="29"/>
  <c r="L81" i="29"/>
  <c r="K81" i="29"/>
  <c r="J81" i="29"/>
  <c r="I81" i="29"/>
  <c r="H81" i="29"/>
  <c r="G81" i="29"/>
  <c r="F81" i="29"/>
  <c r="E81" i="29"/>
  <c r="D81" i="29"/>
  <c r="C81" i="29"/>
  <c r="Z80" i="29"/>
  <c r="N80" i="29"/>
  <c r="M80" i="29"/>
  <c r="L80" i="29"/>
  <c r="K80" i="29"/>
  <c r="J80" i="29"/>
  <c r="I80" i="29"/>
  <c r="H80" i="29"/>
  <c r="G80" i="29"/>
  <c r="F80" i="29"/>
  <c r="E80" i="29"/>
  <c r="D80" i="29"/>
  <c r="C80" i="29"/>
  <c r="AL79" i="29"/>
  <c r="P79" i="29"/>
  <c r="N79" i="29"/>
  <c r="M79" i="29"/>
  <c r="L79" i="29"/>
  <c r="K79" i="29"/>
  <c r="J79" i="29"/>
  <c r="I79" i="29"/>
  <c r="H79" i="29"/>
  <c r="G79" i="29"/>
  <c r="F79" i="29"/>
  <c r="E79" i="29"/>
  <c r="D79" i="29"/>
  <c r="C79" i="29"/>
  <c r="S78" i="29"/>
  <c r="N78" i="29"/>
  <c r="M78" i="29"/>
  <c r="L78" i="29"/>
  <c r="K78" i="29"/>
  <c r="J78" i="29"/>
  <c r="I78" i="29"/>
  <c r="H78" i="29"/>
  <c r="G78" i="29"/>
  <c r="F78" i="29"/>
  <c r="E78" i="29"/>
  <c r="D78" i="29"/>
  <c r="O90" i="33"/>
  <c r="N90" i="33"/>
  <c r="M90" i="33"/>
  <c r="L90" i="33"/>
  <c r="K90" i="33"/>
  <c r="J90" i="33"/>
  <c r="I90" i="33"/>
  <c r="H90" i="33"/>
  <c r="G90" i="33"/>
  <c r="F90" i="33"/>
  <c r="E90" i="33"/>
  <c r="D90" i="33"/>
  <c r="C90" i="33"/>
  <c r="S89" i="33"/>
  <c r="N89" i="33"/>
  <c r="M89" i="33"/>
  <c r="L89" i="33"/>
  <c r="K89" i="33"/>
  <c r="J89" i="33"/>
  <c r="I89" i="33"/>
  <c r="H89" i="33"/>
  <c r="G89" i="33"/>
  <c r="F89" i="33"/>
  <c r="E89" i="33"/>
  <c r="D89" i="33"/>
  <c r="C89" i="33"/>
  <c r="W88" i="33"/>
  <c r="O88" i="33"/>
  <c r="N88" i="33"/>
  <c r="M88" i="33"/>
  <c r="L88" i="33"/>
  <c r="K88" i="33"/>
  <c r="J88" i="33"/>
  <c r="I88" i="33"/>
  <c r="H88" i="33"/>
  <c r="G88" i="33"/>
  <c r="F88" i="33"/>
  <c r="E88" i="33"/>
  <c r="D88" i="33"/>
  <c r="C88" i="33"/>
  <c r="S87" i="33"/>
  <c r="N87" i="33"/>
  <c r="M87" i="33"/>
  <c r="L87" i="33"/>
  <c r="K87" i="33"/>
  <c r="J87" i="33"/>
  <c r="I87" i="33"/>
  <c r="H87" i="33"/>
  <c r="G87" i="33"/>
  <c r="F87" i="33"/>
  <c r="E87" i="33"/>
  <c r="D87" i="33"/>
  <c r="C87" i="33"/>
  <c r="W86" i="33"/>
  <c r="O86" i="33"/>
  <c r="N86" i="33"/>
  <c r="M86" i="33"/>
  <c r="L86" i="33"/>
  <c r="K86" i="33"/>
  <c r="J86" i="33"/>
  <c r="I86" i="33"/>
  <c r="H86" i="33"/>
  <c r="G86" i="33"/>
  <c r="F86" i="33"/>
  <c r="E86" i="33"/>
  <c r="D86" i="33"/>
  <c r="C86" i="33"/>
  <c r="S85" i="33"/>
  <c r="N85" i="33"/>
  <c r="M85" i="33"/>
  <c r="L85" i="33"/>
  <c r="K85" i="33"/>
  <c r="J85" i="33"/>
  <c r="I85" i="33"/>
  <c r="H85" i="33"/>
  <c r="G85" i="33"/>
  <c r="F85" i="33"/>
  <c r="E85" i="33"/>
  <c r="D85" i="33"/>
  <c r="C85" i="33"/>
  <c r="N84" i="33"/>
  <c r="M84" i="33"/>
  <c r="L84" i="33"/>
  <c r="K84" i="33"/>
  <c r="J84" i="33"/>
  <c r="I84" i="33"/>
  <c r="H84" i="33"/>
  <c r="G84" i="33"/>
  <c r="F84" i="33"/>
  <c r="E84" i="33"/>
  <c r="D84" i="33"/>
  <c r="C84" i="33"/>
  <c r="S83" i="33"/>
  <c r="N83" i="33"/>
  <c r="M83" i="33"/>
  <c r="L83" i="33"/>
  <c r="K83" i="33"/>
  <c r="J83" i="33"/>
  <c r="I83" i="33"/>
  <c r="H83" i="33"/>
  <c r="G83" i="33"/>
  <c r="F83" i="33"/>
  <c r="E83" i="33"/>
  <c r="D83" i="33"/>
  <c r="C83" i="33"/>
  <c r="W82" i="33"/>
  <c r="U82" i="33"/>
  <c r="O82" i="33"/>
  <c r="N82" i="33"/>
  <c r="M82" i="33"/>
  <c r="L82" i="33"/>
  <c r="K82" i="33"/>
  <c r="J82" i="33"/>
  <c r="I82" i="33"/>
  <c r="H82" i="33"/>
  <c r="G82" i="33"/>
  <c r="F82" i="33"/>
  <c r="E82" i="33"/>
  <c r="D82" i="33"/>
  <c r="C82" i="33"/>
  <c r="S81" i="33"/>
  <c r="N81" i="33"/>
  <c r="M81" i="33"/>
  <c r="L81" i="33"/>
  <c r="K81" i="33"/>
  <c r="J81" i="33"/>
  <c r="I81" i="33"/>
  <c r="H81" i="33"/>
  <c r="G81" i="33"/>
  <c r="F81" i="33"/>
  <c r="E81" i="33"/>
  <c r="D81" i="33"/>
  <c r="C81" i="33"/>
  <c r="AE80" i="33"/>
  <c r="W80" i="33"/>
  <c r="U80" i="33"/>
  <c r="S80" i="33"/>
  <c r="O80" i="33"/>
  <c r="N80" i="33"/>
  <c r="M80" i="33"/>
  <c r="L80" i="33"/>
  <c r="K80" i="33"/>
  <c r="J80" i="33"/>
  <c r="I80" i="33"/>
  <c r="H80" i="33"/>
  <c r="G80" i="33"/>
  <c r="F80" i="33"/>
  <c r="E80" i="33"/>
  <c r="D80" i="33"/>
  <c r="C80" i="33"/>
  <c r="N79" i="33"/>
  <c r="M79" i="33"/>
  <c r="L79" i="33"/>
  <c r="K79" i="33"/>
  <c r="J79" i="33"/>
  <c r="I79" i="33"/>
  <c r="H79" i="33"/>
  <c r="G79" i="33"/>
  <c r="F79" i="33"/>
  <c r="E79" i="33"/>
  <c r="D79" i="33"/>
  <c r="C79" i="33"/>
  <c r="Z78" i="33"/>
  <c r="X78" i="33"/>
  <c r="R78" i="33"/>
  <c r="P78" i="33"/>
  <c r="N78" i="33"/>
  <c r="M78" i="33"/>
  <c r="L78" i="33"/>
  <c r="K78" i="33"/>
  <c r="J78" i="33"/>
  <c r="I78" i="33"/>
  <c r="H78" i="33"/>
  <c r="G78" i="33"/>
  <c r="F78" i="33"/>
  <c r="E78" i="33"/>
  <c r="D78" i="33"/>
  <c r="AK90" i="10"/>
  <c r="AK90" i="30" s="1"/>
  <c r="AE90" i="10"/>
  <c r="Z90" i="10"/>
  <c r="Y90" i="10"/>
  <c r="Y90" i="33" s="1"/>
  <c r="X90" i="10"/>
  <c r="W90" i="10"/>
  <c r="V90" i="10"/>
  <c r="U90" i="10"/>
  <c r="T90" i="10"/>
  <c r="T90" i="29" s="1"/>
  <c r="S90" i="10"/>
  <c r="S90" i="33" s="1"/>
  <c r="R90" i="10"/>
  <c r="Q90" i="10"/>
  <c r="Q90" i="33" s="1"/>
  <c r="P90" i="10"/>
  <c r="O90" i="10"/>
  <c r="AF89" i="10"/>
  <c r="AF89" i="33" s="1"/>
  <c r="Z89" i="10"/>
  <c r="Y89" i="10"/>
  <c r="AK89" i="10" s="1"/>
  <c r="X89" i="10"/>
  <c r="W89" i="10"/>
  <c r="V89" i="10"/>
  <c r="U89" i="10"/>
  <c r="U89" i="33" s="1"/>
  <c r="T89" i="10"/>
  <c r="T89" i="33" s="1"/>
  <c r="S89" i="10"/>
  <c r="R89" i="10"/>
  <c r="Q89" i="10"/>
  <c r="P89" i="10"/>
  <c r="P89" i="29" s="1"/>
  <c r="O89" i="10"/>
  <c r="AF88" i="10"/>
  <c r="AF88" i="33" s="1"/>
  <c r="Z88" i="10"/>
  <c r="Z88" i="33" s="1"/>
  <c r="Y88" i="10"/>
  <c r="Y88" i="33" s="1"/>
  <c r="X88" i="10"/>
  <c r="X88" i="33" s="1"/>
  <c r="W88" i="10"/>
  <c r="V88" i="10"/>
  <c r="U88" i="10"/>
  <c r="T88" i="10"/>
  <c r="T88" i="33" s="1"/>
  <c r="S88" i="10"/>
  <c r="S88" i="33" s="1"/>
  <c r="R88" i="10"/>
  <c r="R88" i="33" s="1"/>
  <c r="Q88" i="10"/>
  <c r="Q88" i="33" s="1"/>
  <c r="P88" i="10"/>
  <c r="P88" i="33" s="1"/>
  <c r="O88" i="10"/>
  <c r="AF87" i="10"/>
  <c r="AF87" i="29" s="1"/>
  <c r="Z87" i="10"/>
  <c r="Y87" i="10"/>
  <c r="Y87" i="30" s="1"/>
  <c r="X87" i="10"/>
  <c r="W87" i="10"/>
  <c r="V87" i="10"/>
  <c r="U87" i="10"/>
  <c r="U87" i="33" s="1"/>
  <c r="T87" i="10"/>
  <c r="T87" i="33" s="1"/>
  <c r="S87" i="10"/>
  <c r="R87" i="10"/>
  <c r="Q87" i="10"/>
  <c r="P87" i="10"/>
  <c r="O87" i="10"/>
  <c r="O87" i="31" s="1"/>
  <c r="AF86" i="10"/>
  <c r="AF86" i="33" s="1"/>
  <c r="Z86" i="10"/>
  <c r="Z86" i="33" s="1"/>
  <c r="Y86" i="10"/>
  <c r="Y86" i="33" s="1"/>
  <c r="X86" i="10"/>
  <c r="X86" i="33" s="1"/>
  <c r="W86" i="10"/>
  <c r="V86" i="10"/>
  <c r="U86" i="10"/>
  <c r="T86" i="10"/>
  <c r="T86" i="33" s="1"/>
  <c r="S86" i="10"/>
  <c r="S86" i="33" s="1"/>
  <c r="R86" i="10"/>
  <c r="R86" i="33" s="1"/>
  <c r="Q86" i="10"/>
  <c r="Q86" i="33" s="1"/>
  <c r="P86" i="10"/>
  <c r="P86" i="33" s="1"/>
  <c r="O86" i="10"/>
  <c r="AK85" i="10"/>
  <c r="AK85" i="33" s="1"/>
  <c r="AF85" i="10"/>
  <c r="AF85" i="33" s="1"/>
  <c r="AC85" i="10"/>
  <c r="AC85" i="33" s="1"/>
  <c r="Z85" i="10"/>
  <c r="Y85" i="10"/>
  <c r="X85" i="10"/>
  <c r="W85" i="10"/>
  <c r="V85" i="10"/>
  <c r="V85" i="33" s="1"/>
  <c r="U85" i="10"/>
  <c r="U85" i="33" s="1"/>
  <c r="T85" i="10"/>
  <c r="T85" i="33" s="1"/>
  <c r="S85" i="10"/>
  <c r="R85" i="10"/>
  <c r="Q85" i="10"/>
  <c r="P85" i="10"/>
  <c r="O85" i="10"/>
  <c r="AF84" i="10"/>
  <c r="AF84" i="29" s="1"/>
  <c r="AC84" i="10"/>
  <c r="Z84" i="10"/>
  <c r="Y84" i="10"/>
  <c r="X84" i="10"/>
  <c r="W84" i="10"/>
  <c r="W84" i="30" s="1"/>
  <c r="V84" i="10"/>
  <c r="U84" i="10"/>
  <c r="T84" i="10"/>
  <c r="S84" i="10"/>
  <c r="R84" i="10"/>
  <c r="Q84" i="10"/>
  <c r="P84" i="10"/>
  <c r="O84" i="10"/>
  <c r="AF83" i="10"/>
  <c r="AF83" i="33" s="1"/>
  <c r="AC83" i="10"/>
  <c r="AC83" i="33" s="1"/>
  <c r="Z83" i="10"/>
  <c r="Y83" i="10"/>
  <c r="X83" i="10"/>
  <c r="W83" i="10"/>
  <c r="W83" i="33" s="1"/>
  <c r="V83" i="10"/>
  <c r="V83" i="33" s="1"/>
  <c r="U83" i="10"/>
  <c r="U83" i="33" s="1"/>
  <c r="T83" i="10"/>
  <c r="T83" i="29" s="1"/>
  <c r="S83" i="10"/>
  <c r="S83" i="30" s="1"/>
  <c r="R83" i="10"/>
  <c r="Q83" i="10"/>
  <c r="P83" i="10"/>
  <c r="O83" i="10"/>
  <c r="AF82" i="10"/>
  <c r="AF82" i="29" s="1"/>
  <c r="Z82" i="10"/>
  <c r="Z82" i="33" s="1"/>
  <c r="Y82" i="10"/>
  <c r="Y82" i="33" s="1"/>
  <c r="X82" i="10"/>
  <c r="X82" i="33" s="1"/>
  <c r="W82" i="10"/>
  <c r="V82" i="10"/>
  <c r="U82" i="10"/>
  <c r="T82" i="10"/>
  <c r="T82" i="33" s="1"/>
  <c r="S82" i="10"/>
  <c r="S82" i="33" s="1"/>
  <c r="R82" i="10"/>
  <c r="R82" i="33" s="1"/>
  <c r="Q82" i="10"/>
  <c r="Q82" i="33" s="1"/>
  <c r="P82" i="10"/>
  <c r="P82" i="33" s="1"/>
  <c r="O82" i="10"/>
  <c r="AK81" i="10"/>
  <c r="AK81" i="33" s="1"/>
  <c r="AF81" i="10"/>
  <c r="AF81" i="33" s="1"/>
  <c r="Z81" i="10"/>
  <c r="Y81" i="10"/>
  <c r="X81" i="10"/>
  <c r="W81" i="10"/>
  <c r="V81" i="10"/>
  <c r="U81" i="10"/>
  <c r="T81" i="10"/>
  <c r="T81" i="29" s="1"/>
  <c r="S81" i="10"/>
  <c r="S81" i="30" s="1"/>
  <c r="R81" i="10"/>
  <c r="Q81" i="10"/>
  <c r="P81" i="10"/>
  <c r="O81" i="10"/>
  <c r="AK80" i="10"/>
  <c r="AE80" i="10"/>
  <c r="AC80" i="10"/>
  <c r="Z80" i="10"/>
  <c r="AL80" i="10" s="1"/>
  <c r="Y80" i="10"/>
  <c r="X80" i="10"/>
  <c r="X80" i="33" s="1"/>
  <c r="W80" i="10"/>
  <c r="V80" i="10"/>
  <c r="U80" i="10"/>
  <c r="T80" i="10"/>
  <c r="S80" i="10"/>
  <c r="R80" i="10"/>
  <c r="Q80" i="10"/>
  <c r="P80" i="10"/>
  <c r="P80" i="33" s="1"/>
  <c r="O80" i="10"/>
  <c r="O80" i="30" s="1"/>
  <c r="AL79" i="10"/>
  <c r="AL79" i="33" s="1"/>
  <c r="AJ79" i="10"/>
  <c r="AJ79" i="33" s="1"/>
  <c r="AD79" i="10"/>
  <c r="AB79" i="10"/>
  <c r="AB79" i="31" s="1"/>
  <c r="Z79" i="10"/>
  <c r="Y79" i="10"/>
  <c r="AK79" i="10" s="1"/>
  <c r="X79" i="10"/>
  <c r="X79" i="29" s="1"/>
  <c r="W79" i="10"/>
  <c r="W79" i="33" s="1"/>
  <c r="V79" i="10"/>
  <c r="V79" i="29" s="1"/>
  <c r="U79" i="10"/>
  <c r="T79" i="10"/>
  <c r="S79" i="10"/>
  <c r="AE79" i="10" s="1"/>
  <c r="R79" i="10"/>
  <c r="Q79" i="10"/>
  <c r="AC79" i="10" s="1"/>
  <c r="P79" i="10"/>
  <c r="O79" i="10"/>
  <c r="AK78" i="10"/>
  <c r="AE78" i="10"/>
  <c r="AE78" i="31" s="1"/>
  <c r="AC78" i="10"/>
  <c r="AC78" i="33" s="1"/>
  <c r="Z78" i="10"/>
  <c r="AL78" i="10" s="1"/>
  <c r="Y78" i="10"/>
  <c r="X78" i="10"/>
  <c r="AJ78" i="10" s="1"/>
  <c r="W78" i="10"/>
  <c r="V78" i="10"/>
  <c r="U78" i="10"/>
  <c r="U78" i="33" s="1"/>
  <c r="T78" i="10"/>
  <c r="T78" i="33" s="1"/>
  <c r="S78" i="10"/>
  <c r="S78" i="33" s="1"/>
  <c r="R78" i="10"/>
  <c r="Q78" i="10"/>
  <c r="P78" i="10"/>
  <c r="O78" i="10"/>
  <c r="AA78" i="10" s="1"/>
  <c r="AM75" i="32"/>
  <c r="N75" i="32"/>
  <c r="M75" i="32"/>
  <c r="L75" i="32"/>
  <c r="K75" i="32"/>
  <c r="J75" i="32"/>
  <c r="I75" i="32"/>
  <c r="H75" i="32"/>
  <c r="G75" i="32"/>
  <c r="F75" i="32"/>
  <c r="E75" i="32"/>
  <c r="D75" i="32"/>
  <c r="C75" i="32"/>
  <c r="AM74" i="32"/>
  <c r="N74" i="32"/>
  <c r="M74" i="32"/>
  <c r="L74" i="32"/>
  <c r="K74" i="32"/>
  <c r="J74" i="32"/>
  <c r="I74" i="32"/>
  <c r="H74" i="32"/>
  <c r="G74" i="32"/>
  <c r="F74" i="32"/>
  <c r="E74" i="32"/>
  <c r="D74" i="32"/>
  <c r="C74" i="32"/>
  <c r="AM73" i="32"/>
  <c r="N73" i="32"/>
  <c r="M73" i="32"/>
  <c r="L73" i="32"/>
  <c r="K73" i="32"/>
  <c r="J73" i="32"/>
  <c r="I73" i="32"/>
  <c r="H73" i="32"/>
  <c r="G73" i="32"/>
  <c r="F73" i="32"/>
  <c r="E73" i="32"/>
  <c r="D73" i="32"/>
  <c r="C73" i="32"/>
  <c r="AM72" i="32"/>
  <c r="N72" i="32"/>
  <c r="M72" i="32"/>
  <c r="L72" i="32"/>
  <c r="K72" i="32"/>
  <c r="J72" i="32"/>
  <c r="I72" i="32"/>
  <c r="H72" i="32"/>
  <c r="G72" i="32"/>
  <c r="F72" i="32"/>
  <c r="E72" i="32"/>
  <c r="D72" i="32"/>
  <c r="C72" i="32"/>
  <c r="AM71" i="32"/>
  <c r="N71" i="32"/>
  <c r="M71" i="32"/>
  <c r="L71" i="32"/>
  <c r="K71" i="32"/>
  <c r="J71" i="32"/>
  <c r="I71" i="32"/>
  <c r="H71" i="32"/>
  <c r="G71" i="32"/>
  <c r="F71" i="32"/>
  <c r="E71" i="32"/>
  <c r="D71" i="32"/>
  <c r="C71" i="32"/>
  <c r="AM70" i="32"/>
  <c r="N70" i="32"/>
  <c r="M70" i="32"/>
  <c r="L70" i="32"/>
  <c r="K70" i="32"/>
  <c r="J70" i="32"/>
  <c r="I70" i="32"/>
  <c r="H70" i="32"/>
  <c r="G70" i="32"/>
  <c r="F70" i="32"/>
  <c r="E70" i="32"/>
  <c r="D70" i="32"/>
  <c r="C70" i="32"/>
  <c r="AM69" i="32"/>
  <c r="N69" i="32"/>
  <c r="M69" i="32"/>
  <c r="L69" i="32"/>
  <c r="K69" i="32"/>
  <c r="J69" i="32"/>
  <c r="I69" i="32"/>
  <c r="H69" i="32"/>
  <c r="G69" i="32"/>
  <c r="F69" i="32"/>
  <c r="E69" i="32"/>
  <c r="D69" i="32"/>
  <c r="C69" i="32"/>
  <c r="AM68" i="32"/>
  <c r="N68" i="32"/>
  <c r="M68" i="32"/>
  <c r="L68" i="32"/>
  <c r="K68" i="32"/>
  <c r="J68" i="32"/>
  <c r="I68" i="32"/>
  <c r="H68" i="32"/>
  <c r="G68" i="32"/>
  <c r="F68" i="32"/>
  <c r="E68" i="32"/>
  <c r="D68" i="32"/>
  <c r="C68" i="32"/>
  <c r="AM67" i="32"/>
  <c r="N67" i="32"/>
  <c r="M67" i="32"/>
  <c r="L67" i="32"/>
  <c r="K67" i="32"/>
  <c r="J67" i="32"/>
  <c r="I67" i="32"/>
  <c r="H67" i="32"/>
  <c r="G67" i="32"/>
  <c r="F67" i="32"/>
  <c r="E67" i="32"/>
  <c r="D67" i="32"/>
  <c r="C67" i="32"/>
  <c r="AM66" i="32"/>
  <c r="N66" i="32"/>
  <c r="M66" i="32"/>
  <c r="L66" i="32"/>
  <c r="K66" i="32"/>
  <c r="J66" i="32"/>
  <c r="I66" i="32"/>
  <c r="H66" i="32"/>
  <c r="G66" i="32"/>
  <c r="F66" i="32"/>
  <c r="E66" i="32"/>
  <c r="D66" i="32"/>
  <c r="Z75" i="2"/>
  <c r="Z75" i="32" s="1"/>
  <c r="Y75" i="2"/>
  <c r="AK75" i="2" s="1"/>
  <c r="AK75" i="32" s="1"/>
  <c r="X75" i="2"/>
  <c r="AJ75" i="2" s="1"/>
  <c r="AJ75" i="32" s="1"/>
  <c r="W75" i="2"/>
  <c r="AI75" i="2" s="1"/>
  <c r="AI75" i="32" s="1"/>
  <c r="V75" i="2"/>
  <c r="AH75" i="2" s="1"/>
  <c r="AH75" i="32" s="1"/>
  <c r="U75" i="2"/>
  <c r="U75" i="32" s="1"/>
  <c r="T75" i="2"/>
  <c r="T75" i="32" s="1"/>
  <c r="S75" i="2"/>
  <c r="S75" i="32" s="1"/>
  <c r="R75" i="2"/>
  <c r="R75" i="32" s="1"/>
  <c r="Q75" i="2"/>
  <c r="AC75" i="2" s="1"/>
  <c r="AC75" i="32" s="1"/>
  <c r="P75" i="2"/>
  <c r="AB75" i="2" s="1"/>
  <c r="AB75" i="32" s="1"/>
  <c r="O75" i="2"/>
  <c r="AA75" i="2" s="1"/>
  <c r="AA75" i="32" s="1"/>
  <c r="Z74" i="2"/>
  <c r="AL74" i="2" s="1"/>
  <c r="AL74" i="32" s="1"/>
  <c r="Y74" i="2"/>
  <c r="Y74" i="32" s="1"/>
  <c r="X74" i="2"/>
  <c r="X74" i="32" s="1"/>
  <c r="W74" i="2"/>
  <c r="W74" i="32" s="1"/>
  <c r="V74" i="2"/>
  <c r="V74" i="32" s="1"/>
  <c r="U74" i="2"/>
  <c r="AG74" i="2" s="1"/>
  <c r="AG74" i="32" s="1"/>
  <c r="T74" i="2"/>
  <c r="AF74" i="2" s="1"/>
  <c r="AF74" i="32" s="1"/>
  <c r="S74" i="2"/>
  <c r="AE74" i="2" s="1"/>
  <c r="AE74" i="32" s="1"/>
  <c r="R74" i="2"/>
  <c r="AD74" i="2" s="1"/>
  <c r="AD74" i="32" s="1"/>
  <c r="Q74" i="2"/>
  <c r="Q74" i="32" s="1"/>
  <c r="P74" i="2"/>
  <c r="P74" i="32" s="1"/>
  <c r="O74" i="2"/>
  <c r="O74" i="32" s="1"/>
  <c r="Z73" i="2"/>
  <c r="Z73" i="32" s="1"/>
  <c r="Y73" i="2"/>
  <c r="Y73" i="32" s="1"/>
  <c r="X73" i="2"/>
  <c r="AJ73" i="2" s="1"/>
  <c r="AJ73" i="32" s="1"/>
  <c r="W73" i="2"/>
  <c r="AI73" i="2" s="1"/>
  <c r="AI73" i="32" s="1"/>
  <c r="V73" i="2"/>
  <c r="AH73" i="2" s="1"/>
  <c r="AH73" i="32" s="1"/>
  <c r="U73" i="2"/>
  <c r="U73" i="32" s="1"/>
  <c r="T73" i="2"/>
  <c r="T73" i="32" s="1"/>
  <c r="S73" i="2"/>
  <c r="S73" i="32" s="1"/>
  <c r="R73" i="2"/>
  <c r="R73" i="32" s="1"/>
  <c r="Q73" i="2"/>
  <c r="Q73" i="32" s="1"/>
  <c r="P73" i="2"/>
  <c r="AB73" i="2" s="1"/>
  <c r="AB73" i="32" s="1"/>
  <c r="O73" i="2"/>
  <c r="AA73" i="2" s="1"/>
  <c r="AA73" i="32" s="1"/>
  <c r="Z72" i="2"/>
  <c r="AL72" i="2" s="1"/>
  <c r="AL72" i="32" s="1"/>
  <c r="Y72" i="2"/>
  <c r="Y72" i="32" s="1"/>
  <c r="X72" i="2"/>
  <c r="X72" i="32" s="1"/>
  <c r="W72" i="2"/>
  <c r="W72" i="32" s="1"/>
  <c r="V72" i="2"/>
  <c r="V72" i="32" s="1"/>
  <c r="U72" i="2"/>
  <c r="U72" i="32" s="1"/>
  <c r="T72" i="2"/>
  <c r="AF72" i="2" s="1"/>
  <c r="AF72" i="32" s="1"/>
  <c r="S72" i="2"/>
  <c r="AE72" i="2" s="1"/>
  <c r="AE72" i="32" s="1"/>
  <c r="R72" i="2"/>
  <c r="AD72" i="2" s="1"/>
  <c r="AD72" i="32" s="1"/>
  <c r="Q72" i="2"/>
  <c r="Q72" i="32" s="1"/>
  <c r="P72" i="2"/>
  <c r="P72" i="32" s="1"/>
  <c r="O72" i="2"/>
  <c r="O72" i="32" s="1"/>
  <c r="Z71" i="2"/>
  <c r="Z71" i="32" s="1"/>
  <c r="Y71" i="2"/>
  <c r="AK71" i="2" s="1"/>
  <c r="AK71" i="32" s="1"/>
  <c r="X71" i="2"/>
  <c r="AJ71" i="2" s="1"/>
  <c r="AJ71" i="32" s="1"/>
  <c r="W71" i="2"/>
  <c r="AI71" i="2" s="1"/>
  <c r="AI71" i="32" s="1"/>
  <c r="V71" i="2"/>
  <c r="AH71" i="2" s="1"/>
  <c r="AH71" i="32" s="1"/>
  <c r="U71" i="2"/>
  <c r="U71" i="32" s="1"/>
  <c r="T71" i="2"/>
  <c r="T71" i="32" s="1"/>
  <c r="S71" i="2"/>
  <c r="S71" i="32" s="1"/>
  <c r="R71" i="2"/>
  <c r="R71" i="32" s="1"/>
  <c r="Q71" i="2"/>
  <c r="AC71" i="2" s="1"/>
  <c r="AC71" i="32" s="1"/>
  <c r="P71" i="2"/>
  <c r="AB71" i="2" s="1"/>
  <c r="AB71" i="32" s="1"/>
  <c r="O71" i="2"/>
  <c r="AA71" i="2" s="1"/>
  <c r="AA71" i="32" s="1"/>
  <c r="Z70" i="2"/>
  <c r="AL70" i="2" s="1"/>
  <c r="AL70" i="32" s="1"/>
  <c r="Y70" i="2"/>
  <c r="Y70" i="32" s="1"/>
  <c r="X70" i="2"/>
  <c r="X70" i="32" s="1"/>
  <c r="W70" i="2"/>
  <c r="W70" i="32" s="1"/>
  <c r="V70" i="2"/>
  <c r="V70" i="32" s="1"/>
  <c r="U70" i="2"/>
  <c r="AG70" i="2" s="1"/>
  <c r="AG70" i="32" s="1"/>
  <c r="T70" i="2"/>
  <c r="AF70" i="2" s="1"/>
  <c r="AF70" i="32" s="1"/>
  <c r="S70" i="2"/>
  <c r="AE70" i="2" s="1"/>
  <c r="AE70" i="32" s="1"/>
  <c r="R70" i="2"/>
  <c r="AD70" i="2" s="1"/>
  <c r="AD70" i="32" s="1"/>
  <c r="Q70" i="2"/>
  <c r="Q70" i="32" s="1"/>
  <c r="P70" i="2"/>
  <c r="P70" i="32" s="1"/>
  <c r="O70" i="2"/>
  <c r="O70" i="32" s="1"/>
  <c r="Z69" i="2"/>
  <c r="Z69" i="32" s="1"/>
  <c r="Y69" i="2"/>
  <c r="Y69" i="32" s="1"/>
  <c r="X69" i="2"/>
  <c r="AJ69" i="2" s="1"/>
  <c r="AJ69" i="32" s="1"/>
  <c r="W69" i="2"/>
  <c r="AI69" i="2" s="1"/>
  <c r="AI69" i="32" s="1"/>
  <c r="V69" i="2"/>
  <c r="AH69" i="2" s="1"/>
  <c r="AH69" i="32" s="1"/>
  <c r="U69" i="2"/>
  <c r="U69" i="32" s="1"/>
  <c r="T69" i="2"/>
  <c r="T69" i="32" s="1"/>
  <c r="S69" i="2"/>
  <c r="S69" i="32" s="1"/>
  <c r="R69" i="2"/>
  <c r="R69" i="32" s="1"/>
  <c r="Q69" i="2"/>
  <c r="AC69" i="2" s="1"/>
  <c r="AC69" i="32" s="1"/>
  <c r="P69" i="2"/>
  <c r="AB69" i="2" s="1"/>
  <c r="AB69" i="32" s="1"/>
  <c r="O69" i="2"/>
  <c r="AA69" i="2" s="1"/>
  <c r="AA69" i="32" s="1"/>
  <c r="Z68" i="2"/>
  <c r="AL68" i="2" s="1"/>
  <c r="AL68" i="32" s="1"/>
  <c r="Y68" i="2"/>
  <c r="Y68" i="32" s="1"/>
  <c r="X68" i="2"/>
  <c r="X68" i="32" s="1"/>
  <c r="W68" i="2"/>
  <c r="W68" i="32" s="1"/>
  <c r="V68" i="2"/>
  <c r="V68" i="32" s="1"/>
  <c r="U68" i="2"/>
  <c r="U68" i="32" s="1"/>
  <c r="T68" i="2"/>
  <c r="AF68" i="2" s="1"/>
  <c r="AF68" i="32" s="1"/>
  <c r="S68" i="2"/>
  <c r="AE68" i="2" s="1"/>
  <c r="AE68" i="32" s="1"/>
  <c r="R68" i="2"/>
  <c r="AD68" i="2" s="1"/>
  <c r="AD68" i="32" s="1"/>
  <c r="Q68" i="2"/>
  <c r="Q68" i="32" s="1"/>
  <c r="P68" i="2"/>
  <c r="P68" i="32" s="1"/>
  <c r="O68" i="2"/>
  <c r="O68" i="32" s="1"/>
  <c r="Z67" i="2"/>
  <c r="Z67" i="32" s="1"/>
  <c r="Y67" i="2"/>
  <c r="AK67" i="2" s="1"/>
  <c r="AK67" i="32" s="1"/>
  <c r="X67" i="2"/>
  <c r="AJ67" i="2" s="1"/>
  <c r="AJ67" i="32" s="1"/>
  <c r="W67" i="2"/>
  <c r="AI67" i="2" s="1"/>
  <c r="AI67" i="32" s="1"/>
  <c r="V67" i="2"/>
  <c r="AH67" i="2" s="1"/>
  <c r="AH67" i="32" s="1"/>
  <c r="U67" i="2"/>
  <c r="U67" i="32" s="1"/>
  <c r="T67" i="2"/>
  <c r="T67" i="32" s="1"/>
  <c r="S67" i="2"/>
  <c r="S67" i="32" s="1"/>
  <c r="R67" i="2"/>
  <c r="R67" i="32" s="1"/>
  <c r="Q67" i="2"/>
  <c r="AC67" i="2" s="1"/>
  <c r="AC67" i="32" s="1"/>
  <c r="P67" i="2"/>
  <c r="AB67" i="2" s="1"/>
  <c r="AB67" i="32" s="1"/>
  <c r="O67" i="2"/>
  <c r="AA67" i="2" s="1"/>
  <c r="AA67" i="32" s="1"/>
  <c r="Z66" i="2"/>
  <c r="Y66" i="2"/>
  <c r="X66" i="2"/>
  <c r="W66" i="2"/>
  <c r="V66" i="2"/>
  <c r="V66" i="32" s="1"/>
  <c r="U66" i="2"/>
  <c r="U66" i="32" s="1"/>
  <c r="T66" i="2"/>
  <c r="AF66" i="2" s="1"/>
  <c r="S66" i="2"/>
  <c r="AE66" i="2" s="1"/>
  <c r="R66" i="2"/>
  <c r="AD66" i="2" s="1"/>
  <c r="Q66" i="2"/>
  <c r="Q66" i="32" s="1"/>
  <c r="P66" i="2"/>
  <c r="P66" i="32" s="1"/>
  <c r="O66" i="2"/>
  <c r="O66" i="32" s="1"/>
  <c r="AO81" i="33" l="1"/>
  <c r="AO87" i="33"/>
  <c r="AO90" i="33"/>
  <c r="AO86" i="33"/>
  <c r="AO89" i="33"/>
  <c r="AO83" i="33"/>
  <c r="AO82" i="33"/>
  <c r="AO85" i="33"/>
  <c r="AO88" i="33"/>
  <c r="AC79" i="36"/>
  <c r="AC79" i="35"/>
  <c r="AC79" i="31"/>
  <c r="AC79" i="34"/>
  <c r="AC79" i="29"/>
  <c r="AC79" i="30"/>
  <c r="AC79" i="33"/>
  <c r="AL80" i="35"/>
  <c r="AL80" i="36"/>
  <c r="AL80" i="31"/>
  <c r="AL80" i="30"/>
  <c r="AL80" i="34"/>
  <c r="AL80" i="29"/>
  <c r="AL80" i="33"/>
  <c r="AE79" i="35"/>
  <c r="AE79" i="34"/>
  <c r="AE79" i="36"/>
  <c r="AE79" i="29"/>
  <c r="AE79" i="30"/>
  <c r="AE79" i="31"/>
  <c r="AE79" i="33"/>
  <c r="AJ78" i="36"/>
  <c r="AJ78" i="35"/>
  <c r="AJ78" i="34"/>
  <c r="AJ78" i="31"/>
  <c r="AJ78" i="30"/>
  <c r="AJ78" i="29"/>
  <c r="AJ78" i="33"/>
  <c r="AK79" i="36"/>
  <c r="AK79" i="35"/>
  <c r="AK79" i="31"/>
  <c r="AK79" i="34"/>
  <c r="AK79" i="29"/>
  <c r="AK79" i="30"/>
  <c r="AK79" i="33"/>
  <c r="AL78" i="35"/>
  <c r="AL78" i="36"/>
  <c r="AL78" i="34"/>
  <c r="AL78" i="31"/>
  <c r="AL78" i="30"/>
  <c r="AL78" i="29"/>
  <c r="AL78" i="33"/>
  <c r="AK89" i="36"/>
  <c r="AK89" i="35"/>
  <c r="AK89" i="31"/>
  <c r="AK89" i="30"/>
  <c r="AK89" i="29"/>
  <c r="AK89" i="33"/>
  <c r="AK89" i="34"/>
  <c r="U81" i="36"/>
  <c r="U81" i="35"/>
  <c r="U81" i="31"/>
  <c r="U81" i="34"/>
  <c r="U81" i="29"/>
  <c r="U81" i="30"/>
  <c r="AG88" i="10"/>
  <c r="U88" i="35"/>
  <c r="U88" i="36"/>
  <c r="U88" i="31"/>
  <c r="U88" i="34"/>
  <c r="U88" i="30"/>
  <c r="U88" i="29"/>
  <c r="AM78" i="10"/>
  <c r="AI78" i="10"/>
  <c r="W78" i="36"/>
  <c r="W78" i="34"/>
  <c r="W78" i="35"/>
  <c r="W78" i="31"/>
  <c r="W78" i="30"/>
  <c r="AF79" i="10"/>
  <c r="T79" i="36"/>
  <c r="T79" i="35"/>
  <c r="T79" i="34"/>
  <c r="T79" i="31"/>
  <c r="T79" i="30"/>
  <c r="Q80" i="36"/>
  <c r="Q80" i="35"/>
  <c r="Q80" i="31"/>
  <c r="Q80" i="34"/>
  <c r="Q80" i="29"/>
  <c r="Q80" i="30"/>
  <c r="Y80" i="36"/>
  <c r="Y80" i="35"/>
  <c r="Y80" i="31"/>
  <c r="Y80" i="34"/>
  <c r="Y80" i="29"/>
  <c r="Y80" i="30"/>
  <c r="AH81" i="10"/>
  <c r="V81" i="35"/>
  <c r="V81" i="36"/>
  <c r="V81" i="34"/>
  <c r="V81" i="31"/>
  <c r="V81" i="30"/>
  <c r="AA82" i="10"/>
  <c r="O82" i="36"/>
  <c r="O82" i="35"/>
  <c r="O82" i="31"/>
  <c r="O82" i="34"/>
  <c r="O82" i="29"/>
  <c r="AI82" i="10"/>
  <c r="W82" i="36"/>
  <c r="W82" i="35"/>
  <c r="W82" i="31"/>
  <c r="W82" i="34"/>
  <c r="W82" i="29"/>
  <c r="AB83" i="10"/>
  <c r="P83" i="35"/>
  <c r="P83" i="36"/>
  <c r="P83" i="34"/>
  <c r="P83" i="31"/>
  <c r="P83" i="30"/>
  <c r="AJ83" i="10"/>
  <c r="X83" i="35"/>
  <c r="X83" i="36"/>
  <c r="X83" i="34"/>
  <c r="X83" i="31"/>
  <c r="X83" i="30"/>
  <c r="AB84" i="10"/>
  <c r="P84" i="36"/>
  <c r="P84" i="31"/>
  <c r="P84" i="34"/>
  <c r="P84" i="35"/>
  <c r="P84" i="30"/>
  <c r="AJ84" i="10"/>
  <c r="X84" i="36"/>
  <c r="X84" i="31"/>
  <c r="X84" i="34"/>
  <c r="X84" i="35"/>
  <c r="X84" i="30"/>
  <c r="AB85" i="10"/>
  <c r="P85" i="35"/>
  <c r="P85" i="36"/>
  <c r="P85" i="34"/>
  <c r="P85" i="31"/>
  <c r="P85" i="30"/>
  <c r="AJ85" i="10"/>
  <c r="X85" i="35"/>
  <c r="X85" i="36"/>
  <c r="X85" i="34"/>
  <c r="X85" i="31"/>
  <c r="X85" i="30"/>
  <c r="AH86" i="10"/>
  <c r="V86" i="35"/>
  <c r="V86" i="36"/>
  <c r="V86" i="30"/>
  <c r="V86" i="31"/>
  <c r="V86" i="34"/>
  <c r="V86" i="29"/>
  <c r="AK86" i="10"/>
  <c r="AH87" i="10"/>
  <c r="V87" i="35"/>
  <c r="V87" i="36"/>
  <c r="V87" i="34"/>
  <c r="V87" i="30"/>
  <c r="V87" i="31"/>
  <c r="V87" i="29"/>
  <c r="AK87" i="10"/>
  <c r="AH88" i="10"/>
  <c r="V88" i="35"/>
  <c r="V88" i="36"/>
  <c r="V88" i="30"/>
  <c r="V88" i="31"/>
  <c r="V88" i="34"/>
  <c r="V88" i="29"/>
  <c r="AK88" i="10"/>
  <c r="AH89" i="10"/>
  <c r="V89" i="35"/>
  <c r="V89" i="36"/>
  <c r="V89" i="30"/>
  <c r="V89" i="34"/>
  <c r="V89" i="31"/>
  <c r="V89" i="29"/>
  <c r="AG90" i="10"/>
  <c r="U90" i="35"/>
  <c r="U90" i="36"/>
  <c r="U90" i="31"/>
  <c r="U90" i="34"/>
  <c r="U90" i="30"/>
  <c r="U90" i="33"/>
  <c r="U90" i="29"/>
  <c r="AF90" i="10"/>
  <c r="T79" i="33"/>
  <c r="AB79" i="33"/>
  <c r="T81" i="33"/>
  <c r="AF82" i="33"/>
  <c r="T83" i="33"/>
  <c r="P84" i="33"/>
  <c r="X84" i="33"/>
  <c r="AF84" i="33"/>
  <c r="U78" i="29"/>
  <c r="T79" i="29"/>
  <c r="V85" i="29"/>
  <c r="O80" i="31"/>
  <c r="S86" i="36"/>
  <c r="X80" i="36"/>
  <c r="X80" i="34"/>
  <c r="X80" i="35"/>
  <c r="X80" i="31"/>
  <c r="X80" i="30"/>
  <c r="AE90" i="36"/>
  <c r="AE90" i="34"/>
  <c r="AE90" i="35"/>
  <c r="AE90" i="31"/>
  <c r="AE90" i="30"/>
  <c r="AE90" i="29"/>
  <c r="P78" i="36"/>
  <c r="P78" i="35"/>
  <c r="P78" i="31"/>
  <c r="P78" i="34"/>
  <c r="P78" i="30"/>
  <c r="P78" i="29"/>
  <c r="X78" i="36"/>
  <c r="X78" i="35"/>
  <c r="X78" i="31"/>
  <c r="X78" i="34"/>
  <c r="X78" i="30"/>
  <c r="X78" i="29"/>
  <c r="AK78" i="36"/>
  <c r="AK78" i="35"/>
  <c r="AK78" i="31"/>
  <c r="AK78" i="34"/>
  <c r="AK78" i="29"/>
  <c r="AK78" i="30"/>
  <c r="AG79" i="10"/>
  <c r="U79" i="36"/>
  <c r="U79" i="35"/>
  <c r="U79" i="31"/>
  <c r="U79" i="34"/>
  <c r="U79" i="29"/>
  <c r="U79" i="30"/>
  <c r="AD79" i="35"/>
  <c r="AD79" i="36"/>
  <c r="AD79" i="34"/>
  <c r="AD79" i="31"/>
  <c r="AD79" i="30"/>
  <c r="R80" i="35"/>
  <c r="R80" i="36"/>
  <c r="R80" i="34"/>
  <c r="R80" i="31"/>
  <c r="R80" i="30"/>
  <c r="Z80" i="35"/>
  <c r="Z80" i="36"/>
  <c r="Z80" i="34"/>
  <c r="Z80" i="31"/>
  <c r="Z80" i="30"/>
  <c r="AA81" i="10"/>
  <c r="O81" i="35"/>
  <c r="O81" i="34"/>
  <c r="O81" i="36"/>
  <c r="O81" i="29"/>
  <c r="O81" i="30"/>
  <c r="O81" i="31"/>
  <c r="AI81" i="10"/>
  <c r="W81" i="35"/>
  <c r="W81" i="34"/>
  <c r="W81" i="36"/>
  <c r="W81" i="29"/>
  <c r="W81" i="30"/>
  <c r="W81" i="31"/>
  <c r="AB82" i="10"/>
  <c r="P82" i="36"/>
  <c r="P82" i="31"/>
  <c r="P82" i="35"/>
  <c r="P82" i="34"/>
  <c r="P82" i="30"/>
  <c r="AJ82" i="10"/>
  <c r="X82" i="36"/>
  <c r="X82" i="31"/>
  <c r="X82" i="35"/>
  <c r="X82" i="34"/>
  <c r="X82" i="30"/>
  <c r="Q83" i="35"/>
  <c r="Q83" i="36"/>
  <c r="Q83" i="31"/>
  <c r="Q83" i="34"/>
  <c r="Q83" i="30"/>
  <c r="Q83" i="29"/>
  <c r="Y83" i="35"/>
  <c r="Y83" i="36"/>
  <c r="Y83" i="31"/>
  <c r="Y83" i="34"/>
  <c r="Y83" i="30"/>
  <c r="Y83" i="29"/>
  <c r="Q84" i="36"/>
  <c r="Q84" i="35"/>
  <c r="Q84" i="31"/>
  <c r="Q84" i="34"/>
  <c r="Q84" i="29"/>
  <c r="Q84" i="30"/>
  <c r="Y84" i="36"/>
  <c r="Y84" i="35"/>
  <c r="Y84" i="31"/>
  <c r="Y84" i="34"/>
  <c r="Y84" i="29"/>
  <c r="Y84" i="30"/>
  <c r="Q85" i="35"/>
  <c r="Q85" i="36"/>
  <c r="Q85" i="31"/>
  <c r="Q85" i="34"/>
  <c r="Q85" i="30"/>
  <c r="Q85" i="29"/>
  <c r="Y85" i="35"/>
  <c r="Y85" i="36"/>
  <c r="Y85" i="31"/>
  <c r="Y85" i="34"/>
  <c r="Y85" i="30"/>
  <c r="Y85" i="29"/>
  <c r="AA86" i="10"/>
  <c r="O86" i="36"/>
  <c r="O86" i="35"/>
  <c r="O86" i="31"/>
  <c r="O86" i="34"/>
  <c r="O86" i="29"/>
  <c r="AI86" i="10"/>
  <c r="W86" i="36"/>
  <c r="W86" i="35"/>
  <c r="W86" i="31"/>
  <c r="W86" i="34"/>
  <c r="W86" i="30"/>
  <c r="W86" i="29"/>
  <c r="AA87" i="10"/>
  <c r="O87" i="35"/>
  <c r="O87" i="36"/>
  <c r="O87" i="34"/>
  <c r="O87" i="30"/>
  <c r="O87" i="29"/>
  <c r="AI87" i="10"/>
  <c r="W87" i="35"/>
  <c r="W87" i="34"/>
  <c r="W87" i="30"/>
  <c r="W87" i="36"/>
  <c r="W87" i="29"/>
  <c r="W87" i="31"/>
  <c r="AA88" i="10"/>
  <c r="O88" i="36"/>
  <c r="O88" i="35"/>
  <c r="O88" i="31"/>
  <c r="O88" i="34"/>
  <c r="O88" i="30"/>
  <c r="O88" i="29"/>
  <c r="AI88" i="10"/>
  <c r="W88" i="36"/>
  <c r="W88" i="35"/>
  <c r="W88" i="31"/>
  <c r="W88" i="34"/>
  <c r="W88" i="30"/>
  <c r="W88" i="29"/>
  <c r="AA89" i="10"/>
  <c r="O89" i="34"/>
  <c r="O89" i="35"/>
  <c r="O89" i="36"/>
  <c r="O89" i="30"/>
  <c r="O89" i="29"/>
  <c r="O89" i="31"/>
  <c r="AI89" i="10"/>
  <c r="W89" i="34"/>
  <c r="W89" i="35"/>
  <c r="W89" i="36"/>
  <c r="W89" i="30"/>
  <c r="W89" i="29"/>
  <c r="W89" i="31"/>
  <c r="AH90" i="10"/>
  <c r="V90" i="35"/>
  <c r="V90" i="36"/>
  <c r="V90" i="34"/>
  <c r="V90" i="30"/>
  <c r="V90" i="31"/>
  <c r="V90" i="33"/>
  <c r="V90" i="29"/>
  <c r="AK90" i="35"/>
  <c r="AK90" i="36"/>
  <c r="AK90" i="31"/>
  <c r="AK90" i="34"/>
  <c r="AK90" i="33"/>
  <c r="AK90" i="29"/>
  <c r="AK78" i="33"/>
  <c r="U79" i="33"/>
  <c r="Q80" i="33"/>
  <c r="Y80" i="33"/>
  <c r="U81" i="33"/>
  <c r="Q84" i="33"/>
  <c r="Y84" i="33"/>
  <c r="W78" i="29"/>
  <c r="V81" i="29"/>
  <c r="V83" i="29"/>
  <c r="X85" i="29"/>
  <c r="AH78" i="10"/>
  <c r="V78" i="35"/>
  <c r="V78" i="34"/>
  <c r="V78" i="29"/>
  <c r="V78" i="31"/>
  <c r="V78" i="30"/>
  <c r="P80" i="36"/>
  <c r="P80" i="34"/>
  <c r="P80" i="35"/>
  <c r="P80" i="31"/>
  <c r="P80" i="30"/>
  <c r="AH82" i="10"/>
  <c r="V82" i="35"/>
  <c r="V82" i="36"/>
  <c r="V82" i="31"/>
  <c r="V82" i="30"/>
  <c r="V82" i="34"/>
  <c r="V82" i="29"/>
  <c r="AA84" i="10"/>
  <c r="O84" i="36"/>
  <c r="O84" i="35"/>
  <c r="O84" i="31"/>
  <c r="O84" i="34"/>
  <c r="O84" i="29"/>
  <c r="AI85" i="10"/>
  <c r="W85" i="35"/>
  <c r="W85" i="34"/>
  <c r="W85" i="36"/>
  <c r="W85" i="29"/>
  <c r="W85" i="31"/>
  <c r="W85" i="30"/>
  <c r="AF86" i="36"/>
  <c r="AF86" i="35"/>
  <c r="AF86" i="31"/>
  <c r="AF86" i="34"/>
  <c r="AF86" i="30"/>
  <c r="AF86" i="29"/>
  <c r="AF88" i="36"/>
  <c r="AF88" i="31"/>
  <c r="AF88" i="35"/>
  <c r="AF88" i="34"/>
  <c r="AF88" i="30"/>
  <c r="AF88" i="29"/>
  <c r="S79" i="30"/>
  <c r="Q78" i="35"/>
  <c r="Q78" i="36"/>
  <c r="Q78" i="31"/>
  <c r="Q78" i="30"/>
  <c r="Q78" i="29"/>
  <c r="Q78" i="34"/>
  <c r="Y78" i="35"/>
  <c r="Y78" i="36"/>
  <c r="Y78" i="31"/>
  <c r="Y78" i="30"/>
  <c r="Y78" i="34"/>
  <c r="Y78" i="29"/>
  <c r="AH79" i="10"/>
  <c r="V79" i="35"/>
  <c r="V79" i="36"/>
  <c r="V79" i="34"/>
  <c r="V79" i="31"/>
  <c r="V79" i="30"/>
  <c r="S80" i="35"/>
  <c r="S80" i="34"/>
  <c r="S80" i="36"/>
  <c r="S80" i="29"/>
  <c r="S80" i="30"/>
  <c r="S80" i="31"/>
  <c r="AB80" i="10"/>
  <c r="AB81" i="10"/>
  <c r="P81" i="35"/>
  <c r="P81" i="36"/>
  <c r="P81" i="34"/>
  <c r="P81" i="31"/>
  <c r="P81" i="30"/>
  <c r="AJ81" i="10"/>
  <c r="X81" i="35"/>
  <c r="X81" i="36"/>
  <c r="X81" i="34"/>
  <c r="X81" i="31"/>
  <c r="X81" i="30"/>
  <c r="AC82" i="10"/>
  <c r="Q82" i="36"/>
  <c r="Q82" i="35"/>
  <c r="Q82" i="31"/>
  <c r="Q82" i="34"/>
  <c r="Q82" i="29"/>
  <c r="Q82" i="30"/>
  <c r="AK82" i="10"/>
  <c r="Y82" i="36"/>
  <c r="Y82" i="35"/>
  <c r="Y82" i="31"/>
  <c r="Y82" i="34"/>
  <c r="Y82" i="29"/>
  <c r="Y82" i="30"/>
  <c r="AD83" i="10"/>
  <c r="R83" i="35"/>
  <c r="R83" i="36"/>
  <c r="R83" i="31"/>
  <c r="R83" i="30"/>
  <c r="R83" i="34"/>
  <c r="R83" i="29"/>
  <c r="AL83" i="10"/>
  <c r="Z83" i="35"/>
  <c r="Z83" i="36"/>
  <c r="Z83" i="31"/>
  <c r="Z83" i="30"/>
  <c r="Z83" i="34"/>
  <c r="Z83" i="29"/>
  <c r="AD84" i="10"/>
  <c r="R84" i="35"/>
  <c r="R84" i="36"/>
  <c r="R84" i="34"/>
  <c r="R84" i="31"/>
  <c r="R84" i="30"/>
  <c r="AL84" i="10"/>
  <c r="Z84" i="35"/>
  <c r="Z84" i="36"/>
  <c r="Z84" i="34"/>
  <c r="Z84" i="31"/>
  <c r="Z84" i="30"/>
  <c r="AD85" i="10"/>
  <c r="R85" i="35"/>
  <c r="R85" i="36"/>
  <c r="R85" i="31"/>
  <c r="R85" i="30"/>
  <c r="R85" i="29"/>
  <c r="AL85" i="10"/>
  <c r="Z85" i="35"/>
  <c r="Z85" i="36"/>
  <c r="Z85" i="31"/>
  <c r="Z85" i="30"/>
  <c r="Z85" i="29"/>
  <c r="Z85" i="34"/>
  <c r="AB86" i="10"/>
  <c r="P86" i="36"/>
  <c r="P86" i="31"/>
  <c r="P86" i="35"/>
  <c r="P86" i="34"/>
  <c r="P86" i="29"/>
  <c r="P86" i="30"/>
  <c r="AJ86" i="10"/>
  <c r="X86" i="36"/>
  <c r="X86" i="31"/>
  <c r="X86" i="35"/>
  <c r="X86" i="34"/>
  <c r="X86" i="29"/>
  <c r="AB87" i="10"/>
  <c r="P87" i="35"/>
  <c r="P87" i="36"/>
  <c r="P87" i="34"/>
  <c r="P87" i="31"/>
  <c r="P87" i="30"/>
  <c r="AJ87" i="10"/>
  <c r="X87" i="35"/>
  <c r="X87" i="36"/>
  <c r="X87" i="34"/>
  <c r="X87" i="31"/>
  <c r="X87" i="30"/>
  <c r="AB88" i="10"/>
  <c r="P88" i="36"/>
  <c r="P88" i="31"/>
  <c r="P88" i="34"/>
  <c r="P88" i="35"/>
  <c r="P88" i="29"/>
  <c r="AJ88" i="10"/>
  <c r="X88" i="36"/>
  <c r="X88" i="31"/>
  <c r="X88" i="34"/>
  <c r="X88" i="35"/>
  <c r="X88" i="29"/>
  <c r="X88" i="30"/>
  <c r="AB89" i="10"/>
  <c r="P89" i="35"/>
  <c r="P89" i="36"/>
  <c r="P89" i="34"/>
  <c r="P89" i="31"/>
  <c r="P89" i="30"/>
  <c r="AJ89" i="10"/>
  <c r="X89" i="35"/>
  <c r="X89" i="36"/>
  <c r="X89" i="31"/>
  <c r="X89" i="34"/>
  <c r="X89" i="30"/>
  <c r="AA90" i="10"/>
  <c r="O90" i="36"/>
  <c r="O90" i="34"/>
  <c r="O90" i="35"/>
  <c r="O90" i="31"/>
  <c r="O90" i="30"/>
  <c r="O90" i="29"/>
  <c r="AI90" i="10"/>
  <c r="W90" i="36"/>
  <c r="W90" i="34"/>
  <c r="W90" i="35"/>
  <c r="W90" i="31"/>
  <c r="W90" i="30"/>
  <c r="W90" i="29"/>
  <c r="V79" i="33"/>
  <c r="AD79" i="33"/>
  <c r="R80" i="33"/>
  <c r="Z80" i="33"/>
  <c r="V81" i="33"/>
  <c r="R84" i="33"/>
  <c r="Z84" i="33"/>
  <c r="V87" i="33"/>
  <c r="V89" i="33"/>
  <c r="W90" i="33"/>
  <c r="X81" i="29"/>
  <c r="X83" i="29"/>
  <c r="X89" i="29"/>
  <c r="O82" i="30"/>
  <c r="R85" i="34"/>
  <c r="V78" i="36"/>
  <c r="S79" i="36"/>
  <c r="S79" i="35"/>
  <c r="S79" i="34"/>
  <c r="S79" i="31"/>
  <c r="S79" i="29"/>
  <c r="AK80" i="35"/>
  <c r="AK80" i="36"/>
  <c r="AK80" i="31"/>
  <c r="AK80" i="34"/>
  <c r="AK80" i="30"/>
  <c r="AK80" i="29"/>
  <c r="AA83" i="10"/>
  <c r="O83" i="35"/>
  <c r="O83" i="34"/>
  <c r="O83" i="36"/>
  <c r="O83" i="29"/>
  <c r="O83" i="31"/>
  <c r="O83" i="30"/>
  <c r="AA85" i="10"/>
  <c r="O85" i="35"/>
  <c r="O85" i="34"/>
  <c r="O85" i="36"/>
  <c r="O85" i="29"/>
  <c r="O85" i="30"/>
  <c r="O85" i="31"/>
  <c r="AG89" i="10"/>
  <c r="U89" i="36"/>
  <c r="U89" i="35"/>
  <c r="U89" i="34"/>
  <c r="U89" i="31"/>
  <c r="U89" i="30"/>
  <c r="U89" i="29"/>
  <c r="O84" i="33"/>
  <c r="R78" i="36"/>
  <c r="R78" i="35"/>
  <c r="R78" i="34"/>
  <c r="R78" i="31"/>
  <c r="R78" i="29"/>
  <c r="Z78" i="36"/>
  <c r="Z78" i="35"/>
  <c r="Z78" i="34"/>
  <c r="Z78" i="31"/>
  <c r="Z78" i="29"/>
  <c r="AA79" i="10"/>
  <c r="O79" i="35"/>
  <c r="O79" i="34"/>
  <c r="O79" i="36"/>
  <c r="O79" i="29"/>
  <c r="O79" i="30"/>
  <c r="O79" i="31"/>
  <c r="AJ79" i="36"/>
  <c r="AJ79" i="35"/>
  <c r="AJ79" i="34"/>
  <c r="AJ79" i="31"/>
  <c r="AJ79" i="30"/>
  <c r="AF80" i="10"/>
  <c r="T80" i="35"/>
  <c r="T80" i="36"/>
  <c r="T80" i="34"/>
  <c r="T80" i="31"/>
  <c r="T80" i="30"/>
  <c r="AC80" i="35"/>
  <c r="AC80" i="36"/>
  <c r="AC80" i="31"/>
  <c r="AC80" i="34"/>
  <c r="AC80" i="30"/>
  <c r="AC80" i="29"/>
  <c r="AC81" i="10"/>
  <c r="Q81" i="35"/>
  <c r="Q81" i="36"/>
  <c r="Q81" i="31"/>
  <c r="Q81" i="34"/>
  <c r="Q81" i="30"/>
  <c r="Q81" i="29"/>
  <c r="Y81" i="35"/>
  <c r="Y81" i="36"/>
  <c r="Y81" i="31"/>
  <c r="Y81" i="34"/>
  <c r="Y81" i="30"/>
  <c r="Y81" i="29"/>
  <c r="AD82" i="10"/>
  <c r="R82" i="35"/>
  <c r="R82" i="36"/>
  <c r="R82" i="34"/>
  <c r="R82" i="31"/>
  <c r="R82" i="30"/>
  <c r="AL82" i="10"/>
  <c r="Z82" i="35"/>
  <c r="Z82" i="36"/>
  <c r="Z82" i="34"/>
  <c r="Z82" i="31"/>
  <c r="Z82" i="30"/>
  <c r="AC83" i="36"/>
  <c r="AC83" i="35"/>
  <c r="AC83" i="31"/>
  <c r="AC83" i="34"/>
  <c r="AC83" i="29"/>
  <c r="AC83" i="30"/>
  <c r="S84" i="35"/>
  <c r="S84" i="34"/>
  <c r="S84" i="36"/>
  <c r="S84" i="29"/>
  <c r="S84" i="31"/>
  <c r="S84" i="30"/>
  <c r="AC84" i="35"/>
  <c r="AC84" i="36"/>
  <c r="AC84" i="31"/>
  <c r="AC84" i="34"/>
  <c r="AC84" i="30"/>
  <c r="AC84" i="29"/>
  <c r="S85" i="36"/>
  <c r="S85" i="35"/>
  <c r="S85" i="31"/>
  <c r="S85" i="34"/>
  <c r="S85" i="29"/>
  <c r="AC85" i="36"/>
  <c r="AC85" i="35"/>
  <c r="AC85" i="31"/>
  <c r="AC85" i="34"/>
  <c r="AC85" i="29"/>
  <c r="AC85" i="30"/>
  <c r="Q86" i="36"/>
  <c r="Q86" i="35"/>
  <c r="Q86" i="31"/>
  <c r="Q86" i="34"/>
  <c r="Q86" i="29"/>
  <c r="Q86" i="30"/>
  <c r="Y86" i="36"/>
  <c r="Y86" i="35"/>
  <c r="Y86" i="31"/>
  <c r="Y86" i="34"/>
  <c r="Y86" i="29"/>
  <c r="Y86" i="30"/>
  <c r="Q87" i="35"/>
  <c r="Q87" i="36"/>
  <c r="Q87" i="31"/>
  <c r="Q87" i="34"/>
  <c r="Q87" i="30"/>
  <c r="Q87" i="29"/>
  <c r="Y87" i="35"/>
  <c r="Y87" i="36"/>
  <c r="Y87" i="31"/>
  <c r="Y87" i="34"/>
  <c r="Y87" i="29"/>
  <c r="Q88" i="36"/>
  <c r="Q88" i="35"/>
  <c r="Q88" i="31"/>
  <c r="Q88" i="34"/>
  <c r="Q88" i="30"/>
  <c r="Q88" i="29"/>
  <c r="Y88" i="36"/>
  <c r="Y88" i="35"/>
  <c r="Y88" i="31"/>
  <c r="Y88" i="34"/>
  <c r="Y88" i="30"/>
  <c r="Y88" i="29"/>
  <c r="Q89" i="35"/>
  <c r="Q89" i="36"/>
  <c r="Q89" i="34"/>
  <c r="Q89" i="31"/>
  <c r="Q89" i="30"/>
  <c r="Q89" i="29"/>
  <c r="Y89" i="35"/>
  <c r="Y89" i="36"/>
  <c r="Y89" i="31"/>
  <c r="Y89" i="34"/>
  <c r="Y89" i="29"/>
  <c r="AB90" i="10"/>
  <c r="P90" i="36"/>
  <c r="P90" i="34"/>
  <c r="P90" i="31"/>
  <c r="P90" i="35"/>
  <c r="P90" i="33"/>
  <c r="P90" i="29"/>
  <c r="AJ90" i="10"/>
  <c r="X90" i="36"/>
  <c r="X90" i="34"/>
  <c r="X90" i="31"/>
  <c r="X90" i="35"/>
  <c r="X90" i="33"/>
  <c r="X90" i="29"/>
  <c r="X90" i="30"/>
  <c r="V78" i="33"/>
  <c r="AE78" i="33"/>
  <c r="O79" i="33"/>
  <c r="O81" i="33"/>
  <c r="W81" i="33"/>
  <c r="O83" i="33"/>
  <c r="AO84" i="33"/>
  <c r="S84" i="33"/>
  <c r="O85" i="33"/>
  <c r="W85" i="33"/>
  <c r="O87" i="33"/>
  <c r="W87" i="33"/>
  <c r="O89" i="33"/>
  <c r="W89" i="33"/>
  <c r="AB79" i="29"/>
  <c r="P80" i="29"/>
  <c r="P82" i="29"/>
  <c r="P84" i="29"/>
  <c r="AF85" i="29"/>
  <c r="T88" i="29"/>
  <c r="AF89" i="29"/>
  <c r="W82" i="30"/>
  <c r="Y89" i="30"/>
  <c r="AF87" i="35"/>
  <c r="AF87" i="36"/>
  <c r="AF87" i="34"/>
  <c r="AF87" i="31"/>
  <c r="AF87" i="30"/>
  <c r="AI79" i="10"/>
  <c r="W79" i="35"/>
  <c r="W79" i="34"/>
  <c r="W79" i="36"/>
  <c r="W79" i="29"/>
  <c r="W79" i="31"/>
  <c r="W79" i="30"/>
  <c r="S83" i="36"/>
  <c r="S83" i="35"/>
  <c r="S83" i="31"/>
  <c r="S83" i="34"/>
  <c r="S83" i="29"/>
  <c r="S78" i="36"/>
  <c r="S78" i="35"/>
  <c r="S78" i="34"/>
  <c r="S78" i="31"/>
  <c r="S78" i="30"/>
  <c r="AB78" i="10"/>
  <c r="P79" i="36"/>
  <c r="P79" i="34"/>
  <c r="P79" i="35"/>
  <c r="P79" i="31"/>
  <c r="P79" i="30"/>
  <c r="X79" i="36"/>
  <c r="X79" i="35"/>
  <c r="X79" i="34"/>
  <c r="X79" i="31"/>
  <c r="X79" i="30"/>
  <c r="AG80" i="10"/>
  <c r="U80" i="35"/>
  <c r="U80" i="36"/>
  <c r="U80" i="31"/>
  <c r="U80" i="34"/>
  <c r="U80" i="30"/>
  <c r="U80" i="29"/>
  <c r="AD80" i="10"/>
  <c r="AD81" i="10"/>
  <c r="R81" i="35"/>
  <c r="R81" i="36"/>
  <c r="R81" i="31"/>
  <c r="R81" i="30"/>
  <c r="R81" i="29"/>
  <c r="AL81" i="10"/>
  <c r="Z81" i="35"/>
  <c r="Z81" i="36"/>
  <c r="Z81" i="31"/>
  <c r="Z81" i="30"/>
  <c r="Z81" i="29"/>
  <c r="Z81" i="34"/>
  <c r="S82" i="35"/>
  <c r="S82" i="36"/>
  <c r="S82" i="34"/>
  <c r="S82" i="29"/>
  <c r="S82" i="30"/>
  <c r="AE82" i="10"/>
  <c r="T83" i="36"/>
  <c r="T83" i="31"/>
  <c r="T83" i="34"/>
  <c r="T83" i="35"/>
  <c r="T83" i="30"/>
  <c r="AE83" i="10"/>
  <c r="T84" i="35"/>
  <c r="T84" i="36"/>
  <c r="T84" i="34"/>
  <c r="T84" i="31"/>
  <c r="T84" i="30"/>
  <c r="AE84" i="10"/>
  <c r="T85" i="36"/>
  <c r="T85" i="35"/>
  <c r="T85" i="31"/>
  <c r="T85" i="34"/>
  <c r="T85" i="29"/>
  <c r="T85" i="30"/>
  <c r="AE85" i="10"/>
  <c r="AD86" i="10"/>
  <c r="R86" i="35"/>
  <c r="R86" i="36"/>
  <c r="R86" i="34"/>
  <c r="R86" i="31"/>
  <c r="R86" i="29"/>
  <c r="R86" i="30"/>
  <c r="AL86" i="10"/>
  <c r="Z86" i="35"/>
  <c r="Z86" i="36"/>
  <c r="Z86" i="34"/>
  <c r="Z86" i="31"/>
  <c r="Z86" i="29"/>
  <c r="Z86" i="30"/>
  <c r="AD87" i="10"/>
  <c r="R87" i="35"/>
  <c r="R87" i="36"/>
  <c r="R87" i="30"/>
  <c r="R87" i="31"/>
  <c r="R87" i="34"/>
  <c r="R87" i="29"/>
  <c r="AL87" i="10"/>
  <c r="Z87" i="35"/>
  <c r="Z87" i="36"/>
  <c r="Z87" i="30"/>
  <c r="Z87" i="31"/>
  <c r="Z87" i="34"/>
  <c r="Z87" i="29"/>
  <c r="AD88" i="10"/>
  <c r="R88" i="35"/>
  <c r="R88" i="36"/>
  <c r="R88" i="34"/>
  <c r="R88" i="30"/>
  <c r="R88" i="31"/>
  <c r="R88" i="29"/>
  <c r="AL88" i="10"/>
  <c r="Z88" i="35"/>
  <c r="Z88" i="36"/>
  <c r="Z88" i="34"/>
  <c r="Z88" i="30"/>
  <c r="Z88" i="31"/>
  <c r="Z88" i="29"/>
  <c r="AD89" i="10"/>
  <c r="R89" i="35"/>
  <c r="R89" i="36"/>
  <c r="R89" i="34"/>
  <c r="R89" i="30"/>
  <c r="R89" i="31"/>
  <c r="R89" i="29"/>
  <c r="AL89" i="10"/>
  <c r="Z89" i="35"/>
  <c r="Z89" i="36"/>
  <c r="Z89" i="34"/>
  <c r="Z89" i="30"/>
  <c r="Z89" i="31"/>
  <c r="Z89" i="29"/>
  <c r="Q90" i="36"/>
  <c r="Q90" i="35"/>
  <c r="Q90" i="34"/>
  <c r="Q90" i="31"/>
  <c r="Q90" i="30"/>
  <c r="Q90" i="29"/>
  <c r="Y90" i="36"/>
  <c r="Y90" i="35"/>
  <c r="Y90" i="31"/>
  <c r="Y90" i="34"/>
  <c r="Y90" i="30"/>
  <c r="Y90" i="29"/>
  <c r="W78" i="33"/>
  <c r="P79" i="33"/>
  <c r="X79" i="33"/>
  <c r="T80" i="33"/>
  <c r="P81" i="33"/>
  <c r="X81" i="33"/>
  <c r="P83" i="33"/>
  <c r="X83" i="33"/>
  <c r="T84" i="33"/>
  <c r="P85" i="33"/>
  <c r="X85" i="33"/>
  <c r="P87" i="33"/>
  <c r="X87" i="33"/>
  <c r="AF87" i="33"/>
  <c r="P89" i="33"/>
  <c r="X89" i="33"/>
  <c r="AD79" i="29"/>
  <c r="R80" i="29"/>
  <c r="R82" i="29"/>
  <c r="R84" i="29"/>
  <c r="R78" i="30"/>
  <c r="O86" i="30"/>
  <c r="R81" i="34"/>
  <c r="AB79" i="36"/>
  <c r="AB79" i="34"/>
  <c r="AB79" i="35"/>
  <c r="AB79" i="30"/>
  <c r="AK81" i="36"/>
  <c r="AK81" i="35"/>
  <c r="AK81" i="31"/>
  <c r="AK81" i="34"/>
  <c r="AK81" i="29"/>
  <c r="AK81" i="30"/>
  <c r="AI83" i="10"/>
  <c r="W83" i="35"/>
  <c r="W83" i="36"/>
  <c r="W83" i="34"/>
  <c r="W83" i="31"/>
  <c r="W83" i="29"/>
  <c r="W83" i="30"/>
  <c r="AI84" i="10"/>
  <c r="W84" i="36"/>
  <c r="W84" i="35"/>
  <c r="W84" i="31"/>
  <c r="W84" i="34"/>
  <c r="W84" i="29"/>
  <c r="AK85" i="36"/>
  <c r="AK85" i="35"/>
  <c r="AK85" i="31"/>
  <c r="AK85" i="34"/>
  <c r="AK85" i="29"/>
  <c r="AK85" i="30"/>
  <c r="AG86" i="10"/>
  <c r="U86" i="35"/>
  <c r="U86" i="36"/>
  <c r="U86" i="31"/>
  <c r="U86" i="34"/>
  <c r="U86" i="30"/>
  <c r="U86" i="29"/>
  <c r="AG87" i="10"/>
  <c r="U87" i="36"/>
  <c r="U87" i="35"/>
  <c r="U87" i="31"/>
  <c r="U87" i="34"/>
  <c r="U87" i="30"/>
  <c r="U87" i="29"/>
  <c r="T90" i="35"/>
  <c r="T90" i="36"/>
  <c r="T90" i="31"/>
  <c r="T90" i="34"/>
  <c r="T90" i="30"/>
  <c r="T90" i="33"/>
  <c r="S79" i="33"/>
  <c r="W84" i="33"/>
  <c r="O84" i="30"/>
  <c r="AF78" i="10"/>
  <c r="T78" i="36"/>
  <c r="T78" i="35"/>
  <c r="T78" i="31"/>
  <c r="T78" i="34"/>
  <c r="T78" i="29"/>
  <c r="T78" i="30"/>
  <c r="Q79" i="36"/>
  <c r="Q79" i="35"/>
  <c r="Q79" i="31"/>
  <c r="Q79" i="34"/>
  <c r="Q79" i="30"/>
  <c r="Q79" i="29"/>
  <c r="Y79" i="36"/>
  <c r="Y79" i="31"/>
  <c r="Y79" i="35"/>
  <c r="Y79" i="34"/>
  <c r="Y79" i="30"/>
  <c r="Y79" i="29"/>
  <c r="AH80" i="10"/>
  <c r="V80" i="35"/>
  <c r="V80" i="36"/>
  <c r="V80" i="31"/>
  <c r="V80" i="30"/>
  <c r="V80" i="34"/>
  <c r="V80" i="29"/>
  <c r="AE81" i="10"/>
  <c r="S81" i="36"/>
  <c r="S81" i="35"/>
  <c r="S81" i="31"/>
  <c r="S81" i="34"/>
  <c r="S81" i="29"/>
  <c r="AF81" i="35"/>
  <c r="AF81" i="36"/>
  <c r="AF81" i="34"/>
  <c r="AF81" i="31"/>
  <c r="AF81" i="30"/>
  <c r="T82" i="35"/>
  <c r="T82" i="36"/>
  <c r="T82" i="34"/>
  <c r="T82" i="31"/>
  <c r="T82" i="30"/>
  <c r="AG83" i="10"/>
  <c r="U83" i="36"/>
  <c r="U83" i="35"/>
  <c r="U83" i="31"/>
  <c r="U83" i="34"/>
  <c r="U83" i="29"/>
  <c r="U83" i="30"/>
  <c r="AF83" i="35"/>
  <c r="AF83" i="36"/>
  <c r="AF83" i="34"/>
  <c r="AF83" i="31"/>
  <c r="AF83" i="30"/>
  <c r="AG84" i="10"/>
  <c r="U84" i="35"/>
  <c r="U84" i="36"/>
  <c r="U84" i="31"/>
  <c r="U84" i="34"/>
  <c r="U84" i="30"/>
  <c r="U84" i="29"/>
  <c r="AG85" i="10"/>
  <c r="U85" i="36"/>
  <c r="U85" i="35"/>
  <c r="U85" i="31"/>
  <c r="U85" i="34"/>
  <c r="U85" i="29"/>
  <c r="U85" i="30"/>
  <c r="AF85" i="35"/>
  <c r="AF85" i="36"/>
  <c r="AF85" i="34"/>
  <c r="AF85" i="31"/>
  <c r="AF85" i="30"/>
  <c r="S86" i="35"/>
  <c r="S86" i="34"/>
  <c r="S86" i="29"/>
  <c r="S86" i="30"/>
  <c r="S86" i="31"/>
  <c r="AC86" i="10"/>
  <c r="S87" i="36"/>
  <c r="S87" i="35"/>
  <c r="S87" i="31"/>
  <c r="S87" i="34"/>
  <c r="S87" i="30"/>
  <c r="S87" i="29"/>
  <c r="AC87" i="10"/>
  <c r="S88" i="35"/>
  <c r="S88" i="36"/>
  <c r="S88" i="34"/>
  <c r="S88" i="30"/>
  <c r="S88" i="31"/>
  <c r="S88" i="29"/>
  <c r="AC88" i="10"/>
  <c r="S89" i="36"/>
  <c r="S89" i="34"/>
  <c r="S89" i="35"/>
  <c r="S89" i="31"/>
  <c r="S89" i="30"/>
  <c r="S89" i="29"/>
  <c r="AC89" i="10"/>
  <c r="AL90" i="10"/>
  <c r="Z90" i="35"/>
  <c r="Z90" i="36"/>
  <c r="Z90" i="34"/>
  <c r="Z90" i="30"/>
  <c r="Z90" i="31"/>
  <c r="Z90" i="33"/>
  <c r="Z90" i="29"/>
  <c r="Q79" i="33"/>
  <c r="Y79" i="33"/>
  <c r="AC80" i="33"/>
  <c r="AK80" i="33"/>
  <c r="Q81" i="33"/>
  <c r="Y81" i="33"/>
  <c r="Q83" i="33"/>
  <c r="Y83" i="33"/>
  <c r="U84" i="33"/>
  <c r="AC84" i="33"/>
  <c r="Q85" i="33"/>
  <c r="Y85" i="33"/>
  <c r="U86" i="33"/>
  <c r="Q87" i="33"/>
  <c r="Y87" i="33"/>
  <c r="U88" i="33"/>
  <c r="Q89" i="33"/>
  <c r="Y89" i="33"/>
  <c r="AE90" i="33"/>
  <c r="T80" i="29"/>
  <c r="AF81" i="29"/>
  <c r="T82" i="29"/>
  <c r="AF83" i="29"/>
  <c r="T84" i="29"/>
  <c r="P87" i="29"/>
  <c r="Z78" i="30"/>
  <c r="X86" i="30"/>
  <c r="AE78" i="35"/>
  <c r="AE78" i="34"/>
  <c r="AE78" i="36"/>
  <c r="AE78" i="29"/>
  <c r="AE78" i="30"/>
  <c r="AF89" i="35"/>
  <c r="AF89" i="36"/>
  <c r="AF89" i="34"/>
  <c r="AF89" i="31"/>
  <c r="AF89" i="30"/>
  <c r="AC78" i="36"/>
  <c r="AC78" i="35"/>
  <c r="AC78" i="31"/>
  <c r="AC78" i="34"/>
  <c r="AC78" i="29"/>
  <c r="AC78" i="30"/>
  <c r="AL79" i="35"/>
  <c r="AL79" i="36"/>
  <c r="AL79" i="34"/>
  <c r="AL79" i="31"/>
  <c r="AL79" i="30"/>
  <c r="AE80" i="36"/>
  <c r="AE80" i="35"/>
  <c r="AE80" i="31"/>
  <c r="AE80" i="34"/>
  <c r="AE80" i="29"/>
  <c r="AF82" i="36"/>
  <c r="AF82" i="35"/>
  <c r="AF82" i="31"/>
  <c r="AF82" i="34"/>
  <c r="AF82" i="30"/>
  <c r="AF84" i="36"/>
  <c r="AF84" i="31"/>
  <c r="AF84" i="34"/>
  <c r="AF84" i="35"/>
  <c r="AF84" i="30"/>
  <c r="AD90" i="10"/>
  <c r="R90" i="35"/>
  <c r="R90" i="36"/>
  <c r="R90" i="30"/>
  <c r="R90" i="34"/>
  <c r="R90" i="31"/>
  <c r="R90" i="33"/>
  <c r="R90" i="29"/>
  <c r="AG78" i="10"/>
  <c r="U78" i="35"/>
  <c r="U78" i="36"/>
  <c r="U78" i="34"/>
  <c r="U78" i="31"/>
  <c r="U78" i="30"/>
  <c r="AD78" i="10"/>
  <c r="R79" i="35"/>
  <c r="R79" i="36"/>
  <c r="R79" i="31"/>
  <c r="R79" i="30"/>
  <c r="R79" i="34"/>
  <c r="R79" i="29"/>
  <c r="Z79" i="35"/>
  <c r="Z79" i="36"/>
  <c r="Z79" i="31"/>
  <c r="Z79" i="30"/>
  <c r="Z79" i="34"/>
  <c r="Z79" i="29"/>
  <c r="AA80" i="10"/>
  <c r="O80" i="36"/>
  <c r="O80" i="35"/>
  <c r="O80" i="34"/>
  <c r="O80" i="29"/>
  <c r="AI80" i="10"/>
  <c r="W80" i="36"/>
  <c r="W80" i="35"/>
  <c r="W80" i="31"/>
  <c r="W80" i="34"/>
  <c r="W80" i="29"/>
  <c r="AJ80" i="10"/>
  <c r="T81" i="36"/>
  <c r="T81" i="35"/>
  <c r="T81" i="31"/>
  <c r="T81" i="34"/>
  <c r="T81" i="30"/>
  <c r="AG81" i="10"/>
  <c r="U82" i="35"/>
  <c r="U82" i="36"/>
  <c r="U82" i="31"/>
  <c r="U82" i="34"/>
  <c r="U82" i="30"/>
  <c r="U82" i="29"/>
  <c r="AG82" i="10"/>
  <c r="AH83" i="10"/>
  <c r="V83" i="35"/>
  <c r="V83" i="36"/>
  <c r="V83" i="34"/>
  <c r="V83" i="31"/>
  <c r="V83" i="30"/>
  <c r="AK83" i="10"/>
  <c r="AH84" i="10"/>
  <c r="V84" i="35"/>
  <c r="V84" i="36"/>
  <c r="V84" i="31"/>
  <c r="V84" i="30"/>
  <c r="V84" i="34"/>
  <c r="V84" i="29"/>
  <c r="AK84" i="10"/>
  <c r="V85" i="35"/>
  <c r="V85" i="36"/>
  <c r="V85" i="34"/>
  <c r="V85" i="31"/>
  <c r="V85" i="30"/>
  <c r="AH85" i="10"/>
  <c r="T86" i="35"/>
  <c r="T86" i="36"/>
  <c r="T86" i="34"/>
  <c r="T86" i="31"/>
  <c r="T86" i="30"/>
  <c r="AE86" i="10"/>
  <c r="T87" i="36"/>
  <c r="T87" i="31"/>
  <c r="T87" i="34"/>
  <c r="T87" i="35"/>
  <c r="T87" i="30"/>
  <c r="T87" i="29"/>
  <c r="AE87" i="10"/>
  <c r="T88" i="35"/>
  <c r="T88" i="36"/>
  <c r="T88" i="34"/>
  <c r="T88" i="31"/>
  <c r="T88" i="30"/>
  <c r="AE88" i="10"/>
  <c r="T89" i="36"/>
  <c r="T89" i="35"/>
  <c r="T89" i="34"/>
  <c r="T89" i="31"/>
  <c r="T89" i="30"/>
  <c r="T89" i="29"/>
  <c r="AE89" i="10"/>
  <c r="S90" i="34"/>
  <c r="S90" i="35"/>
  <c r="S90" i="30"/>
  <c r="S90" i="36"/>
  <c r="S90" i="29"/>
  <c r="S90" i="31"/>
  <c r="AC90" i="10"/>
  <c r="Q78" i="33"/>
  <c r="Y78" i="33"/>
  <c r="R79" i="33"/>
  <c r="Z79" i="33"/>
  <c r="V80" i="33"/>
  <c r="R81" i="33"/>
  <c r="Z81" i="33"/>
  <c r="V82" i="33"/>
  <c r="R83" i="33"/>
  <c r="Z83" i="33"/>
  <c r="V84" i="33"/>
  <c r="R85" i="33"/>
  <c r="Z85" i="33"/>
  <c r="V86" i="33"/>
  <c r="R87" i="33"/>
  <c r="Z87" i="33"/>
  <c r="V88" i="33"/>
  <c r="R89" i="33"/>
  <c r="Z89" i="33"/>
  <c r="AJ79" i="29"/>
  <c r="X80" i="29"/>
  <c r="X82" i="29"/>
  <c r="X84" i="29"/>
  <c r="X87" i="29"/>
  <c r="W80" i="30"/>
  <c r="S85" i="30"/>
  <c r="P88" i="30"/>
  <c r="X66" i="32"/>
  <c r="V71" i="32"/>
  <c r="W66" i="32"/>
  <c r="Y66" i="32"/>
  <c r="R68" i="32"/>
  <c r="AE66" i="32"/>
  <c r="Z68" i="32"/>
  <c r="AD66" i="32"/>
  <c r="AL66" i="2"/>
  <c r="AF66" i="32"/>
  <c r="R74" i="32"/>
  <c r="Z74" i="32"/>
  <c r="V67" i="32"/>
  <c r="R70" i="32"/>
  <c r="Z70" i="32"/>
  <c r="V73" i="32"/>
  <c r="R66" i="32"/>
  <c r="Z66" i="32"/>
  <c r="V69" i="32"/>
  <c r="R72" i="32"/>
  <c r="Z72" i="32"/>
  <c r="V75" i="32"/>
  <c r="AG66" i="2"/>
  <c r="AK69" i="2"/>
  <c r="AK69" i="32" s="1"/>
  <c r="AK73" i="2"/>
  <c r="AK73" i="32" s="1"/>
  <c r="AH66" i="2"/>
  <c r="AD67" i="2"/>
  <c r="AD67" i="32" s="1"/>
  <c r="AL67" i="2"/>
  <c r="AL67" i="32" s="1"/>
  <c r="AH68" i="2"/>
  <c r="AH68" i="32" s="1"/>
  <c r="AD69" i="2"/>
  <c r="AD69" i="32" s="1"/>
  <c r="AL69" i="2"/>
  <c r="AL69" i="32" s="1"/>
  <c r="AH70" i="2"/>
  <c r="AH70" i="32" s="1"/>
  <c r="AD71" i="2"/>
  <c r="AD71" i="32" s="1"/>
  <c r="AL71" i="2"/>
  <c r="AL71" i="32" s="1"/>
  <c r="AH72" i="2"/>
  <c r="AH72" i="32" s="1"/>
  <c r="AD73" i="2"/>
  <c r="AD73" i="32" s="1"/>
  <c r="AL73" i="2"/>
  <c r="AL73" i="32" s="1"/>
  <c r="AH74" i="2"/>
  <c r="AH74" i="32" s="1"/>
  <c r="AD75" i="2"/>
  <c r="AD75" i="32" s="1"/>
  <c r="AL75" i="2"/>
  <c r="AL75" i="32" s="1"/>
  <c r="S66" i="32"/>
  <c r="O67" i="32"/>
  <c r="W67" i="32"/>
  <c r="S68" i="32"/>
  <c r="O69" i="32"/>
  <c r="W69" i="32"/>
  <c r="S70" i="32"/>
  <c r="O71" i="32"/>
  <c r="W71" i="32"/>
  <c r="S72" i="32"/>
  <c r="O73" i="32"/>
  <c r="W73" i="32"/>
  <c r="S74" i="32"/>
  <c r="O75" i="32"/>
  <c r="W75" i="32"/>
  <c r="AG28" i="50"/>
  <c r="AG78" i="32"/>
  <c r="AG68" i="2"/>
  <c r="AG68" i="32" s="1"/>
  <c r="AC73" i="2"/>
  <c r="AC73" i="32" s="1"/>
  <c r="AJ28" i="50"/>
  <c r="AJ78" i="32"/>
  <c r="AA66" i="2"/>
  <c r="AI66" i="2"/>
  <c r="AE67" i="2"/>
  <c r="AE67" i="32" s="1"/>
  <c r="AA68" i="2"/>
  <c r="AA68" i="32" s="1"/>
  <c r="AI68" i="2"/>
  <c r="AI68" i="32" s="1"/>
  <c r="AE69" i="2"/>
  <c r="AE69" i="32" s="1"/>
  <c r="AA70" i="2"/>
  <c r="AA70" i="32" s="1"/>
  <c r="AI70" i="2"/>
  <c r="AI70" i="32" s="1"/>
  <c r="AE71" i="2"/>
  <c r="AE71" i="32" s="1"/>
  <c r="AA72" i="2"/>
  <c r="AA72" i="32" s="1"/>
  <c r="AI72" i="2"/>
  <c r="AI72" i="32" s="1"/>
  <c r="AE73" i="2"/>
  <c r="AE73" i="32" s="1"/>
  <c r="AA74" i="2"/>
  <c r="AA74" i="32" s="1"/>
  <c r="AI74" i="2"/>
  <c r="AI74" i="32" s="1"/>
  <c r="AE75" i="2"/>
  <c r="AE75" i="32" s="1"/>
  <c r="T66" i="32"/>
  <c r="P67" i="32"/>
  <c r="X67" i="32"/>
  <c r="T68" i="32"/>
  <c r="P69" i="32"/>
  <c r="X69" i="32"/>
  <c r="T70" i="32"/>
  <c r="P71" i="32"/>
  <c r="X71" i="32"/>
  <c r="T72" i="32"/>
  <c r="P73" i="32"/>
  <c r="X73" i="32"/>
  <c r="T74" i="32"/>
  <c r="P75" i="32"/>
  <c r="X75" i="32"/>
  <c r="AB28" i="50"/>
  <c r="AB78" i="32"/>
  <c r="AG72" i="2"/>
  <c r="AG72" i="32" s="1"/>
  <c r="AB66" i="2"/>
  <c r="AJ66" i="2"/>
  <c r="AF67" i="2"/>
  <c r="AF67" i="32" s="1"/>
  <c r="AB68" i="2"/>
  <c r="AB68" i="32" s="1"/>
  <c r="AJ68" i="2"/>
  <c r="AJ68" i="32" s="1"/>
  <c r="AF69" i="2"/>
  <c r="AF69" i="32" s="1"/>
  <c r="AB70" i="2"/>
  <c r="AB70" i="32" s="1"/>
  <c r="AJ70" i="2"/>
  <c r="AJ70" i="32" s="1"/>
  <c r="AF71" i="2"/>
  <c r="AF71" i="32" s="1"/>
  <c r="AB72" i="2"/>
  <c r="AB72" i="32" s="1"/>
  <c r="AJ72" i="2"/>
  <c r="AJ72" i="32" s="1"/>
  <c r="AF73" i="2"/>
  <c r="AF73" i="32" s="1"/>
  <c r="AB74" i="2"/>
  <c r="AB74" i="32" s="1"/>
  <c r="AJ74" i="2"/>
  <c r="AJ74" i="32" s="1"/>
  <c r="AF75" i="2"/>
  <c r="AF75" i="32" s="1"/>
  <c r="Q67" i="32"/>
  <c r="Y67" i="32"/>
  <c r="Q69" i="32"/>
  <c r="U70" i="32"/>
  <c r="Q71" i="32"/>
  <c r="Y71" i="32"/>
  <c r="U74" i="32"/>
  <c r="Q75" i="32"/>
  <c r="Y75" i="32"/>
  <c r="AK28" i="50"/>
  <c r="AK78" i="32"/>
  <c r="AF28" i="50"/>
  <c r="AF78" i="32"/>
  <c r="AC66" i="2"/>
  <c r="AK66" i="2"/>
  <c r="AG67" i="2"/>
  <c r="AG67" i="32" s="1"/>
  <c r="AC68" i="2"/>
  <c r="AC68" i="32" s="1"/>
  <c r="AK68" i="2"/>
  <c r="AK68" i="32" s="1"/>
  <c r="AG69" i="2"/>
  <c r="AG69" i="32" s="1"/>
  <c r="AC70" i="2"/>
  <c r="AC70" i="32" s="1"/>
  <c r="AK70" i="2"/>
  <c r="AK70" i="32" s="1"/>
  <c r="AG71" i="2"/>
  <c r="AG71" i="32" s="1"/>
  <c r="AC72" i="2"/>
  <c r="AC72" i="32" s="1"/>
  <c r="AK72" i="2"/>
  <c r="AK72" i="32" s="1"/>
  <c r="AG73" i="2"/>
  <c r="AG73" i="32" s="1"/>
  <c r="AC74" i="2"/>
  <c r="AC74" i="32" s="1"/>
  <c r="AK74" i="2"/>
  <c r="AK74" i="32" s="1"/>
  <c r="AG75" i="2"/>
  <c r="AG75" i="32" s="1"/>
  <c r="AI28" i="50"/>
  <c r="AI78" i="32"/>
  <c r="AL28" i="50"/>
  <c r="AL78" i="32"/>
  <c r="AC28" i="50"/>
  <c r="AC78" i="32"/>
  <c r="AM28" i="50"/>
  <c r="AM78" i="32"/>
  <c r="AD28" i="50"/>
  <c r="AD78" i="32"/>
  <c r="AH28" i="50"/>
  <c r="AH78" i="32"/>
  <c r="AE28" i="50"/>
  <c r="AE78" i="32"/>
  <c r="O78" i="29"/>
  <c r="AM78" i="29"/>
  <c r="AM78" i="36"/>
  <c r="AO80" i="33"/>
  <c r="O78" i="36"/>
  <c r="AO79" i="33"/>
  <c r="AA78" i="30"/>
  <c r="AM78" i="33"/>
  <c r="AA78" i="35"/>
  <c r="O78" i="33"/>
  <c r="AA78" i="31"/>
  <c r="O78" i="34"/>
  <c r="AM78" i="34"/>
  <c r="O78" i="30"/>
  <c r="AM78" i="30"/>
  <c r="AA78" i="36"/>
  <c r="AA78" i="33"/>
  <c r="AA78" i="29"/>
  <c r="O78" i="35"/>
  <c r="AM78" i="35"/>
  <c r="AA78" i="34"/>
  <c r="O78" i="31"/>
  <c r="AM78" i="31"/>
  <c r="C2" i="36"/>
  <c r="C2" i="35"/>
  <c r="C2" i="34"/>
  <c r="C2" i="33"/>
  <c r="AB90" i="35" l="1"/>
  <c r="AB90" i="36"/>
  <c r="AB90" i="34"/>
  <c r="AB90" i="31"/>
  <c r="AB90" i="30"/>
  <c r="AB90" i="33"/>
  <c r="AB90" i="29"/>
  <c r="AF80" i="36"/>
  <c r="AF80" i="31"/>
  <c r="AF80" i="34"/>
  <c r="AF80" i="35"/>
  <c r="AF80" i="30"/>
  <c r="AF80" i="29"/>
  <c r="AF80" i="33"/>
  <c r="AL89" i="35"/>
  <c r="AL89" i="36"/>
  <c r="AL89" i="30"/>
  <c r="AL89" i="34"/>
  <c r="AL89" i="31"/>
  <c r="AL89" i="29"/>
  <c r="AL89" i="33"/>
  <c r="AD80" i="35"/>
  <c r="AD80" i="36"/>
  <c r="AD80" i="31"/>
  <c r="AD80" i="30"/>
  <c r="AD80" i="34"/>
  <c r="AD80" i="29"/>
  <c r="AD80" i="33"/>
  <c r="AG86" i="36"/>
  <c r="AG86" i="35"/>
  <c r="AG86" i="31"/>
  <c r="AG86" i="34"/>
  <c r="AG86" i="30"/>
  <c r="AG86" i="29"/>
  <c r="AG86" i="33"/>
  <c r="AD86" i="35"/>
  <c r="AD86" i="36"/>
  <c r="AD86" i="30"/>
  <c r="AD86" i="31"/>
  <c r="AD86" i="34"/>
  <c r="AD86" i="29"/>
  <c r="AD86" i="33"/>
  <c r="AJ81" i="36"/>
  <c r="AJ81" i="31"/>
  <c r="AJ81" i="34"/>
  <c r="AJ81" i="35"/>
  <c r="AJ81" i="30"/>
  <c r="AJ81" i="29"/>
  <c r="AJ81" i="33"/>
  <c r="AI87" i="36"/>
  <c r="AI87" i="35"/>
  <c r="AI87" i="31"/>
  <c r="AI87" i="34"/>
  <c r="AI87" i="30"/>
  <c r="AI87" i="29"/>
  <c r="AI87" i="33"/>
  <c r="AE86" i="36"/>
  <c r="AE86" i="35"/>
  <c r="AE86" i="31"/>
  <c r="AE86" i="34"/>
  <c r="AE86" i="30"/>
  <c r="AE86" i="29"/>
  <c r="AE86" i="33"/>
  <c r="AE87" i="35"/>
  <c r="AE87" i="34"/>
  <c r="AE87" i="30"/>
  <c r="AE87" i="29"/>
  <c r="AE87" i="36"/>
  <c r="AE87" i="31"/>
  <c r="AE87" i="33"/>
  <c r="AG83" i="35"/>
  <c r="AG83" i="36"/>
  <c r="AG83" i="31"/>
  <c r="AG83" i="34"/>
  <c r="AG83" i="30"/>
  <c r="AG83" i="29"/>
  <c r="AG83" i="33"/>
  <c r="AG79" i="36"/>
  <c r="AG79" i="35"/>
  <c r="AG79" i="31"/>
  <c r="AG79" i="34"/>
  <c r="AG79" i="30"/>
  <c r="AG79" i="29"/>
  <c r="AG79" i="33"/>
  <c r="AG81" i="35"/>
  <c r="AG81" i="36"/>
  <c r="AG81" i="31"/>
  <c r="AG81" i="34"/>
  <c r="AG81" i="30"/>
  <c r="AG81" i="29"/>
  <c r="AG81" i="33"/>
  <c r="AF78" i="36"/>
  <c r="AF78" i="34"/>
  <c r="AF78" i="31"/>
  <c r="AF78" i="30"/>
  <c r="AF78" i="35"/>
  <c r="AF78" i="29"/>
  <c r="AF78" i="33"/>
  <c r="AG87" i="35"/>
  <c r="AG87" i="36"/>
  <c r="AG87" i="31"/>
  <c r="AG87" i="34"/>
  <c r="AG87" i="30"/>
  <c r="AG87" i="29"/>
  <c r="AG87" i="33"/>
  <c r="AL86" i="35"/>
  <c r="AL86" i="36"/>
  <c r="AL86" i="30"/>
  <c r="AL86" i="31"/>
  <c r="AL86" i="29"/>
  <c r="AL86" i="34"/>
  <c r="AL86" i="33"/>
  <c r="AE85" i="35"/>
  <c r="AE85" i="34"/>
  <c r="AE85" i="36"/>
  <c r="AE85" i="29"/>
  <c r="AE85" i="31"/>
  <c r="AE85" i="30"/>
  <c r="AE85" i="33"/>
  <c r="AB78" i="36"/>
  <c r="AB78" i="34"/>
  <c r="AB78" i="35"/>
  <c r="AB78" i="31"/>
  <c r="AB78" i="30"/>
  <c r="AB78" i="29"/>
  <c r="AB78" i="33"/>
  <c r="AC81" i="36"/>
  <c r="AC81" i="35"/>
  <c r="AC81" i="31"/>
  <c r="AC81" i="34"/>
  <c r="AC81" i="29"/>
  <c r="AC81" i="30"/>
  <c r="AC81" i="33"/>
  <c r="AM79" i="10"/>
  <c r="AA79" i="36"/>
  <c r="AA79" i="35"/>
  <c r="AA79" i="34"/>
  <c r="AA79" i="31"/>
  <c r="AA79" i="29"/>
  <c r="AA79" i="33"/>
  <c r="AA79" i="30"/>
  <c r="AJ89" i="36"/>
  <c r="AJ89" i="31"/>
  <c r="AJ89" i="35"/>
  <c r="AJ89" i="34"/>
  <c r="AJ89" i="30"/>
  <c r="AJ89" i="29"/>
  <c r="AJ89" i="33"/>
  <c r="AH82" i="35"/>
  <c r="AH82" i="36"/>
  <c r="AH82" i="34"/>
  <c r="AH82" i="31"/>
  <c r="AH82" i="30"/>
  <c r="AH82" i="29"/>
  <c r="AH82" i="33"/>
  <c r="AM88" i="10"/>
  <c r="AA88" i="35"/>
  <c r="AA88" i="36"/>
  <c r="AA88" i="34"/>
  <c r="AA88" i="30"/>
  <c r="AA88" i="29"/>
  <c r="AA88" i="31"/>
  <c r="AA88" i="33"/>
  <c r="AM81" i="10"/>
  <c r="AA81" i="36"/>
  <c r="AA81" i="35"/>
  <c r="AA81" i="31"/>
  <c r="AA81" i="34"/>
  <c r="AA81" i="29"/>
  <c r="AA81" i="33"/>
  <c r="AA81" i="30"/>
  <c r="AJ85" i="36"/>
  <c r="AJ85" i="31"/>
  <c r="AJ85" i="34"/>
  <c r="AJ85" i="35"/>
  <c r="AJ85" i="29"/>
  <c r="AJ85" i="30"/>
  <c r="AJ85" i="33"/>
  <c r="AJ83" i="36"/>
  <c r="AJ83" i="31"/>
  <c r="AJ83" i="35"/>
  <c r="AJ83" i="34"/>
  <c r="AJ83" i="30"/>
  <c r="AJ83" i="29"/>
  <c r="AJ83" i="33"/>
  <c r="AH81" i="35"/>
  <c r="AH81" i="36"/>
  <c r="AH81" i="31"/>
  <c r="AH81" i="30"/>
  <c r="AH81" i="34"/>
  <c r="AH81" i="29"/>
  <c r="AH81" i="33"/>
  <c r="AL90" i="35"/>
  <c r="AL90" i="36"/>
  <c r="AL90" i="34"/>
  <c r="AL90" i="30"/>
  <c r="AL90" i="31"/>
  <c r="AL90" i="33"/>
  <c r="AL90" i="29"/>
  <c r="AB89" i="36"/>
  <c r="AB89" i="35"/>
  <c r="AB89" i="31"/>
  <c r="AB89" i="34"/>
  <c r="AB89" i="29"/>
  <c r="AB89" i="30"/>
  <c r="AB89" i="33"/>
  <c r="AB80" i="35"/>
  <c r="AB80" i="36"/>
  <c r="AB80" i="34"/>
  <c r="AB80" i="31"/>
  <c r="AB80" i="30"/>
  <c r="AB80" i="33"/>
  <c r="AB80" i="29"/>
  <c r="AH83" i="35"/>
  <c r="AH83" i="36"/>
  <c r="AH83" i="31"/>
  <c r="AH83" i="30"/>
  <c r="AH83" i="34"/>
  <c r="AH83" i="29"/>
  <c r="AH83" i="33"/>
  <c r="AE84" i="36"/>
  <c r="AE84" i="35"/>
  <c r="AE84" i="31"/>
  <c r="AE84" i="34"/>
  <c r="AE84" i="29"/>
  <c r="AE84" i="30"/>
  <c r="AE84" i="33"/>
  <c r="AL84" i="35"/>
  <c r="AL84" i="36"/>
  <c r="AL84" i="31"/>
  <c r="AL84" i="30"/>
  <c r="AL84" i="34"/>
  <c r="AL84" i="29"/>
  <c r="AL84" i="33"/>
  <c r="AH84" i="35"/>
  <c r="AH84" i="36"/>
  <c r="AH84" i="34"/>
  <c r="AH84" i="31"/>
  <c r="AH84" i="30"/>
  <c r="AH84" i="29"/>
  <c r="AH84" i="33"/>
  <c r="AG82" i="36"/>
  <c r="AG82" i="35"/>
  <c r="AG82" i="31"/>
  <c r="AG82" i="34"/>
  <c r="AG82" i="29"/>
  <c r="AG82" i="30"/>
  <c r="AG82" i="33"/>
  <c r="AM80" i="10"/>
  <c r="AA80" i="35"/>
  <c r="AA80" i="34"/>
  <c r="AA80" i="36"/>
  <c r="AA80" i="29"/>
  <c r="AA80" i="31"/>
  <c r="AA80" i="30"/>
  <c r="AA80" i="33"/>
  <c r="AE89" i="34"/>
  <c r="AE89" i="35"/>
  <c r="AE89" i="36"/>
  <c r="AE89" i="30"/>
  <c r="AE89" i="31"/>
  <c r="AE89" i="29"/>
  <c r="AE89" i="33"/>
  <c r="AK84" i="35"/>
  <c r="AK84" i="36"/>
  <c r="AK84" i="31"/>
  <c r="AK84" i="34"/>
  <c r="AK84" i="30"/>
  <c r="AK84" i="29"/>
  <c r="AK84" i="33"/>
  <c r="AK83" i="36"/>
  <c r="AK83" i="35"/>
  <c r="AK83" i="31"/>
  <c r="AK83" i="34"/>
  <c r="AK83" i="29"/>
  <c r="AK83" i="30"/>
  <c r="AK83" i="33"/>
  <c r="AD87" i="35"/>
  <c r="AD87" i="36"/>
  <c r="AD87" i="34"/>
  <c r="AD87" i="30"/>
  <c r="AD87" i="31"/>
  <c r="AD87" i="29"/>
  <c r="AD87" i="33"/>
  <c r="AI79" i="36"/>
  <c r="AI79" i="35"/>
  <c r="AI79" i="34"/>
  <c r="AI79" i="29"/>
  <c r="AI79" i="31"/>
  <c r="AI79" i="33"/>
  <c r="AI79" i="30"/>
  <c r="AM83" i="10"/>
  <c r="AA83" i="36"/>
  <c r="AA83" i="35"/>
  <c r="AA83" i="31"/>
  <c r="AA83" i="34"/>
  <c r="AA83" i="29"/>
  <c r="AA83" i="30"/>
  <c r="AA83" i="33"/>
  <c r="AJ87" i="36"/>
  <c r="AJ87" i="31"/>
  <c r="AJ87" i="35"/>
  <c r="AJ87" i="34"/>
  <c r="AJ87" i="30"/>
  <c r="AJ87" i="29"/>
  <c r="AJ87" i="33"/>
  <c r="AD85" i="35"/>
  <c r="AD85" i="36"/>
  <c r="AD85" i="34"/>
  <c r="AD85" i="31"/>
  <c r="AD85" i="30"/>
  <c r="AD85" i="29"/>
  <c r="AD85" i="33"/>
  <c r="AC82" i="35"/>
  <c r="AC82" i="36"/>
  <c r="AC82" i="31"/>
  <c r="AC82" i="34"/>
  <c r="AC82" i="30"/>
  <c r="AC82" i="29"/>
  <c r="AC82" i="33"/>
  <c r="AM84" i="10"/>
  <c r="AA84" i="35"/>
  <c r="AA84" i="34"/>
  <c r="AA84" i="36"/>
  <c r="AA84" i="29"/>
  <c r="AA84" i="31"/>
  <c r="AA84" i="30"/>
  <c r="AA84" i="33"/>
  <c r="AI88" i="35"/>
  <c r="AI88" i="34"/>
  <c r="AI88" i="30"/>
  <c r="AI88" i="36"/>
  <c r="AI88" i="29"/>
  <c r="AI88" i="31"/>
  <c r="AI88" i="33"/>
  <c r="AI81" i="36"/>
  <c r="AI81" i="35"/>
  <c r="AI81" i="31"/>
  <c r="AI81" i="34"/>
  <c r="AI81" i="29"/>
  <c r="AI81" i="30"/>
  <c r="AI81" i="33"/>
  <c r="AI78" i="36"/>
  <c r="AI78" i="35"/>
  <c r="AI78" i="34"/>
  <c r="AI78" i="29"/>
  <c r="AI78" i="31"/>
  <c r="AI78" i="30"/>
  <c r="AI78" i="33"/>
  <c r="AC88" i="35"/>
  <c r="AC88" i="36"/>
  <c r="AC88" i="31"/>
  <c r="AC88" i="34"/>
  <c r="AC88" i="30"/>
  <c r="AC88" i="29"/>
  <c r="AC88" i="33"/>
  <c r="AL88" i="35"/>
  <c r="AL88" i="36"/>
  <c r="AL88" i="34"/>
  <c r="AL88" i="30"/>
  <c r="AL88" i="31"/>
  <c r="AL88" i="29"/>
  <c r="AL88" i="33"/>
  <c r="AL81" i="35"/>
  <c r="AL81" i="36"/>
  <c r="AL81" i="34"/>
  <c r="AL81" i="31"/>
  <c r="AL81" i="30"/>
  <c r="AL81" i="29"/>
  <c r="AL81" i="33"/>
  <c r="AB87" i="36"/>
  <c r="AB87" i="31"/>
  <c r="AB87" i="35"/>
  <c r="AB87" i="34"/>
  <c r="AB87" i="29"/>
  <c r="AB87" i="30"/>
  <c r="AB87" i="33"/>
  <c r="AE88" i="36"/>
  <c r="AE88" i="35"/>
  <c r="AE88" i="31"/>
  <c r="AE88" i="30"/>
  <c r="AE88" i="34"/>
  <c r="AE88" i="29"/>
  <c r="AE88" i="33"/>
  <c r="AC90" i="35"/>
  <c r="AC90" i="36"/>
  <c r="AC90" i="34"/>
  <c r="AC90" i="31"/>
  <c r="AC90" i="30"/>
  <c r="AC90" i="33"/>
  <c r="AC90" i="29"/>
  <c r="AC86" i="35"/>
  <c r="AC86" i="36"/>
  <c r="AC86" i="31"/>
  <c r="AC86" i="34"/>
  <c r="AC86" i="30"/>
  <c r="AC86" i="29"/>
  <c r="AC86" i="33"/>
  <c r="AG84" i="36"/>
  <c r="AG84" i="35"/>
  <c r="AG84" i="31"/>
  <c r="AG84" i="34"/>
  <c r="AG84" i="29"/>
  <c r="AG84" i="30"/>
  <c r="AG84" i="33"/>
  <c r="AI83" i="36"/>
  <c r="AI83" i="35"/>
  <c r="AI83" i="31"/>
  <c r="AI83" i="34"/>
  <c r="AI83" i="29"/>
  <c r="AI83" i="30"/>
  <c r="AI83" i="33"/>
  <c r="AL87" i="35"/>
  <c r="AL87" i="36"/>
  <c r="AL87" i="34"/>
  <c r="AL87" i="30"/>
  <c r="AL87" i="31"/>
  <c r="AL87" i="29"/>
  <c r="AL87" i="33"/>
  <c r="AA85" i="36"/>
  <c r="AA85" i="35"/>
  <c r="AA85" i="31"/>
  <c r="AA85" i="34"/>
  <c r="AA85" i="29"/>
  <c r="AA85" i="30"/>
  <c r="AA85" i="33"/>
  <c r="AM85" i="10"/>
  <c r="AM90" i="10"/>
  <c r="AA90" i="34"/>
  <c r="AA90" i="35"/>
  <c r="AA90" i="36"/>
  <c r="AA90" i="30"/>
  <c r="AA90" i="29"/>
  <c r="AA90" i="31"/>
  <c r="AA90" i="33"/>
  <c r="AK82" i="35"/>
  <c r="AK82" i="36"/>
  <c r="AK82" i="31"/>
  <c r="AK82" i="34"/>
  <c r="AK82" i="30"/>
  <c r="AK82" i="29"/>
  <c r="AK82" i="33"/>
  <c r="AH79" i="35"/>
  <c r="AH79" i="36"/>
  <c r="AH79" i="31"/>
  <c r="AH79" i="30"/>
  <c r="AH79" i="34"/>
  <c r="AH79" i="29"/>
  <c r="AH79" i="33"/>
  <c r="AA89" i="36"/>
  <c r="AA89" i="34"/>
  <c r="AA89" i="35"/>
  <c r="AA89" i="31"/>
  <c r="AA89" i="30"/>
  <c r="AA89" i="29"/>
  <c r="AA89" i="33"/>
  <c r="AM89" i="10"/>
  <c r="AM86" i="10"/>
  <c r="AA86" i="35"/>
  <c r="AA86" i="34"/>
  <c r="AA86" i="30"/>
  <c r="AA86" i="36"/>
  <c r="AA86" i="29"/>
  <c r="AA86" i="31"/>
  <c r="AA86" i="33"/>
  <c r="AB82" i="35"/>
  <c r="AB82" i="36"/>
  <c r="AB82" i="34"/>
  <c r="AB82" i="31"/>
  <c r="AB82" i="30"/>
  <c r="AB82" i="33"/>
  <c r="AB82" i="29"/>
  <c r="AH89" i="35"/>
  <c r="AH89" i="36"/>
  <c r="AH89" i="34"/>
  <c r="AH89" i="30"/>
  <c r="AH89" i="31"/>
  <c r="AH89" i="29"/>
  <c r="AH89" i="33"/>
  <c r="AH88" i="35"/>
  <c r="AH88" i="36"/>
  <c r="AH88" i="34"/>
  <c r="AH88" i="30"/>
  <c r="AH88" i="31"/>
  <c r="AH88" i="29"/>
  <c r="AH88" i="33"/>
  <c r="AH87" i="35"/>
  <c r="AH87" i="36"/>
  <c r="AH87" i="30"/>
  <c r="AH87" i="31"/>
  <c r="AH87" i="34"/>
  <c r="AH87" i="29"/>
  <c r="AH87" i="33"/>
  <c r="AH86" i="35"/>
  <c r="AH86" i="36"/>
  <c r="AH86" i="34"/>
  <c r="AH86" i="30"/>
  <c r="AH86" i="31"/>
  <c r="AH86" i="29"/>
  <c r="AH86" i="33"/>
  <c r="AB84" i="35"/>
  <c r="AB84" i="36"/>
  <c r="AB84" i="34"/>
  <c r="AB84" i="31"/>
  <c r="AB84" i="30"/>
  <c r="AB84" i="33"/>
  <c r="AB84" i="29"/>
  <c r="AM82" i="10"/>
  <c r="AA82" i="35"/>
  <c r="AA82" i="34"/>
  <c r="AA82" i="36"/>
  <c r="AA82" i="29"/>
  <c r="AA82" i="30"/>
  <c r="AA82" i="31"/>
  <c r="AA82" i="33"/>
  <c r="AF79" i="36"/>
  <c r="AF79" i="34"/>
  <c r="AF79" i="35"/>
  <c r="AF79" i="31"/>
  <c r="AF79" i="30"/>
  <c r="AF79" i="29"/>
  <c r="AF79" i="33"/>
  <c r="AG88" i="36"/>
  <c r="AG88" i="35"/>
  <c r="AG88" i="31"/>
  <c r="AG88" i="34"/>
  <c r="AG88" i="30"/>
  <c r="AG88" i="29"/>
  <c r="AG88" i="33"/>
  <c r="AE81" i="35"/>
  <c r="AE81" i="34"/>
  <c r="AE81" i="36"/>
  <c r="AE81" i="29"/>
  <c r="AE81" i="30"/>
  <c r="AE81" i="31"/>
  <c r="AE81" i="33"/>
  <c r="AB85" i="36"/>
  <c r="AB85" i="35"/>
  <c r="AB85" i="31"/>
  <c r="AB85" i="34"/>
  <c r="AB85" i="29"/>
  <c r="AB85" i="30"/>
  <c r="AB85" i="33"/>
  <c r="AB83" i="36"/>
  <c r="AB83" i="31"/>
  <c r="AB83" i="35"/>
  <c r="AB83" i="34"/>
  <c r="AB83" i="30"/>
  <c r="AB83" i="29"/>
  <c r="AB83" i="33"/>
  <c r="AH85" i="35"/>
  <c r="AH85" i="36"/>
  <c r="AH85" i="31"/>
  <c r="AH85" i="30"/>
  <c r="AH85" i="34"/>
  <c r="AH85" i="29"/>
  <c r="AH85" i="33"/>
  <c r="AI80" i="35"/>
  <c r="AI80" i="34"/>
  <c r="AI80" i="36"/>
  <c r="AI80" i="29"/>
  <c r="AI80" i="31"/>
  <c r="AI80" i="30"/>
  <c r="AI80" i="33"/>
  <c r="AG78" i="36"/>
  <c r="AG78" i="31"/>
  <c r="AG78" i="35"/>
  <c r="AG78" i="34"/>
  <c r="AG78" i="30"/>
  <c r="AG78" i="29"/>
  <c r="AG78" i="33"/>
  <c r="AD90" i="35"/>
  <c r="AD90" i="36"/>
  <c r="AD90" i="34"/>
  <c r="AD90" i="30"/>
  <c r="AD90" i="31"/>
  <c r="AD90" i="33"/>
  <c r="AD90" i="29"/>
  <c r="AC87" i="36"/>
  <c r="AC87" i="35"/>
  <c r="AC87" i="31"/>
  <c r="AC87" i="34"/>
  <c r="AC87" i="30"/>
  <c r="AC87" i="29"/>
  <c r="AC87" i="33"/>
  <c r="AG85" i="35"/>
  <c r="AG85" i="36"/>
  <c r="AG85" i="31"/>
  <c r="AG85" i="34"/>
  <c r="AG85" i="30"/>
  <c r="AG85" i="29"/>
  <c r="AG85" i="33"/>
  <c r="AI84" i="35"/>
  <c r="AI84" i="36"/>
  <c r="AI84" i="34"/>
  <c r="AI84" i="31"/>
  <c r="AI84" i="29"/>
  <c r="AI84" i="30"/>
  <c r="AI84" i="33"/>
  <c r="AD88" i="35"/>
  <c r="AD88" i="36"/>
  <c r="AD88" i="34"/>
  <c r="AD88" i="30"/>
  <c r="AD88" i="31"/>
  <c r="AD88" i="29"/>
  <c r="AD88" i="33"/>
  <c r="AE82" i="36"/>
  <c r="AE82" i="35"/>
  <c r="AE82" i="31"/>
  <c r="AE82" i="34"/>
  <c r="AE82" i="29"/>
  <c r="AE82" i="30"/>
  <c r="AE82" i="33"/>
  <c r="AD82" i="35"/>
  <c r="AD82" i="36"/>
  <c r="AD82" i="31"/>
  <c r="AD82" i="34"/>
  <c r="AD82" i="30"/>
  <c r="AD82" i="29"/>
  <c r="AD82" i="33"/>
  <c r="AG89" i="35"/>
  <c r="AG89" i="36"/>
  <c r="AG89" i="34"/>
  <c r="AG89" i="31"/>
  <c r="AG89" i="30"/>
  <c r="AG89" i="29"/>
  <c r="AG89" i="33"/>
  <c r="AI90" i="34"/>
  <c r="AI90" i="35"/>
  <c r="AI90" i="36"/>
  <c r="AI90" i="30"/>
  <c r="AI90" i="29"/>
  <c r="AI90" i="31"/>
  <c r="AI90" i="33"/>
  <c r="AB88" i="35"/>
  <c r="AB88" i="36"/>
  <c r="AB88" i="34"/>
  <c r="AB88" i="31"/>
  <c r="AB88" i="30"/>
  <c r="AB88" i="29"/>
  <c r="AB88" i="33"/>
  <c r="AL85" i="35"/>
  <c r="AL85" i="36"/>
  <c r="AL85" i="34"/>
  <c r="AL85" i="31"/>
  <c r="AL85" i="29"/>
  <c r="AL85" i="30"/>
  <c r="AL85" i="33"/>
  <c r="AD83" i="35"/>
  <c r="AD83" i="36"/>
  <c r="AD83" i="34"/>
  <c r="AD83" i="31"/>
  <c r="AD83" i="30"/>
  <c r="AD83" i="29"/>
  <c r="AD83" i="33"/>
  <c r="AI85" i="36"/>
  <c r="AI85" i="35"/>
  <c r="AI85" i="31"/>
  <c r="AI85" i="34"/>
  <c r="AI85" i="29"/>
  <c r="AI85" i="30"/>
  <c r="AI85" i="33"/>
  <c r="AH78" i="35"/>
  <c r="AH78" i="36"/>
  <c r="AH78" i="31"/>
  <c r="AH78" i="30"/>
  <c r="AH78" i="34"/>
  <c r="AH78" i="29"/>
  <c r="AH78" i="33"/>
  <c r="AI89" i="36"/>
  <c r="AI89" i="34"/>
  <c r="AI89" i="35"/>
  <c r="AI89" i="31"/>
  <c r="AI89" i="30"/>
  <c r="AI89" i="29"/>
  <c r="AI89" i="33"/>
  <c r="AF90" i="36"/>
  <c r="AF90" i="34"/>
  <c r="AF90" i="35"/>
  <c r="AF90" i="31"/>
  <c r="AF90" i="30"/>
  <c r="AF90" i="33"/>
  <c r="AF90" i="29"/>
  <c r="AG90" i="36"/>
  <c r="AG90" i="35"/>
  <c r="AG90" i="34"/>
  <c r="AG90" i="31"/>
  <c r="AG90" i="30"/>
  <c r="AG90" i="29"/>
  <c r="AG90" i="33"/>
  <c r="AK88" i="35"/>
  <c r="AK88" i="36"/>
  <c r="AK88" i="34"/>
  <c r="AK88" i="31"/>
  <c r="AK88" i="29"/>
  <c r="AK88" i="33"/>
  <c r="AK88" i="30"/>
  <c r="AK87" i="36"/>
  <c r="AK87" i="35"/>
  <c r="AK87" i="31"/>
  <c r="AK87" i="34"/>
  <c r="AK87" i="30"/>
  <c r="AK87" i="29"/>
  <c r="AK87" i="33"/>
  <c r="AK86" i="35"/>
  <c r="AK86" i="36"/>
  <c r="AK86" i="31"/>
  <c r="AK86" i="34"/>
  <c r="AK86" i="29"/>
  <c r="AK86" i="30"/>
  <c r="AK86" i="33"/>
  <c r="AB86" i="35"/>
  <c r="AB86" i="36"/>
  <c r="AB86" i="34"/>
  <c r="AB86" i="31"/>
  <c r="AB86" i="30"/>
  <c r="AB86" i="33"/>
  <c r="AB86" i="29"/>
  <c r="AL83" i="35"/>
  <c r="AL83" i="36"/>
  <c r="AL83" i="34"/>
  <c r="AL83" i="31"/>
  <c r="AL83" i="30"/>
  <c r="AL83" i="29"/>
  <c r="AL83" i="33"/>
  <c r="AH90" i="35"/>
  <c r="AH90" i="36"/>
  <c r="AH90" i="30"/>
  <c r="AH90" i="34"/>
  <c r="AH90" i="31"/>
  <c r="AH90" i="33"/>
  <c r="AH90" i="29"/>
  <c r="AI86" i="35"/>
  <c r="AI86" i="34"/>
  <c r="AI86" i="30"/>
  <c r="AI86" i="36"/>
  <c r="AI86" i="29"/>
  <c r="AI86" i="31"/>
  <c r="AI86" i="33"/>
  <c r="AJ82" i="35"/>
  <c r="AJ82" i="36"/>
  <c r="AJ82" i="34"/>
  <c r="AJ82" i="31"/>
  <c r="AJ82" i="30"/>
  <c r="AJ82" i="33"/>
  <c r="AJ82" i="29"/>
  <c r="AJ84" i="35"/>
  <c r="AJ84" i="36"/>
  <c r="AJ84" i="34"/>
  <c r="AJ84" i="31"/>
  <c r="AJ84" i="30"/>
  <c r="AJ84" i="33"/>
  <c r="AJ84" i="29"/>
  <c r="AI82" i="35"/>
  <c r="AI82" i="34"/>
  <c r="AI82" i="29"/>
  <c r="AI82" i="30"/>
  <c r="AI82" i="36"/>
  <c r="AI82" i="31"/>
  <c r="AI82" i="33"/>
  <c r="AJ80" i="35"/>
  <c r="AJ80" i="36"/>
  <c r="AJ80" i="34"/>
  <c r="AJ80" i="31"/>
  <c r="AJ80" i="30"/>
  <c r="AJ80" i="33"/>
  <c r="AJ80" i="29"/>
  <c r="AD78" i="35"/>
  <c r="AD78" i="36"/>
  <c r="AD78" i="34"/>
  <c r="AD78" i="31"/>
  <c r="AD78" i="30"/>
  <c r="AD78" i="29"/>
  <c r="AD78" i="33"/>
  <c r="AC89" i="36"/>
  <c r="AC89" i="35"/>
  <c r="AC89" i="31"/>
  <c r="AC89" i="34"/>
  <c r="AC89" i="30"/>
  <c r="AC89" i="29"/>
  <c r="AC89" i="33"/>
  <c r="AH80" i="35"/>
  <c r="AH80" i="36"/>
  <c r="AH80" i="34"/>
  <c r="AH80" i="31"/>
  <c r="AH80" i="30"/>
  <c r="AH80" i="29"/>
  <c r="AH80" i="33"/>
  <c r="AD89" i="35"/>
  <c r="AD89" i="36"/>
  <c r="AD89" i="34"/>
  <c r="AD89" i="30"/>
  <c r="AD89" i="31"/>
  <c r="AD89" i="29"/>
  <c r="AD89" i="33"/>
  <c r="AE83" i="35"/>
  <c r="AE83" i="36"/>
  <c r="AE83" i="34"/>
  <c r="AE83" i="29"/>
  <c r="AE83" i="30"/>
  <c r="AE83" i="31"/>
  <c r="AE83" i="33"/>
  <c r="AD81" i="35"/>
  <c r="AD81" i="36"/>
  <c r="AD81" i="34"/>
  <c r="AD81" i="31"/>
  <c r="AD81" i="30"/>
  <c r="AD81" i="29"/>
  <c r="AD81" i="33"/>
  <c r="AG80" i="36"/>
  <c r="AG80" i="35"/>
  <c r="AG80" i="31"/>
  <c r="AG80" i="34"/>
  <c r="AG80" i="29"/>
  <c r="AG80" i="30"/>
  <c r="AG80" i="33"/>
  <c r="AJ90" i="35"/>
  <c r="AJ90" i="36"/>
  <c r="AJ90" i="34"/>
  <c r="AJ90" i="31"/>
  <c r="AJ90" i="30"/>
  <c r="AJ90" i="33"/>
  <c r="AJ90" i="29"/>
  <c r="AL82" i="35"/>
  <c r="AL82" i="36"/>
  <c r="AL82" i="31"/>
  <c r="AL82" i="30"/>
  <c r="AL82" i="29"/>
  <c r="AL82" i="33"/>
  <c r="AL82" i="34"/>
  <c r="AJ88" i="35"/>
  <c r="AJ88" i="36"/>
  <c r="AJ88" i="34"/>
  <c r="AJ88" i="31"/>
  <c r="AJ88" i="30"/>
  <c r="AJ88" i="29"/>
  <c r="AJ88" i="33"/>
  <c r="AJ86" i="35"/>
  <c r="AJ86" i="36"/>
  <c r="AJ86" i="34"/>
  <c r="AJ86" i="31"/>
  <c r="AJ86" i="30"/>
  <c r="AJ86" i="33"/>
  <c r="AJ86" i="29"/>
  <c r="AD84" i="35"/>
  <c r="AD84" i="36"/>
  <c r="AD84" i="31"/>
  <c r="AD84" i="30"/>
  <c r="AD84" i="34"/>
  <c r="AD84" i="29"/>
  <c r="AD84" i="33"/>
  <c r="AB81" i="36"/>
  <c r="AB81" i="35"/>
  <c r="AB81" i="31"/>
  <c r="AB81" i="34"/>
  <c r="AB81" i="30"/>
  <c r="AB81" i="29"/>
  <c r="AB81" i="33"/>
  <c r="AM87" i="10"/>
  <c r="AA87" i="36"/>
  <c r="AA87" i="35"/>
  <c r="AA87" i="31"/>
  <c r="AA87" i="34"/>
  <c r="AA87" i="30"/>
  <c r="AA87" i="29"/>
  <c r="AA87" i="33"/>
  <c r="AJ66" i="32"/>
  <c r="AI66" i="32"/>
  <c r="AG66" i="32"/>
  <c r="AL66" i="32"/>
  <c r="AB66" i="32"/>
  <c r="AA66" i="32"/>
  <c r="AK66" i="32"/>
  <c r="AC66" i="32"/>
  <c r="AH66" i="32"/>
  <c r="E4" i="47"/>
  <c r="T4" i="47" s="1"/>
  <c r="F4" i="47"/>
  <c r="U4" i="47" s="1"/>
  <c r="G4" i="47"/>
  <c r="V4" i="47" s="1"/>
  <c r="H4" i="47"/>
  <c r="W4" i="47" s="1"/>
  <c r="I4" i="47"/>
  <c r="X4" i="47" s="1"/>
  <c r="J4" i="47"/>
  <c r="Y4" i="47" s="1"/>
  <c r="K4" i="47"/>
  <c r="Z4" i="47" s="1"/>
  <c r="L4" i="47"/>
  <c r="AA4" i="47" s="1"/>
  <c r="M4" i="47"/>
  <c r="AB4" i="47" s="1"/>
  <c r="N4" i="47"/>
  <c r="AC4" i="47" s="1"/>
  <c r="O4" i="47"/>
  <c r="AD4" i="47" s="1"/>
  <c r="D4" i="47"/>
  <c r="S4" i="47" s="1"/>
  <c r="C4" i="2"/>
  <c r="N3" i="40"/>
  <c r="N3" i="41" s="1"/>
  <c r="M3" i="40"/>
  <c r="M3" i="41" s="1"/>
  <c r="L3" i="40"/>
  <c r="L3" i="41" s="1"/>
  <c r="K3" i="40"/>
  <c r="K3" i="41" s="1"/>
  <c r="J3" i="40"/>
  <c r="J3" i="41" s="1"/>
  <c r="I3" i="40"/>
  <c r="I3" i="41" s="1"/>
  <c r="H3" i="40"/>
  <c r="H3" i="41" s="1"/>
  <c r="G3" i="40"/>
  <c r="G3" i="41" s="1"/>
  <c r="F3" i="40"/>
  <c r="F3" i="41" s="1"/>
  <c r="E3" i="40"/>
  <c r="E3" i="41" s="1"/>
  <c r="D3" i="40"/>
  <c r="D3" i="41" s="1"/>
  <c r="C3" i="40"/>
  <c r="C3" i="41" s="1"/>
  <c r="D4" i="2"/>
  <c r="AM82" i="36" l="1"/>
  <c r="AM82" i="35"/>
  <c r="AM82" i="31"/>
  <c r="AM82" i="34"/>
  <c r="AM82" i="29"/>
  <c r="AM82" i="33"/>
  <c r="AM82" i="30"/>
  <c r="AM79" i="35"/>
  <c r="AM79" i="36"/>
  <c r="AM79" i="34"/>
  <c r="AM79" i="29"/>
  <c r="AM79" i="31"/>
  <c r="AM79" i="30"/>
  <c r="AM79" i="33"/>
  <c r="AM90" i="36"/>
  <c r="AM90" i="34"/>
  <c r="AM90" i="35"/>
  <c r="AM90" i="31"/>
  <c r="AM90" i="30"/>
  <c r="AM90" i="29"/>
  <c r="AM90" i="33"/>
  <c r="AM81" i="35"/>
  <c r="AM81" i="34"/>
  <c r="AM81" i="36"/>
  <c r="AM81" i="29"/>
  <c r="AM81" i="31"/>
  <c r="AM81" i="30"/>
  <c r="AM81" i="33"/>
  <c r="AM88" i="36"/>
  <c r="AM88" i="35"/>
  <c r="AM88" i="31"/>
  <c r="AM88" i="34"/>
  <c r="AM88" i="30"/>
  <c r="AM88" i="29"/>
  <c r="AM88" i="33"/>
  <c r="AM87" i="35"/>
  <c r="AM87" i="34"/>
  <c r="AM87" i="30"/>
  <c r="AM87" i="36"/>
  <c r="AM87" i="29"/>
  <c r="AM87" i="31"/>
  <c r="AM87" i="33"/>
  <c r="AM85" i="35"/>
  <c r="AM85" i="34"/>
  <c r="AM85" i="36"/>
  <c r="AM85" i="29"/>
  <c r="AM85" i="31"/>
  <c r="AM85" i="30"/>
  <c r="AM85" i="33"/>
  <c r="AM83" i="35"/>
  <c r="AM83" i="34"/>
  <c r="AM83" i="36"/>
  <c r="AM83" i="29"/>
  <c r="AM83" i="30"/>
  <c r="AM83" i="31"/>
  <c r="AM83" i="33"/>
  <c r="AM86" i="36"/>
  <c r="AM86" i="35"/>
  <c r="AM86" i="31"/>
  <c r="AM86" i="34"/>
  <c r="AM86" i="30"/>
  <c r="AM86" i="29"/>
  <c r="AM86" i="33"/>
  <c r="AM89" i="34"/>
  <c r="AM89" i="35"/>
  <c r="AM89" i="36"/>
  <c r="AM89" i="30"/>
  <c r="AM89" i="29"/>
  <c r="AM89" i="33"/>
  <c r="AM89" i="31"/>
  <c r="AM84" i="36"/>
  <c r="AM84" i="35"/>
  <c r="AM84" i="31"/>
  <c r="AM84" i="34"/>
  <c r="AM84" i="29"/>
  <c r="AM84" i="33"/>
  <c r="AM84" i="30"/>
  <c r="AM80" i="36"/>
  <c r="AM80" i="35"/>
  <c r="AM80" i="31"/>
  <c r="AM80" i="34"/>
  <c r="AM80" i="29"/>
  <c r="AM80" i="33"/>
  <c r="AM80" i="30"/>
  <c r="E5" i="28"/>
  <c r="C127" i="36"/>
  <c r="C110" i="36"/>
  <c r="C127" i="35"/>
  <c r="C110" i="35"/>
  <c r="C110" i="34"/>
  <c r="N80" i="39"/>
  <c r="N84" i="39"/>
  <c r="N134" i="39"/>
  <c r="N138" i="39"/>
  <c r="D4" i="43"/>
  <c r="C4" i="43"/>
  <c r="C4" i="50" s="1"/>
  <c r="D4" i="36"/>
  <c r="D142" i="36" s="1"/>
  <c r="C4" i="36"/>
  <c r="C181" i="36" s="1"/>
  <c r="D4" i="35"/>
  <c r="D142" i="35" s="1"/>
  <c r="C4" i="35"/>
  <c r="C142" i="35" s="1"/>
  <c r="D4" i="34"/>
  <c r="C4" i="34"/>
  <c r="C181" i="34" s="1"/>
  <c r="D4" i="33"/>
  <c r="D92" i="33" s="1"/>
  <c r="C4" i="33"/>
  <c r="D4" i="32"/>
  <c r="D19" i="32" s="1"/>
  <c r="C4" i="32"/>
  <c r="C19" i="32" s="1"/>
  <c r="D4" i="31"/>
  <c r="D181" i="31" s="1"/>
  <c r="C4" i="31"/>
  <c r="C181" i="31" s="1"/>
  <c r="D4" i="30"/>
  <c r="C4" i="30"/>
  <c r="C188" i="30" s="1"/>
  <c r="D4" i="29"/>
  <c r="D188" i="29" s="1"/>
  <c r="C4" i="29"/>
  <c r="C2" i="43"/>
  <c r="D2" i="36"/>
  <c r="E2" i="36" s="1"/>
  <c r="F2" i="36" s="1"/>
  <c r="G2" i="36" s="1"/>
  <c r="H2" i="36" s="1"/>
  <c r="I2" i="36" s="1"/>
  <c r="J2" i="36" s="1"/>
  <c r="K2" i="36" s="1"/>
  <c r="L2" i="36" s="1"/>
  <c r="M2" i="36" s="1"/>
  <c r="N2" i="36" s="1"/>
  <c r="O2" i="36" s="1"/>
  <c r="P2" i="36" s="1"/>
  <c r="Q2" i="36" s="1"/>
  <c r="R2" i="36" s="1"/>
  <c r="S2" i="36" s="1"/>
  <c r="T2" i="36" s="1"/>
  <c r="U2" i="36" s="1"/>
  <c r="V2" i="36" s="1"/>
  <c r="W2" i="36" s="1"/>
  <c r="X2" i="36" s="1"/>
  <c r="Y2" i="36" s="1"/>
  <c r="Z2" i="36" s="1"/>
  <c r="AA2" i="36" s="1"/>
  <c r="AB2" i="36" s="1"/>
  <c r="AC2" i="36" s="1"/>
  <c r="AD2" i="36" s="1"/>
  <c r="AE2" i="36" s="1"/>
  <c r="AF2" i="36" s="1"/>
  <c r="AG2" i="36" s="1"/>
  <c r="AH2" i="36" s="1"/>
  <c r="AI2" i="36" s="1"/>
  <c r="AJ2" i="36" s="1"/>
  <c r="AK2" i="36" s="1"/>
  <c r="AL2" i="36" s="1"/>
  <c r="AM2" i="36" s="1"/>
  <c r="D2" i="35"/>
  <c r="E2" i="35" s="1"/>
  <c r="F2" i="35" s="1"/>
  <c r="G2" i="35" s="1"/>
  <c r="H2" i="35" s="1"/>
  <c r="I2" i="35" s="1"/>
  <c r="J2" i="35" s="1"/>
  <c r="K2" i="35" s="1"/>
  <c r="L2" i="35" s="1"/>
  <c r="M2" i="35" s="1"/>
  <c r="N2" i="35" s="1"/>
  <c r="O2" i="35" s="1"/>
  <c r="P2" i="35" s="1"/>
  <c r="Q2" i="35" s="1"/>
  <c r="R2" i="35" s="1"/>
  <c r="S2" i="35" s="1"/>
  <c r="T2" i="35" s="1"/>
  <c r="U2" i="35" s="1"/>
  <c r="V2" i="35" s="1"/>
  <c r="W2" i="35" s="1"/>
  <c r="X2" i="35" s="1"/>
  <c r="Y2" i="35" s="1"/>
  <c r="Z2" i="35" s="1"/>
  <c r="AA2" i="35" s="1"/>
  <c r="AB2" i="35" s="1"/>
  <c r="AC2" i="35" s="1"/>
  <c r="AD2" i="35" s="1"/>
  <c r="AE2" i="35" s="1"/>
  <c r="AF2" i="35" s="1"/>
  <c r="AG2" i="35" s="1"/>
  <c r="AH2" i="35" s="1"/>
  <c r="AI2" i="35" s="1"/>
  <c r="AJ2" i="35" s="1"/>
  <c r="AK2" i="35" s="1"/>
  <c r="AL2" i="35" s="1"/>
  <c r="AM2" i="35" s="1"/>
  <c r="D2" i="34"/>
  <c r="E2" i="34" s="1"/>
  <c r="F2" i="34" s="1"/>
  <c r="G2" i="34" s="1"/>
  <c r="H2" i="34" s="1"/>
  <c r="I2" i="34" s="1"/>
  <c r="J2" i="34" s="1"/>
  <c r="K2" i="34" s="1"/>
  <c r="L2" i="34" s="1"/>
  <c r="M2" i="34" s="1"/>
  <c r="N2" i="34" s="1"/>
  <c r="O2" i="34" s="1"/>
  <c r="P2" i="34" s="1"/>
  <c r="Q2" i="34" s="1"/>
  <c r="R2" i="34" s="1"/>
  <c r="S2" i="34" s="1"/>
  <c r="T2" i="34" s="1"/>
  <c r="U2" i="34" s="1"/>
  <c r="V2" i="34" s="1"/>
  <c r="W2" i="34" s="1"/>
  <c r="X2" i="34" s="1"/>
  <c r="Y2" i="34" s="1"/>
  <c r="Z2" i="34" s="1"/>
  <c r="AA2" i="34" s="1"/>
  <c r="AB2" i="34" s="1"/>
  <c r="AC2" i="34" s="1"/>
  <c r="AD2" i="34" s="1"/>
  <c r="AE2" i="34" s="1"/>
  <c r="AF2" i="34" s="1"/>
  <c r="AG2" i="34" s="1"/>
  <c r="AH2" i="34" s="1"/>
  <c r="AI2" i="34" s="1"/>
  <c r="AJ2" i="34" s="1"/>
  <c r="AK2" i="34" s="1"/>
  <c r="AL2" i="34" s="1"/>
  <c r="AM2" i="34" s="1"/>
  <c r="D2" i="33"/>
  <c r="E2" i="33" s="1"/>
  <c r="F2" i="33" s="1"/>
  <c r="G2" i="33" s="1"/>
  <c r="H2" i="33" s="1"/>
  <c r="I2" i="33" s="1"/>
  <c r="J2" i="33" s="1"/>
  <c r="K2" i="33" s="1"/>
  <c r="L2" i="33" s="1"/>
  <c r="M2" i="33" s="1"/>
  <c r="N2" i="33" s="1"/>
  <c r="O2" i="33" s="1"/>
  <c r="P2" i="33" s="1"/>
  <c r="Q2" i="33" s="1"/>
  <c r="R2" i="33" s="1"/>
  <c r="S2" i="33" s="1"/>
  <c r="T2" i="33" s="1"/>
  <c r="U2" i="33" s="1"/>
  <c r="V2" i="33" s="1"/>
  <c r="W2" i="33" s="1"/>
  <c r="X2" i="33" s="1"/>
  <c r="Y2" i="33" s="1"/>
  <c r="Z2" i="33" s="1"/>
  <c r="AA2" i="33" s="1"/>
  <c r="AB2" i="33" s="1"/>
  <c r="AC2" i="33" s="1"/>
  <c r="AD2" i="33" s="1"/>
  <c r="AE2" i="33" s="1"/>
  <c r="AF2" i="33" s="1"/>
  <c r="AG2" i="33" s="1"/>
  <c r="AH2" i="33" s="1"/>
  <c r="AI2" i="33" s="1"/>
  <c r="AJ2" i="33" s="1"/>
  <c r="AK2" i="33" s="1"/>
  <c r="AL2" i="33" s="1"/>
  <c r="AM2" i="33" s="1"/>
  <c r="D2" i="32"/>
  <c r="E2" i="32" s="1"/>
  <c r="F2" i="32" s="1"/>
  <c r="G2" i="32" s="1"/>
  <c r="H2" i="32" s="1"/>
  <c r="I2" i="32" s="1"/>
  <c r="J2" i="32" s="1"/>
  <c r="K2" i="32" s="1"/>
  <c r="L2" i="32" s="1"/>
  <c r="M2" i="32" s="1"/>
  <c r="N2" i="32" s="1"/>
  <c r="O2" i="32" s="1"/>
  <c r="P2" i="32" s="1"/>
  <c r="Q2" i="32" s="1"/>
  <c r="R2" i="32" s="1"/>
  <c r="S2" i="32" s="1"/>
  <c r="T2" i="32" s="1"/>
  <c r="U2" i="32" s="1"/>
  <c r="V2" i="32" s="1"/>
  <c r="W2" i="32" s="1"/>
  <c r="X2" i="32" s="1"/>
  <c r="Y2" i="32" s="1"/>
  <c r="Z2" i="32" s="1"/>
  <c r="AA2" i="32" s="1"/>
  <c r="AB2" i="32" s="1"/>
  <c r="AC2" i="32" s="1"/>
  <c r="AD2" i="32" s="1"/>
  <c r="AE2" i="32" s="1"/>
  <c r="AF2" i="32" s="1"/>
  <c r="AG2" i="32" s="1"/>
  <c r="AH2" i="32" s="1"/>
  <c r="AI2" i="32" s="1"/>
  <c r="AJ2" i="32" s="1"/>
  <c r="AK2" i="32" s="1"/>
  <c r="AL2" i="32" s="1"/>
  <c r="AM2" i="32" s="1"/>
  <c r="C2" i="31"/>
  <c r="D2" i="31" s="1"/>
  <c r="E2" i="31" s="1"/>
  <c r="F2" i="31" s="1"/>
  <c r="G2" i="31" s="1"/>
  <c r="H2" i="31" s="1"/>
  <c r="I2" i="31" s="1"/>
  <c r="J2" i="31" s="1"/>
  <c r="K2" i="31" s="1"/>
  <c r="L2" i="31" s="1"/>
  <c r="M2" i="31" s="1"/>
  <c r="N2" i="31" s="1"/>
  <c r="O2" i="31" s="1"/>
  <c r="P2" i="31" s="1"/>
  <c r="Q2" i="31" s="1"/>
  <c r="R2" i="31" s="1"/>
  <c r="S2" i="31" s="1"/>
  <c r="T2" i="31" s="1"/>
  <c r="U2" i="31" s="1"/>
  <c r="V2" i="31" s="1"/>
  <c r="W2" i="31" s="1"/>
  <c r="X2" i="31" s="1"/>
  <c r="Y2" i="31" s="1"/>
  <c r="Z2" i="31" s="1"/>
  <c r="AA2" i="31" s="1"/>
  <c r="AB2" i="31" s="1"/>
  <c r="AC2" i="31" s="1"/>
  <c r="AD2" i="31" s="1"/>
  <c r="AE2" i="31" s="1"/>
  <c r="AF2" i="31" s="1"/>
  <c r="AG2" i="31" s="1"/>
  <c r="AH2" i="31" s="1"/>
  <c r="AI2" i="31" s="1"/>
  <c r="AJ2" i="31" s="1"/>
  <c r="AK2" i="31" s="1"/>
  <c r="AL2" i="31" s="1"/>
  <c r="AM2" i="31" s="1"/>
  <c r="C2" i="30"/>
  <c r="D2" i="30" s="1"/>
  <c r="E2" i="30" s="1"/>
  <c r="F2" i="30" s="1"/>
  <c r="G2" i="30" s="1"/>
  <c r="H2" i="30" s="1"/>
  <c r="I2" i="30" s="1"/>
  <c r="J2" i="30" s="1"/>
  <c r="K2" i="30" s="1"/>
  <c r="L2" i="30" s="1"/>
  <c r="M2" i="30" s="1"/>
  <c r="N2" i="30" s="1"/>
  <c r="O2" i="30" s="1"/>
  <c r="P2" i="30" s="1"/>
  <c r="Q2" i="30" s="1"/>
  <c r="R2" i="30" s="1"/>
  <c r="S2" i="30" s="1"/>
  <c r="T2" i="30" s="1"/>
  <c r="U2" i="30" s="1"/>
  <c r="V2" i="30" s="1"/>
  <c r="W2" i="30" s="1"/>
  <c r="X2" i="30" s="1"/>
  <c r="Y2" i="30" s="1"/>
  <c r="Z2" i="30" s="1"/>
  <c r="AA2" i="30" s="1"/>
  <c r="AB2" i="30" s="1"/>
  <c r="AC2" i="30" s="1"/>
  <c r="AD2" i="30" s="1"/>
  <c r="AE2" i="30" s="1"/>
  <c r="AF2" i="30" s="1"/>
  <c r="AG2" i="30" s="1"/>
  <c r="AH2" i="30" s="1"/>
  <c r="AI2" i="30" s="1"/>
  <c r="AJ2" i="30" s="1"/>
  <c r="AK2" i="30" s="1"/>
  <c r="AL2" i="30" s="1"/>
  <c r="AM2" i="30" s="1"/>
  <c r="D4" i="10"/>
  <c r="D40" i="10" s="1"/>
  <c r="C4" i="10"/>
  <c r="C77" i="10" s="1"/>
  <c r="D35" i="2"/>
  <c r="E35" i="2"/>
  <c r="F35" i="2" s="1"/>
  <c r="E155" i="41"/>
  <c r="L132" i="41"/>
  <c r="M71" i="43"/>
  <c r="H70" i="43"/>
  <c r="K69" i="43"/>
  <c r="H68" i="43"/>
  <c r="F68" i="43"/>
  <c r="I67" i="43"/>
  <c r="L66" i="43"/>
  <c r="D66" i="43"/>
  <c r="J64" i="43"/>
  <c r="M63" i="43"/>
  <c r="H62" i="43"/>
  <c r="M61" i="43"/>
  <c r="K61" i="43"/>
  <c r="F60" i="43"/>
  <c r="L53" i="43"/>
  <c r="D53" i="43"/>
  <c r="G52" i="43"/>
  <c r="J51" i="43"/>
  <c r="M50" i="43"/>
  <c r="E50" i="43"/>
  <c r="H49" i="43"/>
  <c r="K48" i="43"/>
  <c r="G48" i="43"/>
  <c r="F47" i="43"/>
  <c r="I46" i="43"/>
  <c r="L45" i="43"/>
  <c r="D45" i="43"/>
  <c r="G44" i="43"/>
  <c r="J43" i="43"/>
  <c r="M42" i="43"/>
  <c r="E42" i="43"/>
  <c r="M33" i="43"/>
  <c r="C46" i="41"/>
  <c r="BI176" i="40"/>
  <c r="M17" i="31" s="1"/>
  <c r="AZ175" i="40"/>
  <c r="D16" i="31" s="1"/>
  <c r="BG174" i="40"/>
  <c r="K15" i="31" s="1"/>
  <c r="BB173" i="40"/>
  <c r="F14" i="31" s="1"/>
  <c r="BH171" i="40"/>
  <c r="L12" i="31" s="1"/>
  <c r="BD171" i="40"/>
  <c r="H12" i="31" s="1"/>
  <c r="AZ171" i="40"/>
  <c r="D12" i="31" s="1"/>
  <c r="BC170" i="40"/>
  <c r="BF169" i="40"/>
  <c r="J10" i="31" s="1"/>
  <c r="BB169" i="40"/>
  <c r="F10" i="31" s="1"/>
  <c r="AZ169" i="40"/>
  <c r="D10" i="31" s="1"/>
  <c r="BA168" i="40"/>
  <c r="BH167" i="40"/>
  <c r="L8" i="31" s="1"/>
  <c r="AZ167" i="40"/>
  <c r="D8" i="31" s="1"/>
  <c r="BB165" i="40"/>
  <c r="F6" i="31" s="1"/>
  <c r="AS174" i="40"/>
  <c r="AR172" i="40"/>
  <c r="L13" i="30" s="1"/>
  <c r="AN172" i="40"/>
  <c r="H13" i="30" s="1"/>
  <c r="AM171" i="40"/>
  <c r="G12" i="30" s="1"/>
  <c r="AP170" i="40"/>
  <c r="J11" i="30" s="1"/>
  <c r="AN164" i="40"/>
  <c r="H5" i="30" s="1"/>
  <c r="X173" i="40"/>
  <c r="H14" i="29" s="1"/>
  <c r="AB169" i="40"/>
  <c r="L10" i="29" s="1"/>
  <c r="W168" i="40"/>
  <c r="G9" i="29" s="1"/>
  <c r="S166" i="40"/>
  <c r="X165" i="40"/>
  <c r="X164" i="40"/>
  <c r="H174" i="40"/>
  <c r="AZ191" i="40"/>
  <c r="D16" i="36" s="1"/>
  <c r="BC190" i="40"/>
  <c r="BD187" i="40"/>
  <c r="BC184" i="40"/>
  <c r="BC182" i="40"/>
  <c r="G7" i="36" s="1"/>
  <c r="AZ182" i="40"/>
  <c r="AS192" i="40"/>
  <c r="AO191" i="40"/>
  <c r="I16" i="35" s="1"/>
  <c r="AR188" i="40"/>
  <c r="AS187" i="40"/>
  <c r="AM187" i="40"/>
  <c r="G12" i="35" s="1"/>
  <c r="AP186" i="40"/>
  <c r="AS185" i="40"/>
  <c r="AK185" i="40"/>
  <c r="AN184" i="40"/>
  <c r="AL182" i="40"/>
  <c r="F7" i="35" s="1"/>
  <c r="AO181" i="40"/>
  <c r="Z191" i="40"/>
  <c r="AA190" i="40"/>
  <c r="X188" i="40"/>
  <c r="H13" i="34" s="1"/>
  <c r="AA187" i="40"/>
  <c r="K12" i="34" s="1"/>
  <c r="Y185" i="40"/>
  <c r="X185" i="40"/>
  <c r="H10" i="34" s="1"/>
  <c r="AA182" i="40"/>
  <c r="C6" i="41"/>
  <c r="X181" i="40"/>
  <c r="H6" i="34" s="1"/>
  <c r="X180" i="40"/>
  <c r="C192" i="40"/>
  <c r="C17" i="33" s="1"/>
  <c r="F191" i="40"/>
  <c r="F16" i="33" s="1"/>
  <c r="M189" i="40"/>
  <c r="M14" i="33" s="1"/>
  <c r="E189" i="40"/>
  <c r="E14" i="33" s="1"/>
  <c r="H182" i="40"/>
  <c r="M181" i="40"/>
  <c r="E181" i="40"/>
  <c r="E6" i="33" s="1"/>
  <c r="N129" i="39"/>
  <c r="M129" i="39"/>
  <c r="L129" i="39"/>
  <c r="K129" i="39"/>
  <c r="J129" i="39"/>
  <c r="I129" i="39"/>
  <c r="H129" i="39"/>
  <c r="G129" i="39"/>
  <c r="F129" i="39"/>
  <c r="E129" i="39"/>
  <c r="D129" i="39"/>
  <c r="C129" i="39"/>
  <c r="AZ53" i="28"/>
  <c r="AZ52" i="28"/>
  <c r="AZ51" i="28"/>
  <c r="N115" i="39"/>
  <c r="M115" i="39"/>
  <c r="L115" i="39"/>
  <c r="K115" i="39"/>
  <c r="J115" i="39"/>
  <c r="I115" i="39"/>
  <c r="H115" i="39"/>
  <c r="G115" i="39"/>
  <c r="F115" i="39"/>
  <c r="E115" i="39"/>
  <c r="D115" i="39"/>
  <c r="C115" i="39"/>
  <c r="AX53" i="28"/>
  <c r="AW53" i="28"/>
  <c r="AV53" i="28"/>
  <c r="AU53" i="28"/>
  <c r="AT53" i="28"/>
  <c r="AS53" i="28"/>
  <c r="AR53" i="28"/>
  <c r="AQ53" i="28"/>
  <c r="AP53" i="28"/>
  <c r="AO53" i="28"/>
  <c r="AY52" i="28"/>
  <c r="AX52" i="28"/>
  <c r="AW52" i="28"/>
  <c r="AV52" i="28"/>
  <c r="AU52" i="28"/>
  <c r="AT52" i="28"/>
  <c r="AS52" i="28"/>
  <c r="AR52" i="28"/>
  <c r="AQ52" i="28"/>
  <c r="AP52" i="28"/>
  <c r="AO52" i="28"/>
  <c r="AY51" i="28"/>
  <c r="AX51" i="28"/>
  <c r="AW51" i="28"/>
  <c r="AV51" i="28"/>
  <c r="AU51" i="28"/>
  <c r="AT51" i="28"/>
  <c r="AS51" i="28"/>
  <c r="AR51" i="28"/>
  <c r="AQ51" i="28"/>
  <c r="AP51" i="28"/>
  <c r="AO51" i="28"/>
  <c r="C89" i="43"/>
  <c r="C76" i="43"/>
  <c r="C58" i="43"/>
  <c r="C40" i="43"/>
  <c r="C22" i="43"/>
  <c r="C188" i="36"/>
  <c r="D161" i="36"/>
  <c r="C161" i="36"/>
  <c r="D92" i="36"/>
  <c r="D77" i="36"/>
  <c r="D58" i="36"/>
  <c r="D188" i="34"/>
  <c r="C188" i="34"/>
  <c r="D181" i="34"/>
  <c r="D161" i="34"/>
  <c r="C161" i="34"/>
  <c r="D142" i="34"/>
  <c r="D126" i="34"/>
  <c r="C126" i="34"/>
  <c r="D109" i="34"/>
  <c r="D92" i="34"/>
  <c r="C92" i="34"/>
  <c r="D77" i="34"/>
  <c r="D58" i="34"/>
  <c r="C58" i="34"/>
  <c r="D40" i="34"/>
  <c r="D22" i="34"/>
  <c r="C22" i="34"/>
  <c r="C92" i="33"/>
  <c r="C77" i="33"/>
  <c r="C58" i="33"/>
  <c r="C40" i="33"/>
  <c r="C22" i="33"/>
  <c r="D65" i="32"/>
  <c r="C49" i="32"/>
  <c r="D34" i="32"/>
  <c r="D22" i="30"/>
  <c r="D188" i="30"/>
  <c r="D181" i="30"/>
  <c r="C181" i="30"/>
  <c r="D161" i="30"/>
  <c r="D142" i="30"/>
  <c r="C142" i="30"/>
  <c r="D126" i="30"/>
  <c r="D109" i="30"/>
  <c r="C109" i="30"/>
  <c r="D92" i="30"/>
  <c r="D77" i="30"/>
  <c r="C77" i="30"/>
  <c r="D58" i="30"/>
  <c r="D40" i="30"/>
  <c r="C40" i="30"/>
  <c r="C188" i="29"/>
  <c r="C181" i="29"/>
  <c r="C161" i="29"/>
  <c r="D142" i="29"/>
  <c r="C142" i="29"/>
  <c r="C126" i="29"/>
  <c r="C109" i="29"/>
  <c r="C92" i="29"/>
  <c r="C77" i="29"/>
  <c r="C58" i="29"/>
  <c r="C40" i="29"/>
  <c r="C22" i="29"/>
  <c r="D77" i="10"/>
  <c r="D58" i="10"/>
  <c r="D77" i="2"/>
  <c r="C77" i="2"/>
  <c r="D65" i="2"/>
  <c r="C65" i="2"/>
  <c r="D49" i="2"/>
  <c r="C49" i="2"/>
  <c r="D34" i="2"/>
  <c r="C34" i="2"/>
  <c r="D19" i="2"/>
  <c r="C19" i="2"/>
  <c r="N179" i="41"/>
  <c r="M179" i="41"/>
  <c r="L179" i="41"/>
  <c r="K179" i="41"/>
  <c r="J179" i="41"/>
  <c r="I179" i="41"/>
  <c r="H179" i="41"/>
  <c r="G179" i="41"/>
  <c r="F179" i="41"/>
  <c r="E179" i="41"/>
  <c r="D179" i="41"/>
  <c r="C179" i="41"/>
  <c r="N163" i="41"/>
  <c r="M163" i="41"/>
  <c r="L163" i="41"/>
  <c r="K163" i="41"/>
  <c r="J163" i="41"/>
  <c r="I163" i="41"/>
  <c r="H163" i="41"/>
  <c r="G163" i="41"/>
  <c r="F163" i="41"/>
  <c r="E163" i="41"/>
  <c r="D163" i="41"/>
  <c r="C163" i="41"/>
  <c r="N147" i="41"/>
  <c r="M147" i="41"/>
  <c r="L147" i="41"/>
  <c r="K147" i="41"/>
  <c r="J147" i="41"/>
  <c r="I147" i="41"/>
  <c r="H147" i="41"/>
  <c r="G147" i="41"/>
  <c r="F147" i="41"/>
  <c r="E147" i="41"/>
  <c r="D147" i="41"/>
  <c r="C147" i="41"/>
  <c r="N131" i="41"/>
  <c r="M131" i="41"/>
  <c r="L131" i="41"/>
  <c r="K131" i="41"/>
  <c r="J131" i="41"/>
  <c r="I131" i="41"/>
  <c r="H131" i="41"/>
  <c r="G131" i="41"/>
  <c r="F131" i="41"/>
  <c r="E131" i="41"/>
  <c r="D131" i="41"/>
  <c r="C131" i="41"/>
  <c r="N115" i="41"/>
  <c r="M115" i="41"/>
  <c r="L115" i="41"/>
  <c r="K115" i="41"/>
  <c r="J115" i="41"/>
  <c r="I115" i="41"/>
  <c r="H115" i="41"/>
  <c r="G115" i="41"/>
  <c r="F115" i="41"/>
  <c r="E115" i="41"/>
  <c r="D115" i="41"/>
  <c r="C115" i="41"/>
  <c r="N99" i="41"/>
  <c r="M99" i="41"/>
  <c r="L99" i="41"/>
  <c r="K99" i="41"/>
  <c r="J99" i="41"/>
  <c r="I99" i="41"/>
  <c r="H99" i="41"/>
  <c r="G99" i="41"/>
  <c r="F99" i="41"/>
  <c r="E99" i="41"/>
  <c r="D99" i="41"/>
  <c r="C99" i="41"/>
  <c r="N83" i="41"/>
  <c r="M83" i="41"/>
  <c r="L83" i="41"/>
  <c r="K83" i="41"/>
  <c r="J83" i="41"/>
  <c r="I83" i="41"/>
  <c r="H83" i="41"/>
  <c r="G83" i="41"/>
  <c r="F83" i="41"/>
  <c r="E83" i="41"/>
  <c r="D83" i="41"/>
  <c r="C83" i="41"/>
  <c r="N67" i="41"/>
  <c r="M67" i="41"/>
  <c r="L67" i="41"/>
  <c r="K67" i="41"/>
  <c r="J67" i="41"/>
  <c r="I67" i="41"/>
  <c r="H67" i="41"/>
  <c r="G67" i="41"/>
  <c r="F67" i="41"/>
  <c r="E67" i="41"/>
  <c r="D67" i="41"/>
  <c r="C67" i="41"/>
  <c r="N51" i="41"/>
  <c r="M51" i="41"/>
  <c r="L51" i="41"/>
  <c r="K51" i="41"/>
  <c r="J51" i="41"/>
  <c r="I51" i="41"/>
  <c r="H51" i="41"/>
  <c r="G51" i="41"/>
  <c r="F51" i="41"/>
  <c r="E51" i="41"/>
  <c r="D51" i="41"/>
  <c r="C51" i="41"/>
  <c r="N35" i="41"/>
  <c r="M35" i="41"/>
  <c r="L35" i="41"/>
  <c r="K35" i="41"/>
  <c r="J35" i="41"/>
  <c r="I35" i="41"/>
  <c r="H35" i="41"/>
  <c r="G35" i="41"/>
  <c r="F35" i="41"/>
  <c r="E35" i="41"/>
  <c r="D35" i="41"/>
  <c r="C35" i="41"/>
  <c r="N19" i="41"/>
  <c r="M19" i="41"/>
  <c r="L19" i="41"/>
  <c r="K19" i="41"/>
  <c r="J19" i="41"/>
  <c r="I19" i="41"/>
  <c r="H19" i="41"/>
  <c r="G19" i="41"/>
  <c r="F19" i="41"/>
  <c r="E19" i="41"/>
  <c r="D19" i="41"/>
  <c r="C19" i="41"/>
  <c r="BJ3" i="40"/>
  <c r="BJ179" i="40" s="1"/>
  <c r="BI3" i="40"/>
  <c r="BH3" i="40"/>
  <c r="BH147" i="40" s="1"/>
  <c r="BG3" i="40"/>
  <c r="BG147" i="40" s="1"/>
  <c r="BF3" i="40"/>
  <c r="BF179" i="40" s="1"/>
  <c r="BE3" i="40"/>
  <c r="BE131" i="40" s="1"/>
  <c r="BD3" i="40"/>
  <c r="BD179" i="40" s="1"/>
  <c r="BC3" i="40"/>
  <c r="BC179" i="40" s="1"/>
  <c r="BB3" i="40"/>
  <c r="BB131" i="40" s="1"/>
  <c r="BA3" i="40"/>
  <c r="BA131" i="40" s="1"/>
  <c r="AZ3" i="40"/>
  <c r="AY3" i="40"/>
  <c r="AY163" i="40" s="1"/>
  <c r="AT3" i="40"/>
  <c r="AT99" i="40" s="1"/>
  <c r="AS3" i="40"/>
  <c r="AS51" i="40" s="1"/>
  <c r="AR3" i="40"/>
  <c r="AR19" i="40" s="1"/>
  <c r="AQ3" i="40"/>
  <c r="AQ115" i="40" s="1"/>
  <c r="AQ19" i="40"/>
  <c r="AP3" i="40"/>
  <c r="AO3" i="40"/>
  <c r="AN3" i="40"/>
  <c r="AN99" i="40" s="1"/>
  <c r="AM3" i="40"/>
  <c r="AM19" i="40" s="1"/>
  <c r="AL3" i="40"/>
  <c r="AL163" i="40" s="1"/>
  <c r="AK3" i="40"/>
  <c r="AK35" i="40" s="1"/>
  <c r="AJ3" i="40"/>
  <c r="AJ147" i="40" s="1"/>
  <c r="AJ19" i="40"/>
  <c r="AI3" i="40"/>
  <c r="AI19" i="40" s="1"/>
  <c r="AD3" i="40"/>
  <c r="AC3" i="40"/>
  <c r="AC163" i="40" s="1"/>
  <c r="AB3" i="40"/>
  <c r="AB147" i="40" s="1"/>
  <c r="AA3" i="40"/>
  <c r="AA163" i="40" s="1"/>
  <c r="Z3" i="40"/>
  <c r="Z179" i="40" s="1"/>
  <c r="Y3" i="40"/>
  <c r="Y179" i="40" s="1"/>
  <c r="X3" i="40"/>
  <c r="X179" i="40" s="1"/>
  <c r="W3" i="40"/>
  <c r="W179" i="40" s="1"/>
  <c r="V3" i="40"/>
  <c r="V99" i="40" s="1"/>
  <c r="U3" i="40"/>
  <c r="T3" i="40"/>
  <c r="T163" i="40" s="1"/>
  <c r="S3" i="40"/>
  <c r="S163" i="40" s="1"/>
  <c r="BI179" i="40"/>
  <c r="AZ179" i="40"/>
  <c r="BI163" i="40"/>
  <c r="BC163" i="40"/>
  <c r="AZ163" i="40"/>
  <c r="BI147" i="40"/>
  <c r="AZ147" i="40"/>
  <c r="AY147" i="40"/>
  <c r="BI131" i="40"/>
  <c r="BC131" i="40"/>
  <c r="AZ131" i="40"/>
  <c r="AY131" i="40"/>
  <c r="BI115" i="40"/>
  <c r="BH115" i="40"/>
  <c r="AZ115" i="40"/>
  <c r="BI99" i="40"/>
  <c r="BC99" i="40"/>
  <c r="BA99" i="40"/>
  <c r="AZ99" i="40"/>
  <c r="AY99" i="40"/>
  <c r="BI83" i="40"/>
  <c r="BF83" i="40"/>
  <c r="AZ83" i="40"/>
  <c r="BI67" i="40"/>
  <c r="BH67" i="40"/>
  <c r="BC67" i="40"/>
  <c r="AZ67" i="40"/>
  <c r="AY67" i="40"/>
  <c r="BI51" i="40"/>
  <c r="BB51" i="40"/>
  <c r="BA51" i="40"/>
  <c r="AZ51" i="40"/>
  <c r="BI35" i="40"/>
  <c r="BC35" i="40"/>
  <c r="AZ35" i="40"/>
  <c r="AY35" i="40"/>
  <c r="BI19" i="40"/>
  <c r="AZ19" i="40"/>
  <c r="AY19" i="40"/>
  <c r="AP19" i="40"/>
  <c r="AO19" i="40"/>
  <c r="AP35" i="40"/>
  <c r="AO35" i="40"/>
  <c r="AI35" i="40"/>
  <c r="AP51" i="40"/>
  <c r="AO51" i="40"/>
  <c r="AQ67" i="40"/>
  <c r="AP67" i="40"/>
  <c r="AO67" i="40"/>
  <c r="AN67" i="40"/>
  <c r="AJ67" i="40"/>
  <c r="AI67" i="40"/>
  <c r="AP83" i="40"/>
  <c r="AO83" i="40"/>
  <c r="AM83" i="40"/>
  <c r="AP99" i="40"/>
  <c r="AO99" i="40"/>
  <c r="AI99" i="40"/>
  <c r="AP115" i="40"/>
  <c r="AO115" i="40"/>
  <c r="AQ131" i="40"/>
  <c r="AP131" i="40"/>
  <c r="AO131" i="40"/>
  <c r="AJ131" i="40"/>
  <c r="AI131" i="40"/>
  <c r="AP147" i="40"/>
  <c r="AO147" i="40"/>
  <c r="AN147" i="40"/>
  <c r="AT163" i="40"/>
  <c r="AP163" i="40"/>
  <c r="AO163" i="40"/>
  <c r="AI163" i="40"/>
  <c r="AP179" i="40"/>
  <c r="AO179" i="40"/>
  <c r="AM179" i="40"/>
  <c r="AD179" i="40"/>
  <c r="U179" i="40"/>
  <c r="AD163" i="40"/>
  <c r="W163" i="40"/>
  <c r="U163" i="40"/>
  <c r="AD147" i="40"/>
  <c r="Y147" i="40"/>
  <c r="U147" i="40"/>
  <c r="AD131" i="40"/>
  <c r="W131" i="40"/>
  <c r="U131" i="40"/>
  <c r="S131" i="40"/>
  <c r="AD115" i="40"/>
  <c r="U115" i="40"/>
  <c r="AD99" i="40"/>
  <c r="Y99" i="40"/>
  <c r="W99" i="40"/>
  <c r="U99" i="40"/>
  <c r="AD83" i="40"/>
  <c r="U83" i="40"/>
  <c r="AD67" i="40"/>
  <c r="W67" i="40"/>
  <c r="U67" i="40"/>
  <c r="AD51" i="40"/>
  <c r="U51" i="40"/>
  <c r="AD35" i="40"/>
  <c r="W35" i="40"/>
  <c r="U35" i="40"/>
  <c r="AD19" i="40"/>
  <c r="Y19" i="40"/>
  <c r="U19" i="40"/>
  <c r="N179" i="40"/>
  <c r="M179" i="40"/>
  <c r="L179" i="40"/>
  <c r="K179" i="40"/>
  <c r="J179" i="40"/>
  <c r="I179" i="40"/>
  <c r="H179" i="40"/>
  <c r="G179" i="40"/>
  <c r="F179" i="40"/>
  <c r="E179" i="40"/>
  <c r="D179" i="40"/>
  <c r="C179" i="40"/>
  <c r="N163" i="40"/>
  <c r="M163" i="40"/>
  <c r="L163" i="40"/>
  <c r="K163" i="40"/>
  <c r="J163" i="40"/>
  <c r="I163" i="40"/>
  <c r="H163" i="40"/>
  <c r="G163" i="40"/>
  <c r="F163" i="40"/>
  <c r="E163" i="40"/>
  <c r="D163" i="40"/>
  <c r="C163" i="40"/>
  <c r="N131" i="40"/>
  <c r="M131" i="40"/>
  <c r="L131" i="40"/>
  <c r="K131" i="40"/>
  <c r="J131" i="40"/>
  <c r="I131" i="40"/>
  <c r="H131" i="40"/>
  <c r="G131" i="40"/>
  <c r="F131" i="40"/>
  <c r="E131" i="40"/>
  <c r="D131" i="40"/>
  <c r="C131" i="40"/>
  <c r="N115" i="40"/>
  <c r="M115" i="40"/>
  <c r="L115" i="40"/>
  <c r="K115" i="40"/>
  <c r="J115" i="40"/>
  <c r="I115" i="40"/>
  <c r="H115" i="40"/>
  <c r="G115" i="40"/>
  <c r="F115" i="40"/>
  <c r="E115" i="40"/>
  <c r="D115" i="40"/>
  <c r="C115" i="40"/>
  <c r="N99" i="40"/>
  <c r="M99" i="40"/>
  <c r="L99" i="40"/>
  <c r="K99" i="40"/>
  <c r="J99" i="40"/>
  <c r="I99" i="40"/>
  <c r="H99" i="40"/>
  <c r="G99" i="40"/>
  <c r="F99" i="40"/>
  <c r="E99" i="40"/>
  <c r="D99" i="40"/>
  <c r="C99" i="40"/>
  <c r="N83" i="40"/>
  <c r="M83" i="40"/>
  <c r="L83" i="40"/>
  <c r="K83" i="40"/>
  <c r="J83" i="40"/>
  <c r="I83" i="40"/>
  <c r="H83" i="40"/>
  <c r="G83" i="40"/>
  <c r="F83" i="40"/>
  <c r="E83" i="40"/>
  <c r="D83" i="40"/>
  <c r="C83" i="40"/>
  <c r="N67" i="40"/>
  <c r="M67" i="40"/>
  <c r="L67" i="40"/>
  <c r="K67" i="40"/>
  <c r="J67" i="40"/>
  <c r="I67" i="40"/>
  <c r="H67" i="40"/>
  <c r="G67" i="40"/>
  <c r="F67" i="40"/>
  <c r="E67" i="40"/>
  <c r="D67" i="40"/>
  <c r="C67" i="40"/>
  <c r="N51" i="40"/>
  <c r="M51" i="40"/>
  <c r="L51" i="40"/>
  <c r="K51" i="40"/>
  <c r="J51" i="40"/>
  <c r="I51" i="40"/>
  <c r="H51" i="40"/>
  <c r="G51" i="40"/>
  <c r="F51" i="40"/>
  <c r="E51" i="40"/>
  <c r="D51" i="40"/>
  <c r="C51" i="40"/>
  <c r="C35" i="40"/>
  <c r="D35" i="40"/>
  <c r="E35" i="40"/>
  <c r="F35" i="40"/>
  <c r="G35" i="40"/>
  <c r="H35" i="40"/>
  <c r="I35" i="40"/>
  <c r="J35" i="40"/>
  <c r="K35" i="40"/>
  <c r="L35" i="40"/>
  <c r="M35" i="40"/>
  <c r="N35" i="40"/>
  <c r="N19" i="40"/>
  <c r="M19" i="40"/>
  <c r="L19" i="40"/>
  <c r="K19" i="40"/>
  <c r="J19" i="40"/>
  <c r="I19" i="40"/>
  <c r="H19" i="40"/>
  <c r="G19" i="40"/>
  <c r="F19" i="40"/>
  <c r="E19" i="40"/>
  <c r="D19" i="40"/>
  <c r="C19" i="40"/>
  <c r="N171" i="39"/>
  <c r="M171" i="39"/>
  <c r="L171" i="39"/>
  <c r="K171" i="39"/>
  <c r="J171" i="39"/>
  <c r="I171" i="39"/>
  <c r="H171" i="39"/>
  <c r="G171" i="39"/>
  <c r="F171" i="39"/>
  <c r="E171" i="39"/>
  <c r="D171" i="39"/>
  <c r="C171" i="39"/>
  <c r="N157" i="39"/>
  <c r="M157" i="39"/>
  <c r="L157" i="39"/>
  <c r="K157" i="39"/>
  <c r="J157" i="39"/>
  <c r="I157" i="39"/>
  <c r="H157" i="39"/>
  <c r="G157" i="39"/>
  <c r="F157" i="39"/>
  <c r="E157" i="39"/>
  <c r="D157" i="39"/>
  <c r="C157" i="39"/>
  <c r="N101" i="39"/>
  <c r="M101" i="39"/>
  <c r="L101" i="39"/>
  <c r="K101" i="39"/>
  <c r="J101" i="39"/>
  <c r="I101" i="39"/>
  <c r="H101" i="39"/>
  <c r="G101" i="39"/>
  <c r="F101" i="39"/>
  <c r="E101" i="39"/>
  <c r="D101" i="39"/>
  <c r="C101" i="39"/>
  <c r="N87" i="39"/>
  <c r="M87" i="39"/>
  <c r="L87" i="39"/>
  <c r="K87" i="39"/>
  <c r="J87" i="39"/>
  <c r="I87" i="39"/>
  <c r="H87" i="39"/>
  <c r="G87" i="39"/>
  <c r="F87" i="39"/>
  <c r="E87" i="39"/>
  <c r="D87" i="39"/>
  <c r="C87" i="39"/>
  <c r="N73" i="39"/>
  <c r="M73" i="39"/>
  <c r="L73" i="39"/>
  <c r="K73" i="39"/>
  <c r="J73" i="39"/>
  <c r="I73" i="39"/>
  <c r="H73" i="39"/>
  <c r="G73" i="39"/>
  <c r="F73" i="39"/>
  <c r="E73" i="39"/>
  <c r="D73" i="39"/>
  <c r="C73" i="39"/>
  <c r="N59" i="39"/>
  <c r="M59" i="39"/>
  <c r="L59" i="39"/>
  <c r="K59" i="39"/>
  <c r="J59" i="39"/>
  <c r="I59" i="39"/>
  <c r="H59" i="39"/>
  <c r="G59" i="39"/>
  <c r="F59" i="39"/>
  <c r="E59" i="39"/>
  <c r="D59" i="39"/>
  <c r="C59" i="39"/>
  <c r="N45" i="39"/>
  <c r="M45" i="39"/>
  <c r="L45" i="39"/>
  <c r="K45" i="39"/>
  <c r="J45" i="39"/>
  <c r="I45" i="39"/>
  <c r="H45" i="39"/>
  <c r="G45" i="39"/>
  <c r="F45" i="39"/>
  <c r="E45" i="39"/>
  <c r="D45" i="39"/>
  <c r="C45" i="39"/>
  <c r="N31" i="39"/>
  <c r="M31" i="39"/>
  <c r="L31" i="39"/>
  <c r="K31" i="39"/>
  <c r="J31" i="39"/>
  <c r="I31" i="39"/>
  <c r="H31" i="39"/>
  <c r="G31" i="39"/>
  <c r="F31" i="39"/>
  <c r="E31" i="39"/>
  <c r="D31" i="39"/>
  <c r="C31" i="39"/>
  <c r="N17" i="39"/>
  <c r="M17" i="39"/>
  <c r="L17" i="39"/>
  <c r="K17" i="39"/>
  <c r="J17" i="39"/>
  <c r="I17" i="39"/>
  <c r="H17" i="39"/>
  <c r="G17" i="39"/>
  <c r="F17" i="39"/>
  <c r="E17" i="39"/>
  <c r="D17" i="39"/>
  <c r="C17" i="39"/>
  <c r="E21" i="28"/>
  <c r="D21" i="28"/>
  <c r="W19" i="40"/>
  <c r="W51" i="40"/>
  <c r="W83" i="40"/>
  <c r="W115" i="40"/>
  <c r="W147" i="40"/>
  <c r="AI179" i="40"/>
  <c r="AI147" i="40"/>
  <c r="AQ147" i="40"/>
  <c r="AI115" i="40"/>
  <c r="AI83" i="40"/>
  <c r="AI51" i="40"/>
  <c r="BC19" i="40"/>
  <c r="BC51" i="40"/>
  <c r="BC83" i="40"/>
  <c r="BC115" i="40"/>
  <c r="BC147" i="40"/>
  <c r="AJ179" i="40"/>
  <c r="AJ51" i="40"/>
  <c r="AW50" i="28"/>
  <c r="K47" i="28" s="1"/>
  <c r="AW46" i="28"/>
  <c r="AW42" i="28"/>
  <c r="K39" i="28" s="1"/>
  <c r="AW38" i="28"/>
  <c r="K36" i="28" s="1"/>
  <c r="BI49" i="28"/>
  <c r="BI48" i="28"/>
  <c r="BI47" i="28"/>
  <c r="BI45" i="28"/>
  <c r="BI44" i="28"/>
  <c r="BI43" i="28"/>
  <c r="BI41" i="28"/>
  <c r="BI40" i="28"/>
  <c r="BI39" i="28"/>
  <c r="BI37" i="28"/>
  <c r="BI36" i="28"/>
  <c r="BI35" i="28"/>
  <c r="C78" i="36"/>
  <c r="C78" i="35"/>
  <c r="C78" i="34"/>
  <c r="C78" i="33"/>
  <c r="AO78" i="33" s="1"/>
  <c r="C78" i="31"/>
  <c r="C78" i="30"/>
  <c r="C2" i="29"/>
  <c r="D2" i="29" s="1"/>
  <c r="E2" i="29" s="1"/>
  <c r="F2" i="29" s="1"/>
  <c r="G2" i="29" s="1"/>
  <c r="H2" i="29" s="1"/>
  <c r="I2" i="29" s="1"/>
  <c r="J2" i="29" s="1"/>
  <c r="K2" i="29" s="1"/>
  <c r="L2" i="29" s="1"/>
  <c r="M2" i="29" s="1"/>
  <c r="N2" i="29" s="1"/>
  <c r="O2" i="29" s="1"/>
  <c r="P2" i="29" s="1"/>
  <c r="Q2" i="29" s="1"/>
  <c r="R2" i="29" s="1"/>
  <c r="S2" i="29" s="1"/>
  <c r="T2" i="29" s="1"/>
  <c r="U2" i="29" s="1"/>
  <c r="V2" i="29" s="1"/>
  <c r="W2" i="29" s="1"/>
  <c r="X2" i="29" s="1"/>
  <c r="Y2" i="29" s="1"/>
  <c r="Z2" i="29" s="1"/>
  <c r="AA2" i="29" s="1"/>
  <c r="AB2" i="29" s="1"/>
  <c r="AC2" i="29" s="1"/>
  <c r="AD2" i="29" s="1"/>
  <c r="AE2" i="29" s="1"/>
  <c r="AF2" i="29" s="1"/>
  <c r="AG2" i="29" s="1"/>
  <c r="AH2" i="29" s="1"/>
  <c r="AI2" i="29" s="1"/>
  <c r="AJ2" i="29" s="1"/>
  <c r="AK2" i="29" s="1"/>
  <c r="AL2" i="29" s="1"/>
  <c r="AM2" i="29" s="1"/>
  <c r="C2" i="10"/>
  <c r="D2" i="10" s="1"/>
  <c r="E2" i="10" s="1"/>
  <c r="F2" i="10" s="1"/>
  <c r="G2" i="10" s="1"/>
  <c r="H2" i="10" s="1"/>
  <c r="I2" i="10" s="1"/>
  <c r="J2" i="10" s="1"/>
  <c r="K2" i="10" s="1"/>
  <c r="L2" i="10" s="1"/>
  <c r="M2" i="10" s="1"/>
  <c r="N2" i="10" s="1"/>
  <c r="O2" i="10" s="1"/>
  <c r="P2" i="10" s="1"/>
  <c r="Q2" i="10" s="1"/>
  <c r="R2" i="10" s="1"/>
  <c r="S2" i="10" s="1"/>
  <c r="T2" i="10" s="1"/>
  <c r="U2" i="10" s="1"/>
  <c r="V2" i="10" s="1"/>
  <c r="W2" i="10" s="1"/>
  <c r="X2" i="10" s="1"/>
  <c r="Y2" i="10" s="1"/>
  <c r="Z2" i="10" s="1"/>
  <c r="AA2" i="10" s="1"/>
  <c r="AB2" i="10" s="1"/>
  <c r="AC2" i="10" s="1"/>
  <c r="AD2" i="10" s="1"/>
  <c r="AE2" i="10" s="1"/>
  <c r="AF2" i="10" s="1"/>
  <c r="AG2" i="10" s="1"/>
  <c r="AH2" i="10" s="1"/>
  <c r="AI2" i="10" s="1"/>
  <c r="AJ2" i="10" s="1"/>
  <c r="AK2" i="10" s="1"/>
  <c r="AL2" i="10" s="1"/>
  <c r="AM2" i="10" s="1"/>
  <c r="AM53" i="36"/>
  <c r="AL53" i="36"/>
  <c r="AK53" i="36"/>
  <c r="AK52" i="36" s="1"/>
  <c r="AK51" i="36" s="1"/>
  <c r="AK50" i="36" s="1"/>
  <c r="AJ53" i="36"/>
  <c r="AI53" i="36"/>
  <c r="AI52" i="36" s="1"/>
  <c r="AI51" i="36" s="1"/>
  <c r="AI50" i="36" s="1"/>
  <c r="AI49" i="36" s="1"/>
  <c r="AI48" i="36" s="1"/>
  <c r="AI47" i="36" s="1"/>
  <c r="AI46" i="36" s="1"/>
  <c r="AI45" i="36" s="1"/>
  <c r="AI44" i="36" s="1"/>
  <c r="AI43" i="36" s="1"/>
  <c r="AI42" i="36" s="1"/>
  <c r="AI41" i="36" s="1"/>
  <c r="AI55" i="36" s="1"/>
  <c r="AH53" i="36"/>
  <c r="AG53" i="36"/>
  <c r="AF53" i="36"/>
  <c r="AF52" i="36"/>
  <c r="AF51" i="36" s="1"/>
  <c r="AF50" i="36" s="1"/>
  <c r="AF49" i="36" s="1"/>
  <c r="AF48" i="36" s="1"/>
  <c r="AF47" i="36" s="1"/>
  <c r="AF46" i="36" s="1"/>
  <c r="AF45" i="36" s="1"/>
  <c r="AF44" i="36" s="1"/>
  <c r="AF43" i="36" s="1"/>
  <c r="AF42" i="36" s="1"/>
  <c r="AF41" i="36" s="1"/>
  <c r="AF55" i="36" s="1"/>
  <c r="AE53" i="36"/>
  <c r="AE52" i="36" s="1"/>
  <c r="AE51" i="36" s="1"/>
  <c r="AE50" i="36" s="1"/>
  <c r="AE49" i="36" s="1"/>
  <c r="AE48" i="36" s="1"/>
  <c r="AE47" i="36" s="1"/>
  <c r="AE46" i="36" s="1"/>
  <c r="AE45" i="36" s="1"/>
  <c r="AE44" i="36" s="1"/>
  <c r="AE43" i="36" s="1"/>
  <c r="AE42" i="36" s="1"/>
  <c r="AE41" i="36" s="1"/>
  <c r="AE55" i="36" s="1"/>
  <c r="AD53" i="36"/>
  <c r="AC53" i="36"/>
  <c r="AC52" i="36" s="1"/>
  <c r="AC51" i="36" s="1"/>
  <c r="AC50" i="36" s="1"/>
  <c r="AC49" i="36" s="1"/>
  <c r="AC48" i="36" s="1"/>
  <c r="AC47" i="36" s="1"/>
  <c r="AC46" i="36" s="1"/>
  <c r="AC45" i="36" s="1"/>
  <c r="AC44" i="36" s="1"/>
  <c r="AC43" i="36" s="1"/>
  <c r="AC42" i="36" s="1"/>
  <c r="AC41" i="36" s="1"/>
  <c r="AC55" i="36" s="1"/>
  <c r="AB53" i="36"/>
  <c r="AA53" i="36"/>
  <c r="AA52" i="36" s="1"/>
  <c r="AA51" i="36" s="1"/>
  <c r="AA50" i="36" s="1"/>
  <c r="AA49" i="36" s="1"/>
  <c r="AA48" i="36" s="1"/>
  <c r="AA47" i="36" s="1"/>
  <c r="AA46" i="36" s="1"/>
  <c r="AA45" i="36" s="1"/>
  <c r="AA44" i="36" s="1"/>
  <c r="AA43" i="36" s="1"/>
  <c r="AA42" i="36" s="1"/>
  <c r="AA41" i="36" s="1"/>
  <c r="AA55" i="36" s="1"/>
  <c r="Z53" i="36"/>
  <c r="Y53" i="36"/>
  <c r="X53" i="36"/>
  <c r="W53" i="36"/>
  <c r="W52" i="36" s="1"/>
  <c r="W51" i="36" s="1"/>
  <c r="W50" i="36" s="1"/>
  <c r="W49" i="36" s="1"/>
  <c r="W48" i="36" s="1"/>
  <c r="W47" i="36" s="1"/>
  <c r="W46" i="36" s="1"/>
  <c r="W45" i="36" s="1"/>
  <c r="W44" i="36" s="1"/>
  <c r="W43" i="36" s="1"/>
  <c r="W42" i="36" s="1"/>
  <c r="W41" i="36" s="1"/>
  <c r="W55" i="36" s="1"/>
  <c r="V53" i="36"/>
  <c r="U53" i="36"/>
  <c r="S53" i="36"/>
  <c r="R53" i="36"/>
  <c r="R52" i="36" s="1"/>
  <c r="R51" i="36" s="1"/>
  <c r="R50" i="36" s="1"/>
  <c r="R49" i="36" s="1"/>
  <c r="Q53" i="36"/>
  <c r="P53" i="36"/>
  <c r="P52" i="36" s="1"/>
  <c r="P51" i="36" s="1"/>
  <c r="P50" i="36" s="1"/>
  <c r="P49" i="36" s="1"/>
  <c r="P48" i="36" s="1"/>
  <c r="P47" i="36" s="1"/>
  <c r="P46" i="36" s="1"/>
  <c r="P45" i="36" s="1"/>
  <c r="P44" i="36" s="1"/>
  <c r="P43" i="36" s="1"/>
  <c r="P42" i="36" s="1"/>
  <c r="P41" i="36" s="1"/>
  <c r="P55" i="36" s="1"/>
  <c r="O53" i="36"/>
  <c r="N53" i="36"/>
  <c r="N52" i="36" s="1"/>
  <c r="N51" i="36" s="1"/>
  <c r="N50" i="36" s="1"/>
  <c r="N49" i="36" s="1"/>
  <c r="N48" i="36" s="1"/>
  <c r="N47" i="36" s="1"/>
  <c r="N46" i="36" s="1"/>
  <c r="N45" i="36" s="1"/>
  <c r="N44" i="36" s="1"/>
  <c r="N43" i="36" s="1"/>
  <c r="N42" i="36" s="1"/>
  <c r="N41" i="36" s="1"/>
  <c r="M53" i="36"/>
  <c r="L53" i="36"/>
  <c r="K53" i="36"/>
  <c r="J53" i="36"/>
  <c r="I53" i="36"/>
  <c r="H53" i="36"/>
  <c r="H52" i="36" s="1"/>
  <c r="H51" i="36" s="1"/>
  <c r="H50" i="36" s="1"/>
  <c r="H49" i="36" s="1"/>
  <c r="H48" i="36" s="1"/>
  <c r="H47" i="36" s="1"/>
  <c r="H46" i="36" s="1"/>
  <c r="H45" i="36" s="1"/>
  <c r="H44" i="36" s="1"/>
  <c r="H43" i="36" s="1"/>
  <c r="H42" i="36" s="1"/>
  <c r="H41" i="36" s="1"/>
  <c r="H55" i="36" s="1"/>
  <c r="G53" i="36"/>
  <c r="AM52" i="36"/>
  <c r="AM51" i="36" s="1"/>
  <c r="AM50" i="36" s="1"/>
  <c r="AM49" i="36" s="1"/>
  <c r="AM48" i="36" s="1"/>
  <c r="AM47" i="36" s="1"/>
  <c r="AM46" i="36" s="1"/>
  <c r="AM45" i="36" s="1"/>
  <c r="AL52" i="36"/>
  <c r="AJ52" i="36"/>
  <c r="AH52" i="36"/>
  <c r="AH51" i="36" s="1"/>
  <c r="AH50" i="36" s="1"/>
  <c r="AH49" i="36" s="1"/>
  <c r="AH48" i="36" s="1"/>
  <c r="AH47" i="36" s="1"/>
  <c r="AH46" i="36" s="1"/>
  <c r="AH45" i="36" s="1"/>
  <c r="AH44" i="36" s="1"/>
  <c r="AH43" i="36" s="1"/>
  <c r="AH42" i="36" s="1"/>
  <c r="AH41" i="36" s="1"/>
  <c r="AH55" i="36" s="1"/>
  <c r="AG52" i="36"/>
  <c r="AD52" i="36"/>
  <c r="AD51" i="36" s="1"/>
  <c r="AD50" i="36" s="1"/>
  <c r="AD49" i="36" s="1"/>
  <c r="AD48" i="36" s="1"/>
  <c r="AD47" i="36" s="1"/>
  <c r="AD46" i="36" s="1"/>
  <c r="AD45" i="36" s="1"/>
  <c r="AD44" i="36" s="1"/>
  <c r="AD43" i="36" s="1"/>
  <c r="AD42" i="36" s="1"/>
  <c r="AD41" i="36" s="1"/>
  <c r="AB52" i="36"/>
  <c r="AB51" i="36" s="1"/>
  <c r="AB50" i="36" s="1"/>
  <c r="AB49" i="36" s="1"/>
  <c r="AB48" i="36" s="1"/>
  <c r="AB47" i="36" s="1"/>
  <c r="AB46" i="36" s="1"/>
  <c r="AB45" i="36" s="1"/>
  <c r="AB44" i="36" s="1"/>
  <c r="AB43" i="36" s="1"/>
  <c r="AB42" i="36" s="1"/>
  <c r="AB41" i="36" s="1"/>
  <c r="Z52" i="36"/>
  <c r="Y52" i="36"/>
  <c r="Y51" i="36" s="1"/>
  <c r="Y50" i="36" s="1"/>
  <c r="Y49" i="36" s="1"/>
  <c r="X52" i="36"/>
  <c r="X51" i="36"/>
  <c r="X50" i="36" s="1"/>
  <c r="X49" i="36" s="1"/>
  <c r="X48" i="36" s="1"/>
  <c r="X47" i="36" s="1"/>
  <c r="X46" i="36" s="1"/>
  <c r="X45" i="36" s="1"/>
  <c r="X44" i="36" s="1"/>
  <c r="X43" i="36" s="1"/>
  <c r="X42" i="36" s="1"/>
  <c r="X41" i="36" s="1"/>
  <c r="X55" i="36" s="1"/>
  <c r="V52" i="36"/>
  <c r="V51" i="36" s="1"/>
  <c r="V50" i="36" s="1"/>
  <c r="V49" i="36" s="1"/>
  <c r="V48" i="36" s="1"/>
  <c r="V47" i="36" s="1"/>
  <c r="V46" i="36" s="1"/>
  <c r="V45" i="36" s="1"/>
  <c r="V44" i="36" s="1"/>
  <c r="V43" i="36" s="1"/>
  <c r="V42" i="36" s="1"/>
  <c r="V41" i="36" s="1"/>
  <c r="V55" i="36" s="1"/>
  <c r="U52" i="36"/>
  <c r="S52" i="36"/>
  <c r="S51" i="36" s="1"/>
  <c r="S50" i="36" s="1"/>
  <c r="S49" i="36" s="1"/>
  <c r="S48" i="36" s="1"/>
  <c r="S47" i="36" s="1"/>
  <c r="S46" i="36" s="1"/>
  <c r="S45" i="36" s="1"/>
  <c r="S44" i="36" s="1"/>
  <c r="S43" i="36" s="1"/>
  <c r="S42" i="36" s="1"/>
  <c r="S41" i="36" s="1"/>
  <c r="S55" i="36" s="1"/>
  <c r="Q52" i="36"/>
  <c r="O52" i="36"/>
  <c r="O51" i="36" s="1"/>
  <c r="O50" i="36" s="1"/>
  <c r="O49" i="36" s="1"/>
  <c r="O48" i="36" s="1"/>
  <c r="O47" i="36" s="1"/>
  <c r="O46" i="36" s="1"/>
  <c r="O45" i="36" s="1"/>
  <c r="O44" i="36" s="1"/>
  <c r="O43" i="36" s="1"/>
  <c r="O42" i="36" s="1"/>
  <c r="O41" i="36" s="1"/>
  <c r="O55" i="36" s="1"/>
  <c r="M52" i="36"/>
  <c r="M51" i="36" s="1"/>
  <c r="M50" i="36" s="1"/>
  <c r="M49" i="36" s="1"/>
  <c r="M48" i="36" s="1"/>
  <c r="M47" i="36" s="1"/>
  <c r="M46" i="36" s="1"/>
  <c r="M45" i="36" s="1"/>
  <c r="M44" i="36" s="1"/>
  <c r="M43" i="36" s="1"/>
  <c r="M42" i="36" s="1"/>
  <c r="M41" i="36" s="1"/>
  <c r="M55" i="36" s="1"/>
  <c r="L52" i="36"/>
  <c r="K52" i="36"/>
  <c r="K51" i="36" s="1"/>
  <c r="K50" i="36" s="1"/>
  <c r="K49" i="36" s="1"/>
  <c r="K48" i="36" s="1"/>
  <c r="K47" i="36" s="1"/>
  <c r="K46" i="36" s="1"/>
  <c r="K45" i="36" s="1"/>
  <c r="K44" i="36" s="1"/>
  <c r="K43" i="36" s="1"/>
  <c r="K42" i="36" s="1"/>
  <c r="K41" i="36" s="1"/>
  <c r="K55" i="36" s="1"/>
  <c r="J52" i="36"/>
  <c r="J51" i="36" s="1"/>
  <c r="J50" i="36" s="1"/>
  <c r="J49" i="36" s="1"/>
  <c r="J48" i="36" s="1"/>
  <c r="J47" i="36" s="1"/>
  <c r="J46" i="36" s="1"/>
  <c r="J45" i="36" s="1"/>
  <c r="J44" i="36" s="1"/>
  <c r="J43" i="36" s="1"/>
  <c r="J42" i="36" s="1"/>
  <c r="J41" i="36" s="1"/>
  <c r="J55" i="36" s="1"/>
  <c r="I52" i="36"/>
  <c r="G52" i="36"/>
  <c r="G51" i="36" s="1"/>
  <c r="G50" i="36" s="1"/>
  <c r="G49" i="36" s="1"/>
  <c r="G48" i="36" s="1"/>
  <c r="G47" i="36" s="1"/>
  <c r="G46" i="36" s="1"/>
  <c r="G45" i="36" s="1"/>
  <c r="G44" i="36" s="1"/>
  <c r="G43" i="36" s="1"/>
  <c r="G42" i="36" s="1"/>
  <c r="G41" i="36" s="1"/>
  <c r="G55" i="36" s="1"/>
  <c r="AL51" i="36"/>
  <c r="AL50" i="36" s="1"/>
  <c r="AL49" i="36" s="1"/>
  <c r="AL48" i="36" s="1"/>
  <c r="AL47" i="36" s="1"/>
  <c r="AL46" i="36" s="1"/>
  <c r="AL45" i="36" s="1"/>
  <c r="AL44" i="36" s="1"/>
  <c r="AL43" i="36" s="1"/>
  <c r="AL42" i="36" s="1"/>
  <c r="AL41" i="36" s="1"/>
  <c r="AJ51" i="36"/>
  <c r="AG51" i="36"/>
  <c r="AG50" i="36" s="1"/>
  <c r="AG49" i="36" s="1"/>
  <c r="AG48" i="36" s="1"/>
  <c r="AG47" i="36" s="1"/>
  <c r="AG46" i="36" s="1"/>
  <c r="AG45" i="36" s="1"/>
  <c r="AG44" i="36" s="1"/>
  <c r="AG43" i="36" s="1"/>
  <c r="AG42" i="36" s="1"/>
  <c r="AG41" i="36" s="1"/>
  <c r="AG55" i="36" s="1"/>
  <c r="Z51" i="36"/>
  <c r="Z50" i="36" s="1"/>
  <c r="Z49" i="36" s="1"/>
  <c r="Z48" i="36" s="1"/>
  <c r="Z47" i="36" s="1"/>
  <c r="Z46" i="36" s="1"/>
  <c r="U51" i="36"/>
  <c r="U50" i="36" s="1"/>
  <c r="U49" i="36" s="1"/>
  <c r="U48" i="36" s="1"/>
  <c r="U47" i="36" s="1"/>
  <c r="U46" i="36" s="1"/>
  <c r="U45" i="36" s="1"/>
  <c r="U44" i="36" s="1"/>
  <c r="U43" i="36" s="1"/>
  <c r="U42" i="36" s="1"/>
  <c r="U41" i="36" s="1"/>
  <c r="U55" i="36" s="1"/>
  <c r="Q51" i="36"/>
  <c r="L51" i="36"/>
  <c r="L50" i="36" s="1"/>
  <c r="L49" i="36" s="1"/>
  <c r="L48" i="36" s="1"/>
  <c r="L47" i="36" s="1"/>
  <c r="L46" i="36" s="1"/>
  <c r="L45" i="36" s="1"/>
  <c r="L44" i="36" s="1"/>
  <c r="L43" i="36" s="1"/>
  <c r="L42" i="36" s="1"/>
  <c r="L41" i="36" s="1"/>
  <c r="I51" i="36"/>
  <c r="AJ50" i="36"/>
  <c r="AJ49" i="36" s="1"/>
  <c r="AJ48" i="36" s="1"/>
  <c r="AJ47" i="36" s="1"/>
  <c r="AJ46" i="36" s="1"/>
  <c r="AJ45" i="36" s="1"/>
  <c r="AJ44" i="36" s="1"/>
  <c r="AJ43" i="36" s="1"/>
  <c r="Q50" i="36"/>
  <c r="I50" i="36"/>
  <c r="I49" i="36" s="1"/>
  <c r="I48" i="36" s="1"/>
  <c r="I47" i="36" s="1"/>
  <c r="I46" i="36" s="1"/>
  <c r="I45" i="36" s="1"/>
  <c r="AK49" i="36"/>
  <c r="AK48" i="36" s="1"/>
  <c r="AK47" i="36" s="1"/>
  <c r="AK46" i="36" s="1"/>
  <c r="AJ42" i="36"/>
  <c r="AJ41" i="36" s="1"/>
  <c r="Z45" i="36"/>
  <c r="Z44" i="36" s="1"/>
  <c r="Z43" i="36" s="1"/>
  <c r="Z42" i="36" s="1"/>
  <c r="Z41" i="36" s="1"/>
  <c r="Z55" i="36" s="1"/>
  <c r="R48" i="36"/>
  <c r="R47" i="36" s="1"/>
  <c r="R46" i="36" s="1"/>
  <c r="R45" i="36" s="1"/>
  <c r="R44" i="36" s="1"/>
  <c r="R43" i="36" s="1"/>
  <c r="R42" i="36" s="1"/>
  <c r="R41" i="36" s="1"/>
  <c r="R55" i="36" s="1"/>
  <c r="Q49" i="36"/>
  <c r="Q48" i="36" s="1"/>
  <c r="Q47" i="36" s="1"/>
  <c r="Q46" i="36" s="1"/>
  <c r="Q45" i="36" s="1"/>
  <c r="Q44" i="36" s="1"/>
  <c r="Q43" i="36" s="1"/>
  <c r="Q42" i="36" s="1"/>
  <c r="Q41" i="36" s="1"/>
  <c r="Q55" i="36" s="1"/>
  <c r="Y48" i="36"/>
  <c r="Y47" i="36" s="1"/>
  <c r="Y46" i="36" s="1"/>
  <c r="Y45" i="36" s="1"/>
  <c r="Y44" i="36" s="1"/>
  <c r="Y43" i="36" s="1"/>
  <c r="Y42" i="36" s="1"/>
  <c r="Y41" i="36" s="1"/>
  <c r="Y55" i="36" s="1"/>
  <c r="AK45" i="36"/>
  <c r="AK44" i="36" s="1"/>
  <c r="AK43" i="36" s="1"/>
  <c r="AK42" i="36" s="1"/>
  <c r="AK41" i="36" s="1"/>
  <c r="AK55" i="36" s="1"/>
  <c r="AM44" i="36"/>
  <c r="AM43" i="36" s="1"/>
  <c r="AM42" i="36" s="1"/>
  <c r="AM41" i="36" s="1"/>
  <c r="AM55" i="36" s="1"/>
  <c r="I44" i="36"/>
  <c r="I43" i="36" s="1"/>
  <c r="I42" i="36" s="1"/>
  <c r="I41" i="36" s="1"/>
  <c r="I55" i="36" s="1"/>
  <c r="G53" i="35"/>
  <c r="H53" i="35" s="1"/>
  <c r="I53" i="35" s="1"/>
  <c r="J53" i="35" s="1"/>
  <c r="K53" i="35" s="1"/>
  <c r="L53" i="35" s="1"/>
  <c r="M53" i="35" s="1"/>
  <c r="N53" i="35" s="1"/>
  <c r="O53" i="35" s="1"/>
  <c r="P53" i="35" s="1"/>
  <c r="Q53" i="35" s="1"/>
  <c r="R53" i="35" s="1"/>
  <c r="S53" i="35" s="1"/>
  <c r="U53" i="35"/>
  <c r="V53" i="35" s="1"/>
  <c r="W53" i="35" s="1"/>
  <c r="X53" i="35" s="1"/>
  <c r="Y53" i="35" s="1"/>
  <c r="Z53" i="35" s="1"/>
  <c r="AA53" i="35" s="1"/>
  <c r="AB53" i="35" s="1"/>
  <c r="AC53" i="35" s="1"/>
  <c r="AD53" i="35" s="1"/>
  <c r="AE53" i="35" s="1"/>
  <c r="AF53" i="35" s="1"/>
  <c r="AG53" i="35" s="1"/>
  <c r="AH53" i="35" s="1"/>
  <c r="AI53" i="35" s="1"/>
  <c r="AJ53" i="35" s="1"/>
  <c r="AK53" i="35" s="1"/>
  <c r="AL53" i="35" s="1"/>
  <c r="AM53" i="35" s="1"/>
  <c r="G52" i="35"/>
  <c r="H52" i="35"/>
  <c r="I52" i="35" s="1"/>
  <c r="J52" i="35" s="1"/>
  <c r="K52" i="35" s="1"/>
  <c r="L52" i="35" s="1"/>
  <c r="M52" i="35" s="1"/>
  <c r="N52" i="35" s="1"/>
  <c r="O52" i="35" s="1"/>
  <c r="P52" i="35" s="1"/>
  <c r="Q52" i="35" s="1"/>
  <c r="R52" i="35" s="1"/>
  <c r="S52" i="35" s="1"/>
  <c r="U52" i="35"/>
  <c r="V52" i="35" s="1"/>
  <c r="W52" i="35" s="1"/>
  <c r="X52" i="35" s="1"/>
  <c r="Y52" i="35" s="1"/>
  <c r="Z52" i="35" s="1"/>
  <c r="AA52" i="35" s="1"/>
  <c r="AB52" i="35" s="1"/>
  <c r="AC52" i="35" s="1"/>
  <c r="AD52" i="35" s="1"/>
  <c r="AE52" i="35" s="1"/>
  <c r="AF52" i="35" s="1"/>
  <c r="AG52" i="35" s="1"/>
  <c r="AH52" i="35" s="1"/>
  <c r="AI52" i="35" s="1"/>
  <c r="AJ52" i="35" s="1"/>
  <c r="AK52" i="35" s="1"/>
  <c r="AL52" i="35" s="1"/>
  <c r="AM52" i="35" s="1"/>
  <c r="G51" i="35"/>
  <c r="H51" i="35" s="1"/>
  <c r="I51" i="35" s="1"/>
  <c r="J51" i="35" s="1"/>
  <c r="K51" i="35" s="1"/>
  <c r="L51" i="35" s="1"/>
  <c r="M51" i="35" s="1"/>
  <c r="N51" i="35" s="1"/>
  <c r="O51" i="35" s="1"/>
  <c r="P51" i="35" s="1"/>
  <c r="Q51" i="35" s="1"/>
  <c r="R51" i="35" s="1"/>
  <c r="S51" i="35" s="1"/>
  <c r="U51" i="35"/>
  <c r="V51" i="35" s="1"/>
  <c r="W51" i="35" s="1"/>
  <c r="X51" i="35" s="1"/>
  <c r="Y51" i="35" s="1"/>
  <c r="Z51" i="35" s="1"/>
  <c r="AA51" i="35" s="1"/>
  <c r="AB51" i="35" s="1"/>
  <c r="AC51" i="35" s="1"/>
  <c r="AD51" i="35" s="1"/>
  <c r="AE51" i="35" s="1"/>
  <c r="AF51" i="35" s="1"/>
  <c r="AG51" i="35" s="1"/>
  <c r="AH51" i="35" s="1"/>
  <c r="AI51" i="35" s="1"/>
  <c r="AJ51" i="35" s="1"/>
  <c r="AK51" i="35" s="1"/>
  <c r="AL51" i="35" s="1"/>
  <c r="AM51" i="35" s="1"/>
  <c r="G50" i="35"/>
  <c r="H50" i="35" s="1"/>
  <c r="I50" i="35" s="1"/>
  <c r="J50" i="35" s="1"/>
  <c r="K50" i="35" s="1"/>
  <c r="L50" i="35" s="1"/>
  <c r="M50" i="35" s="1"/>
  <c r="N50" i="35" s="1"/>
  <c r="O50" i="35" s="1"/>
  <c r="P50" i="35" s="1"/>
  <c r="Q50" i="35" s="1"/>
  <c r="R50" i="35" s="1"/>
  <c r="S50" i="35" s="1"/>
  <c r="U50" i="35"/>
  <c r="V50" i="35" s="1"/>
  <c r="W50" i="35" s="1"/>
  <c r="X50" i="35" s="1"/>
  <c r="Y50" i="35" s="1"/>
  <c r="Z50" i="35" s="1"/>
  <c r="AA50" i="35" s="1"/>
  <c r="AB50" i="35" s="1"/>
  <c r="AC50" i="35" s="1"/>
  <c r="AD50" i="35" s="1"/>
  <c r="AE50" i="35" s="1"/>
  <c r="AF50" i="35" s="1"/>
  <c r="AG50" i="35" s="1"/>
  <c r="AH50" i="35" s="1"/>
  <c r="AI50" i="35" s="1"/>
  <c r="AJ50" i="35" s="1"/>
  <c r="AK50" i="35" s="1"/>
  <c r="AL50" i="35" s="1"/>
  <c r="AM50" i="35" s="1"/>
  <c r="G49" i="35"/>
  <c r="H49" i="35" s="1"/>
  <c r="I49" i="35" s="1"/>
  <c r="J49" i="35" s="1"/>
  <c r="K49" i="35" s="1"/>
  <c r="L49" i="35" s="1"/>
  <c r="M49" i="35" s="1"/>
  <c r="N49" i="35" s="1"/>
  <c r="O49" i="35" s="1"/>
  <c r="P49" i="35" s="1"/>
  <c r="Q49" i="35" s="1"/>
  <c r="R49" i="35" s="1"/>
  <c r="S49" i="35" s="1"/>
  <c r="U49" i="35"/>
  <c r="V49" i="35" s="1"/>
  <c r="W49" i="35" s="1"/>
  <c r="X49" i="35" s="1"/>
  <c r="Y49" i="35" s="1"/>
  <c r="Z49" i="35" s="1"/>
  <c r="AA49" i="35" s="1"/>
  <c r="AB49" i="35" s="1"/>
  <c r="AC49" i="35" s="1"/>
  <c r="AD49" i="35" s="1"/>
  <c r="AE49" i="35" s="1"/>
  <c r="AF49" i="35" s="1"/>
  <c r="AG49" i="35" s="1"/>
  <c r="AH49" i="35" s="1"/>
  <c r="AI49" i="35" s="1"/>
  <c r="AJ49" i="35" s="1"/>
  <c r="AK49" i="35" s="1"/>
  <c r="AL49" i="35" s="1"/>
  <c r="AM49" i="35" s="1"/>
  <c r="G48" i="35"/>
  <c r="H48" i="35" s="1"/>
  <c r="I48" i="35" s="1"/>
  <c r="J48" i="35" s="1"/>
  <c r="K48" i="35" s="1"/>
  <c r="L48" i="35" s="1"/>
  <c r="M48" i="35" s="1"/>
  <c r="N48" i="35" s="1"/>
  <c r="O48" i="35" s="1"/>
  <c r="P48" i="35" s="1"/>
  <c r="Q48" i="35" s="1"/>
  <c r="R48" i="35" s="1"/>
  <c r="S48" i="35" s="1"/>
  <c r="U48" i="35"/>
  <c r="V48" i="35" s="1"/>
  <c r="W48" i="35" s="1"/>
  <c r="X48" i="35" s="1"/>
  <c r="Y48" i="35" s="1"/>
  <c r="Z48" i="35" s="1"/>
  <c r="AA48" i="35" s="1"/>
  <c r="AB48" i="35" s="1"/>
  <c r="AC48" i="35" s="1"/>
  <c r="AD48" i="35" s="1"/>
  <c r="AE48" i="35" s="1"/>
  <c r="AF48" i="35" s="1"/>
  <c r="AG48" i="35" s="1"/>
  <c r="AH48" i="35" s="1"/>
  <c r="AI48" i="35" s="1"/>
  <c r="AJ48" i="35" s="1"/>
  <c r="AK48" i="35" s="1"/>
  <c r="AL48" i="35" s="1"/>
  <c r="AM48" i="35" s="1"/>
  <c r="G47" i="35"/>
  <c r="H47" i="35"/>
  <c r="I47" i="35" s="1"/>
  <c r="J47" i="35" s="1"/>
  <c r="K47" i="35" s="1"/>
  <c r="L47" i="35" s="1"/>
  <c r="M47" i="35" s="1"/>
  <c r="N47" i="35" s="1"/>
  <c r="O47" i="35" s="1"/>
  <c r="P47" i="35" s="1"/>
  <c r="Q47" i="35" s="1"/>
  <c r="R47" i="35" s="1"/>
  <c r="S47" i="35" s="1"/>
  <c r="U47" i="35"/>
  <c r="V47" i="35" s="1"/>
  <c r="W47" i="35" s="1"/>
  <c r="X47" i="35" s="1"/>
  <c r="Y47" i="35" s="1"/>
  <c r="Z47" i="35" s="1"/>
  <c r="AA47" i="35" s="1"/>
  <c r="AB47" i="35" s="1"/>
  <c r="AC47" i="35" s="1"/>
  <c r="AD47" i="35" s="1"/>
  <c r="AE47" i="35" s="1"/>
  <c r="AF47" i="35" s="1"/>
  <c r="AG47" i="35" s="1"/>
  <c r="AH47" i="35" s="1"/>
  <c r="AI47" i="35" s="1"/>
  <c r="AJ47" i="35" s="1"/>
  <c r="AK47" i="35" s="1"/>
  <c r="AL47" i="35" s="1"/>
  <c r="AM47" i="35" s="1"/>
  <c r="G46" i="35"/>
  <c r="H46" i="35" s="1"/>
  <c r="I46" i="35" s="1"/>
  <c r="J46" i="35" s="1"/>
  <c r="K46" i="35" s="1"/>
  <c r="L46" i="35" s="1"/>
  <c r="M46" i="35" s="1"/>
  <c r="N46" i="35" s="1"/>
  <c r="O46" i="35" s="1"/>
  <c r="P46" i="35" s="1"/>
  <c r="Q46" i="35" s="1"/>
  <c r="R46" i="35" s="1"/>
  <c r="S46" i="35" s="1"/>
  <c r="U46" i="35"/>
  <c r="V46" i="35" s="1"/>
  <c r="W46" i="35" s="1"/>
  <c r="X46" i="35" s="1"/>
  <c r="Y46" i="35" s="1"/>
  <c r="Z46" i="35" s="1"/>
  <c r="AA46" i="35" s="1"/>
  <c r="AB46" i="35" s="1"/>
  <c r="AC46" i="35" s="1"/>
  <c r="AD46" i="35" s="1"/>
  <c r="AE46" i="35" s="1"/>
  <c r="AF46" i="35" s="1"/>
  <c r="AG46" i="35" s="1"/>
  <c r="AH46" i="35" s="1"/>
  <c r="AI46" i="35" s="1"/>
  <c r="AJ46" i="35" s="1"/>
  <c r="AK46" i="35" s="1"/>
  <c r="AL46" i="35" s="1"/>
  <c r="AM46" i="35" s="1"/>
  <c r="G45" i="35"/>
  <c r="H45" i="35" s="1"/>
  <c r="I45" i="35" s="1"/>
  <c r="J45" i="35" s="1"/>
  <c r="K45" i="35" s="1"/>
  <c r="L45" i="35" s="1"/>
  <c r="M45" i="35" s="1"/>
  <c r="N45" i="35" s="1"/>
  <c r="O45" i="35" s="1"/>
  <c r="P45" i="35" s="1"/>
  <c r="Q45" i="35" s="1"/>
  <c r="R45" i="35" s="1"/>
  <c r="S45" i="35" s="1"/>
  <c r="U45" i="35"/>
  <c r="V45" i="35" s="1"/>
  <c r="W45" i="35" s="1"/>
  <c r="X45" i="35" s="1"/>
  <c r="Y45" i="35" s="1"/>
  <c r="Z45" i="35" s="1"/>
  <c r="AA45" i="35" s="1"/>
  <c r="AB45" i="35" s="1"/>
  <c r="AC45" i="35" s="1"/>
  <c r="AD45" i="35" s="1"/>
  <c r="AE45" i="35" s="1"/>
  <c r="AF45" i="35" s="1"/>
  <c r="AG45" i="35" s="1"/>
  <c r="AH45" i="35" s="1"/>
  <c r="AI45" i="35" s="1"/>
  <c r="AJ45" i="35" s="1"/>
  <c r="AK45" i="35" s="1"/>
  <c r="AL45" i="35" s="1"/>
  <c r="AM45" i="35" s="1"/>
  <c r="G44" i="35"/>
  <c r="H44" i="35"/>
  <c r="I44" i="35" s="1"/>
  <c r="J44" i="35" s="1"/>
  <c r="K44" i="35" s="1"/>
  <c r="L44" i="35" s="1"/>
  <c r="M44" i="35" s="1"/>
  <c r="N44" i="35" s="1"/>
  <c r="O44" i="35" s="1"/>
  <c r="P44" i="35" s="1"/>
  <c r="Q44" i="35" s="1"/>
  <c r="R44" i="35" s="1"/>
  <c r="S44" i="35" s="1"/>
  <c r="U44" i="35"/>
  <c r="V44" i="35" s="1"/>
  <c r="W44" i="35" s="1"/>
  <c r="X44" i="35" s="1"/>
  <c r="Y44" i="35" s="1"/>
  <c r="Z44" i="35" s="1"/>
  <c r="AA44" i="35" s="1"/>
  <c r="AB44" i="35" s="1"/>
  <c r="AC44" i="35" s="1"/>
  <c r="AD44" i="35" s="1"/>
  <c r="AE44" i="35" s="1"/>
  <c r="AF44" i="35" s="1"/>
  <c r="AG44" i="35" s="1"/>
  <c r="AH44" i="35" s="1"/>
  <c r="AI44" i="35" s="1"/>
  <c r="AJ44" i="35" s="1"/>
  <c r="AK44" i="35" s="1"/>
  <c r="AL44" i="35" s="1"/>
  <c r="AM44" i="35" s="1"/>
  <c r="G43" i="35"/>
  <c r="H43" i="35"/>
  <c r="I43" i="35" s="1"/>
  <c r="J43" i="35" s="1"/>
  <c r="K43" i="35" s="1"/>
  <c r="L43" i="35" s="1"/>
  <c r="M43" i="35" s="1"/>
  <c r="N43" i="35" s="1"/>
  <c r="O43" i="35" s="1"/>
  <c r="P43" i="35" s="1"/>
  <c r="Q43" i="35" s="1"/>
  <c r="R43" i="35" s="1"/>
  <c r="S43" i="35" s="1"/>
  <c r="U43" i="35"/>
  <c r="V43" i="35" s="1"/>
  <c r="W43" i="35" s="1"/>
  <c r="X43" i="35" s="1"/>
  <c r="Y43" i="35" s="1"/>
  <c r="Z43" i="35" s="1"/>
  <c r="AA43" i="35" s="1"/>
  <c r="AB43" i="35" s="1"/>
  <c r="AC43" i="35" s="1"/>
  <c r="AD43" i="35" s="1"/>
  <c r="AE43" i="35" s="1"/>
  <c r="AF43" i="35" s="1"/>
  <c r="AG43" i="35" s="1"/>
  <c r="AH43" i="35" s="1"/>
  <c r="AI43" i="35" s="1"/>
  <c r="AJ43" i="35" s="1"/>
  <c r="AK43" i="35" s="1"/>
  <c r="AL43" i="35" s="1"/>
  <c r="AM43" i="35" s="1"/>
  <c r="H42" i="35"/>
  <c r="I42" i="35" s="1"/>
  <c r="J42" i="35" s="1"/>
  <c r="K42" i="35" s="1"/>
  <c r="L42" i="35" s="1"/>
  <c r="M42" i="35" s="1"/>
  <c r="N42" i="35" s="1"/>
  <c r="O42" i="35" s="1"/>
  <c r="P42" i="35" s="1"/>
  <c r="Q42" i="35" s="1"/>
  <c r="R42" i="35" s="1"/>
  <c r="S42" i="35" s="1"/>
  <c r="U42" i="35"/>
  <c r="V42" i="35" s="1"/>
  <c r="W42" i="35" s="1"/>
  <c r="X42" i="35" s="1"/>
  <c r="Y42" i="35" s="1"/>
  <c r="Z42" i="35" s="1"/>
  <c r="AA42" i="35" s="1"/>
  <c r="AB42" i="35" s="1"/>
  <c r="AC42" i="35" s="1"/>
  <c r="AD42" i="35" s="1"/>
  <c r="AE42" i="35" s="1"/>
  <c r="AF42" i="35" s="1"/>
  <c r="AG42" i="35" s="1"/>
  <c r="AH42" i="35" s="1"/>
  <c r="AI42" i="35" s="1"/>
  <c r="AJ42" i="35" s="1"/>
  <c r="AK42" i="35" s="1"/>
  <c r="AL42" i="35" s="1"/>
  <c r="AM42" i="35" s="1"/>
  <c r="G42" i="35"/>
  <c r="G41" i="35"/>
  <c r="H41" i="35" s="1"/>
  <c r="G53" i="34"/>
  <c r="H53" i="34"/>
  <c r="I53" i="34"/>
  <c r="J53" i="34" s="1"/>
  <c r="K53" i="34" s="1"/>
  <c r="L53" i="34" s="1"/>
  <c r="M53" i="34" s="1"/>
  <c r="N53" i="34" s="1"/>
  <c r="O53" i="34" s="1"/>
  <c r="P53" i="34" s="1"/>
  <c r="Q53" i="34" s="1"/>
  <c r="R53" i="34" s="1"/>
  <c r="S53" i="34" s="1"/>
  <c r="U53" i="34"/>
  <c r="V53" i="34" s="1"/>
  <c r="W53" i="34" s="1"/>
  <c r="X53" i="34" s="1"/>
  <c r="Y53" i="34" s="1"/>
  <c r="Z53" i="34" s="1"/>
  <c r="AA53" i="34" s="1"/>
  <c r="AB53" i="34" s="1"/>
  <c r="AC53" i="34" s="1"/>
  <c r="AD53" i="34" s="1"/>
  <c r="AE53" i="34" s="1"/>
  <c r="AF53" i="34" s="1"/>
  <c r="AG53" i="34" s="1"/>
  <c r="AH53" i="34" s="1"/>
  <c r="AI53" i="34" s="1"/>
  <c r="AJ53" i="34" s="1"/>
  <c r="AK53" i="34" s="1"/>
  <c r="AL53" i="34" s="1"/>
  <c r="AM53" i="34" s="1"/>
  <c r="G52" i="34"/>
  <c r="H52" i="34" s="1"/>
  <c r="I52" i="34" s="1"/>
  <c r="J52" i="34" s="1"/>
  <c r="K52" i="34" s="1"/>
  <c r="L52" i="34" s="1"/>
  <c r="M52" i="34" s="1"/>
  <c r="N52" i="34" s="1"/>
  <c r="O52" i="34" s="1"/>
  <c r="P52" i="34" s="1"/>
  <c r="Q52" i="34" s="1"/>
  <c r="R52" i="34" s="1"/>
  <c r="S52" i="34" s="1"/>
  <c r="U52" i="34"/>
  <c r="V52" i="34" s="1"/>
  <c r="W52" i="34" s="1"/>
  <c r="X52" i="34" s="1"/>
  <c r="Y52" i="34" s="1"/>
  <c r="Z52" i="34" s="1"/>
  <c r="AA52" i="34" s="1"/>
  <c r="AB52" i="34" s="1"/>
  <c r="AC52" i="34" s="1"/>
  <c r="AD52" i="34" s="1"/>
  <c r="AE52" i="34" s="1"/>
  <c r="AF52" i="34" s="1"/>
  <c r="AG52" i="34" s="1"/>
  <c r="AH52" i="34" s="1"/>
  <c r="AI52" i="34" s="1"/>
  <c r="AJ52" i="34" s="1"/>
  <c r="AK52" i="34" s="1"/>
  <c r="AL52" i="34" s="1"/>
  <c r="AM52" i="34" s="1"/>
  <c r="G51" i="34"/>
  <c r="H51" i="34" s="1"/>
  <c r="I51" i="34" s="1"/>
  <c r="J51" i="34" s="1"/>
  <c r="K51" i="34" s="1"/>
  <c r="L51" i="34" s="1"/>
  <c r="M51" i="34" s="1"/>
  <c r="N51" i="34" s="1"/>
  <c r="O51" i="34" s="1"/>
  <c r="P51" i="34" s="1"/>
  <c r="Q51" i="34" s="1"/>
  <c r="R51" i="34" s="1"/>
  <c r="S51" i="34" s="1"/>
  <c r="U51" i="34"/>
  <c r="V51" i="34" s="1"/>
  <c r="W51" i="34" s="1"/>
  <c r="X51" i="34" s="1"/>
  <c r="Y51" i="34" s="1"/>
  <c r="Z51" i="34" s="1"/>
  <c r="AA51" i="34" s="1"/>
  <c r="AB51" i="34" s="1"/>
  <c r="AC51" i="34" s="1"/>
  <c r="AD51" i="34" s="1"/>
  <c r="AE51" i="34" s="1"/>
  <c r="AF51" i="34" s="1"/>
  <c r="AG51" i="34" s="1"/>
  <c r="AH51" i="34" s="1"/>
  <c r="AI51" i="34" s="1"/>
  <c r="AJ51" i="34" s="1"/>
  <c r="AK51" i="34" s="1"/>
  <c r="AL51" i="34" s="1"/>
  <c r="AM51" i="34" s="1"/>
  <c r="G50" i="34"/>
  <c r="H50" i="34" s="1"/>
  <c r="I50" i="34" s="1"/>
  <c r="J50" i="34" s="1"/>
  <c r="K50" i="34" s="1"/>
  <c r="L50" i="34" s="1"/>
  <c r="M50" i="34" s="1"/>
  <c r="N50" i="34" s="1"/>
  <c r="O50" i="34" s="1"/>
  <c r="P50" i="34" s="1"/>
  <c r="Q50" i="34" s="1"/>
  <c r="R50" i="34" s="1"/>
  <c r="S50" i="34" s="1"/>
  <c r="U50" i="34"/>
  <c r="V50" i="34" s="1"/>
  <c r="W50" i="34" s="1"/>
  <c r="X50" i="34" s="1"/>
  <c r="Y50" i="34" s="1"/>
  <c r="Z50" i="34" s="1"/>
  <c r="AA50" i="34" s="1"/>
  <c r="AB50" i="34" s="1"/>
  <c r="AC50" i="34" s="1"/>
  <c r="AD50" i="34" s="1"/>
  <c r="AE50" i="34" s="1"/>
  <c r="AF50" i="34" s="1"/>
  <c r="AG50" i="34" s="1"/>
  <c r="AH50" i="34" s="1"/>
  <c r="AI50" i="34" s="1"/>
  <c r="AJ50" i="34" s="1"/>
  <c r="AK50" i="34" s="1"/>
  <c r="AL50" i="34" s="1"/>
  <c r="AM50" i="34" s="1"/>
  <c r="G49" i="34"/>
  <c r="H49" i="34"/>
  <c r="I49" i="34" s="1"/>
  <c r="J49" i="34" s="1"/>
  <c r="K49" i="34" s="1"/>
  <c r="L49" i="34" s="1"/>
  <c r="M49" i="34" s="1"/>
  <c r="N49" i="34" s="1"/>
  <c r="O49" i="34" s="1"/>
  <c r="P49" i="34" s="1"/>
  <c r="Q49" i="34" s="1"/>
  <c r="R49" i="34" s="1"/>
  <c r="S49" i="34" s="1"/>
  <c r="U49" i="34"/>
  <c r="V49" i="34" s="1"/>
  <c r="W49" i="34" s="1"/>
  <c r="X49" i="34" s="1"/>
  <c r="Y49" i="34" s="1"/>
  <c r="Z49" i="34" s="1"/>
  <c r="AA49" i="34" s="1"/>
  <c r="AB49" i="34" s="1"/>
  <c r="AC49" i="34" s="1"/>
  <c r="AD49" i="34" s="1"/>
  <c r="AE49" i="34" s="1"/>
  <c r="AF49" i="34" s="1"/>
  <c r="AG49" i="34" s="1"/>
  <c r="AH49" i="34" s="1"/>
  <c r="AI49" i="34" s="1"/>
  <c r="AJ49" i="34" s="1"/>
  <c r="AK49" i="34" s="1"/>
  <c r="AL49" i="34" s="1"/>
  <c r="AM49" i="34" s="1"/>
  <c r="G48" i="34"/>
  <c r="H48" i="34"/>
  <c r="I48" i="34" s="1"/>
  <c r="J48" i="34" s="1"/>
  <c r="K48" i="34" s="1"/>
  <c r="L48" i="34" s="1"/>
  <c r="M48" i="34" s="1"/>
  <c r="N48" i="34" s="1"/>
  <c r="O48" i="34" s="1"/>
  <c r="P48" i="34" s="1"/>
  <c r="Q48" i="34" s="1"/>
  <c r="R48" i="34" s="1"/>
  <c r="S48" i="34" s="1"/>
  <c r="U48" i="34"/>
  <c r="V48" i="34" s="1"/>
  <c r="W48" i="34" s="1"/>
  <c r="X48" i="34" s="1"/>
  <c r="Y48" i="34" s="1"/>
  <c r="Z48" i="34" s="1"/>
  <c r="AA48" i="34" s="1"/>
  <c r="AB48" i="34" s="1"/>
  <c r="AC48" i="34" s="1"/>
  <c r="AD48" i="34" s="1"/>
  <c r="AE48" i="34" s="1"/>
  <c r="AF48" i="34" s="1"/>
  <c r="AG48" i="34" s="1"/>
  <c r="AH48" i="34" s="1"/>
  <c r="AI48" i="34" s="1"/>
  <c r="AJ48" i="34" s="1"/>
  <c r="AK48" i="34" s="1"/>
  <c r="AL48" i="34" s="1"/>
  <c r="AM48" i="34" s="1"/>
  <c r="G47" i="34"/>
  <c r="H47" i="34" s="1"/>
  <c r="I47" i="34" s="1"/>
  <c r="J47" i="34" s="1"/>
  <c r="K47" i="34" s="1"/>
  <c r="L47" i="34" s="1"/>
  <c r="M47" i="34" s="1"/>
  <c r="N47" i="34" s="1"/>
  <c r="O47" i="34" s="1"/>
  <c r="P47" i="34" s="1"/>
  <c r="Q47" i="34" s="1"/>
  <c r="R47" i="34" s="1"/>
  <c r="S47" i="34" s="1"/>
  <c r="U47" i="34"/>
  <c r="V47" i="34" s="1"/>
  <c r="W47" i="34" s="1"/>
  <c r="X47" i="34" s="1"/>
  <c r="Y47" i="34" s="1"/>
  <c r="Z47" i="34" s="1"/>
  <c r="AA47" i="34" s="1"/>
  <c r="AB47" i="34" s="1"/>
  <c r="AC47" i="34" s="1"/>
  <c r="AD47" i="34" s="1"/>
  <c r="AE47" i="34" s="1"/>
  <c r="AF47" i="34" s="1"/>
  <c r="AG47" i="34" s="1"/>
  <c r="AH47" i="34" s="1"/>
  <c r="AI47" i="34" s="1"/>
  <c r="AJ47" i="34" s="1"/>
  <c r="AK47" i="34" s="1"/>
  <c r="AL47" i="34" s="1"/>
  <c r="AM47" i="34" s="1"/>
  <c r="G46" i="34"/>
  <c r="H46" i="34" s="1"/>
  <c r="I46" i="34" s="1"/>
  <c r="J46" i="34" s="1"/>
  <c r="K46" i="34" s="1"/>
  <c r="L46" i="34" s="1"/>
  <c r="M46" i="34" s="1"/>
  <c r="N46" i="34" s="1"/>
  <c r="O46" i="34" s="1"/>
  <c r="P46" i="34" s="1"/>
  <c r="Q46" i="34" s="1"/>
  <c r="R46" i="34" s="1"/>
  <c r="S46" i="34" s="1"/>
  <c r="U46" i="34"/>
  <c r="V46" i="34" s="1"/>
  <c r="W46" i="34" s="1"/>
  <c r="X46" i="34" s="1"/>
  <c r="Y46" i="34" s="1"/>
  <c r="Z46" i="34" s="1"/>
  <c r="AA46" i="34" s="1"/>
  <c r="AB46" i="34" s="1"/>
  <c r="AC46" i="34" s="1"/>
  <c r="AD46" i="34" s="1"/>
  <c r="AE46" i="34" s="1"/>
  <c r="AF46" i="34" s="1"/>
  <c r="AG46" i="34" s="1"/>
  <c r="AH46" i="34" s="1"/>
  <c r="AI46" i="34" s="1"/>
  <c r="AJ46" i="34" s="1"/>
  <c r="AK46" i="34" s="1"/>
  <c r="AL46" i="34" s="1"/>
  <c r="AM46" i="34" s="1"/>
  <c r="G45" i="34"/>
  <c r="H45" i="34"/>
  <c r="I45" i="34"/>
  <c r="J45" i="34" s="1"/>
  <c r="K45" i="34" s="1"/>
  <c r="L45" i="34" s="1"/>
  <c r="M45" i="34" s="1"/>
  <c r="N45" i="34" s="1"/>
  <c r="O45" i="34" s="1"/>
  <c r="P45" i="34" s="1"/>
  <c r="Q45" i="34" s="1"/>
  <c r="R45" i="34" s="1"/>
  <c r="S45" i="34" s="1"/>
  <c r="U45" i="34"/>
  <c r="V45" i="34" s="1"/>
  <c r="W45" i="34" s="1"/>
  <c r="X45" i="34" s="1"/>
  <c r="Y45" i="34" s="1"/>
  <c r="Z45" i="34"/>
  <c r="AA45" i="34" s="1"/>
  <c r="AB45" i="34" s="1"/>
  <c r="AC45" i="34" s="1"/>
  <c r="AD45" i="34" s="1"/>
  <c r="AE45" i="34" s="1"/>
  <c r="AF45" i="34" s="1"/>
  <c r="AG45" i="34" s="1"/>
  <c r="AH45" i="34" s="1"/>
  <c r="AI45" i="34" s="1"/>
  <c r="AJ45" i="34" s="1"/>
  <c r="AK45" i="34" s="1"/>
  <c r="AL45" i="34" s="1"/>
  <c r="AM45" i="34" s="1"/>
  <c r="G44" i="34"/>
  <c r="H44" i="34" s="1"/>
  <c r="I44" i="34" s="1"/>
  <c r="J44" i="34" s="1"/>
  <c r="K44" i="34" s="1"/>
  <c r="L44" i="34" s="1"/>
  <c r="M44" i="34" s="1"/>
  <c r="N44" i="34" s="1"/>
  <c r="O44" i="34" s="1"/>
  <c r="P44" i="34" s="1"/>
  <c r="Q44" i="34" s="1"/>
  <c r="R44" i="34" s="1"/>
  <c r="S44" i="34" s="1"/>
  <c r="U44" i="34"/>
  <c r="V44" i="34" s="1"/>
  <c r="W44" i="34" s="1"/>
  <c r="X44" i="34" s="1"/>
  <c r="Y44" i="34" s="1"/>
  <c r="Z44" i="34" s="1"/>
  <c r="AA44" i="34" s="1"/>
  <c r="AB44" i="34" s="1"/>
  <c r="AC44" i="34" s="1"/>
  <c r="AD44" i="34" s="1"/>
  <c r="AE44" i="34" s="1"/>
  <c r="AF44" i="34" s="1"/>
  <c r="AG44" i="34" s="1"/>
  <c r="AH44" i="34" s="1"/>
  <c r="AI44" i="34" s="1"/>
  <c r="AJ44" i="34" s="1"/>
  <c r="AK44" i="34" s="1"/>
  <c r="AL44" i="34" s="1"/>
  <c r="AM44" i="34" s="1"/>
  <c r="G43" i="34"/>
  <c r="H43" i="34" s="1"/>
  <c r="I43" i="34" s="1"/>
  <c r="J43" i="34" s="1"/>
  <c r="K43" i="34" s="1"/>
  <c r="L43" i="34" s="1"/>
  <c r="M43" i="34" s="1"/>
  <c r="N43" i="34" s="1"/>
  <c r="O43" i="34" s="1"/>
  <c r="P43" i="34" s="1"/>
  <c r="Q43" i="34" s="1"/>
  <c r="R43" i="34" s="1"/>
  <c r="S43" i="34" s="1"/>
  <c r="U43" i="34"/>
  <c r="V43" i="34" s="1"/>
  <c r="W43" i="34" s="1"/>
  <c r="X43" i="34" s="1"/>
  <c r="Y43" i="34" s="1"/>
  <c r="Z43" i="34" s="1"/>
  <c r="AA43" i="34" s="1"/>
  <c r="AB43" i="34" s="1"/>
  <c r="AC43" i="34" s="1"/>
  <c r="AD43" i="34" s="1"/>
  <c r="AE43" i="34" s="1"/>
  <c r="AF43" i="34" s="1"/>
  <c r="AG43" i="34" s="1"/>
  <c r="AH43" i="34" s="1"/>
  <c r="AI43" i="34" s="1"/>
  <c r="AJ43" i="34" s="1"/>
  <c r="AK43" i="34" s="1"/>
  <c r="AL43" i="34" s="1"/>
  <c r="AM43" i="34" s="1"/>
  <c r="G42" i="34"/>
  <c r="H42" i="34" s="1"/>
  <c r="I42" i="34" s="1"/>
  <c r="J42" i="34" s="1"/>
  <c r="K42" i="34" s="1"/>
  <c r="L42" i="34" s="1"/>
  <c r="M42" i="34" s="1"/>
  <c r="N42" i="34" s="1"/>
  <c r="O42" i="34" s="1"/>
  <c r="P42" i="34" s="1"/>
  <c r="Q42" i="34" s="1"/>
  <c r="R42" i="34" s="1"/>
  <c r="S42" i="34" s="1"/>
  <c r="U42" i="34"/>
  <c r="V42" i="34" s="1"/>
  <c r="W42" i="34" s="1"/>
  <c r="X42" i="34" s="1"/>
  <c r="Y42" i="34" s="1"/>
  <c r="Z42" i="34" s="1"/>
  <c r="AA42" i="34" s="1"/>
  <c r="AB42" i="34" s="1"/>
  <c r="AC42" i="34" s="1"/>
  <c r="AD42" i="34" s="1"/>
  <c r="AE42" i="34" s="1"/>
  <c r="AF42" i="34" s="1"/>
  <c r="AG42" i="34" s="1"/>
  <c r="AH42" i="34" s="1"/>
  <c r="AI42" i="34" s="1"/>
  <c r="AJ42" i="34" s="1"/>
  <c r="AK42" i="34" s="1"/>
  <c r="AL42" i="34" s="1"/>
  <c r="AM42" i="34" s="1"/>
  <c r="G41" i="34"/>
  <c r="G53" i="33"/>
  <c r="H53" i="33" s="1"/>
  <c r="I53" i="33" s="1"/>
  <c r="J53" i="33" s="1"/>
  <c r="K53" i="33" s="1"/>
  <c r="L53" i="33" s="1"/>
  <c r="M53" i="33" s="1"/>
  <c r="N53" i="33" s="1"/>
  <c r="O53" i="33" s="1"/>
  <c r="P53" i="33" s="1"/>
  <c r="Q53" i="33" s="1"/>
  <c r="R53" i="33" s="1"/>
  <c r="S53" i="33" s="1"/>
  <c r="U53" i="33"/>
  <c r="V53" i="33" s="1"/>
  <c r="W53" i="33" s="1"/>
  <c r="X53" i="33" s="1"/>
  <c r="Y53" i="33" s="1"/>
  <c r="Z53" i="33" s="1"/>
  <c r="AA53" i="33" s="1"/>
  <c r="AB53" i="33" s="1"/>
  <c r="AC53" i="33" s="1"/>
  <c r="AD53" i="33" s="1"/>
  <c r="AE53" i="33" s="1"/>
  <c r="AF53" i="33" s="1"/>
  <c r="AG53" i="33" s="1"/>
  <c r="AH53" i="33" s="1"/>
  <c r="AI53" i="33" s="1"/>
  <c r="AJ53" i="33" s="1"/>
  <c r="AK53" i="33" s="1"/>
  <c r="AL53" i="33" s="1"/>
  <c r="AM53" i="33" s="1"/>
  <c r="G52" i="33"/>
  <c r="H52" i="33"/>
  <c r="I52" i="33"/>
  <c r="J52" i="33" s="1"/>
  <c r="K52" i="33" s="1"/>
  <c r="L52" i="33" s="1"/>
  <c r="M52" i="33" s="1"/>
  <c r="N52" i="33" s="1"/>
  <c r="O52" i="33" s="1"/>
  <c r="P52" i="33" s="1"/>
  <c r="Q52" i="33" s="1"/>
  <c r="R52" i="33" s="1"/>
  <c r="S52" i="33" s="1"/>
  <c r="U52" i="33"/>
  <c r="V52" i="33" s="1"/>
  <c r="W52" i="33" s="1"/>
  <c r="X52" i="33" s="1"/>
  <c r="Y52" i="33" s="1"/>
  <c r="Z52" i="33" s="1"/>
  <c r="AA52" i="33" s="1"/>
  <c r="AB52" i="33" s="1"/>
  <c r="AC52" i="33" s="1"/>
  <c r="AD52" i="33" s="1"/>
  <c r="AE52" i="33" s="1"/>
  <c r="AF52" i="33" s="1"/>
  <c r="AG52" i="33" s="1"/>
  <c r="AH52" i="33" s="1"/>
  <c r="AI52" i="33" s="1"/>
  <c r="AJ52" i="33" s="1"/>
  <c r="AK52" i="33" s="1"/>
  <c r="AL52" i="33" s="1"/>
  <c r="AM52" i="33" s="1"/>
  <c r="G51" i="33"/>
  <c r="H51" i="33"/>
  <c r="I51" i="33" s="1"/>
  <c r="J51" i="33" s="1"/>
  <c r="K51" i="33" s="1"/>
  <c r="L51" i="33" s="1"/>
  <c r="M51" i="33" s="1"/>
  <c r="N51" i="33" s="1"/>
  <c r="O51" i="33" s="1"/>
  <c r="P51" i="33" s="1"/>
  <c r="Q51" i="33" s="1"/>
  <c r="R51" i="33" s="1"/>
  <c r="S51" i="33" s="1"/>
  <c r="U51" i="33"/>
  <c r="V51" i="33" s="1"/>
  <c r="W51" i="33" s="1"/>
  <c r="X51" i="33" s="1"/>
  <c r="Y51" i="33" s="1"/>
  <c r="Z51" i="33" s="1"/>
  <c r="AA51" i="33" s="1"/>
  <c r="AB51" i="33" s="1"/>
  <c r="AC51" i="33" s="1"/>
  <c r="AD51" i="33" s="1"/>
  <c r="AE51" i="33" s="1"/>
  <c r="AF51" i="33" s="1"/>
  <c r="AG51" i="33" s="1"/>
  <c r="AH51" i="33" s="1"/>
  <c r="AI51" i="33" s="1"/>
  <c r="AJ51" i="33" s="1"/>
  <c r="AK51" i="33" s="1"/>
  <c r="AL51" i="33" s="1"/>
  <c r="AM51" i="33" s="1"/>
  <c r="G50" i="33"/>
  <c r="H50" i="33"/>
  <c r="I50" i="33" s="1"/>
  <c r="J50" i="33" s="1"/>
  <c r="K50" i="33" s="1"/>
  <c r="L50" i="33" s="1"/>
  <c r="M50" i="33" s="1"/>
  <c r="N50" i="33" s="1"/>
  <c r="O50" i="33" s="1"/>
  <c r="P50" i="33" s="1"/>
  <c r="Q50" i="33" s="1"/>
  <c r="R50" i="33" s="1"/>
  <c r="S50" i="33" s="1"/>
  <c r="U50" i="33"/>
  <c r="V50" i="33" s="1"/>
  <c r="W50" i="33" s="1"/>
  <c r="X50" i="33" s="1"/>
  <c r="Y50" i="33" s="1"/>
  <c r="Z50" i="33" s="1"/>
  <c r="AA50" i="33" s="1"/>
  <c r="AB50" i="33" s="1"/>
  <c r="AC50" i="33" s="1"/>
  <c r="AD50" i="33" s="1"/>
  <c r="AE50" i="33" s="1"/>
  <c r="AF50" i="33" s="1"/>
  <c r="AG50" i="33" s="1"/>
  <c r="AH50" i="33" s="1"/>
  <c r="AI50" i="33" s="1"/>
  <c r="AJ50" i="33" s="1"/>
  <c r="AK50" i="33" s="1"/>
  <c r="AL50" i="33" s="1"/>
  <c r="AM50" i="33" s="1"/>
  <c r="G49" i="33"/>
  <c r="H49" i="33" s="1"/>
  <c r="I49" i="33" s="1"/>
  <c r="J49" i="33" s="1"/>
  <c r="K49" i="33" s="1"/>
  <c r="L49" i="33" s="1"/>
  <c r="M49" i="33" s="1"/>
  <c r="N49" i="33" s="1"/>
  <c r="O49" i="33" s="1"/>
  <c r="P49" i="33" s="1"/>
  <c r="Q49" i="33" s="1"/>
  <c r="R49" i="33" s="1"/>
  <c r="S49" i="33" s="1"/>
  <c r="U49" i="33"/>
  <c r="V49" i="33" s="1"/>
  <c r="W49" i="33" s="1"/>
  <c r="X49" i="33" s="1"/>
  <c r="Y49" i="33" s="1"/>
  <c r="Z49" i="33" s="1"/>
  <c r="AA49" i="33" s="1"/>
  <c r="AB49" i="33" s="1"/>
  <c r="AC49" i="33" s="1"/>
  <c r="AD49" i="33" s="1"/>
  <c r="AE49" i="33" s="1"/>
  <c r="AF49" i="33" s="1"/>
  <c r="AG49" i="33" s="1"/>
  <c r="AH49" i="33" s="1"/>
  <c r="AI49" i="33" s="1"/>
  <c r="AJ49" i="33" s="1"/>
  <c r="AK49" i="33" s="1"/>
  <c r="AL49" i="33" s="1"/>
  <c r="AM49" i="33" s="1"/>
  <c r="G48" i="33"/>
  <c r="H48" i="33"/>
  <c r="I48" i="33"/>
  <c r="J48" i="33" s="1"/>
  <c r="K48" i="33" s="1"/>
  <c r="L48" i="33" s="1"/>
  <c r="M48" i="33" s="1"/>
  <c r="N48" i="33" s="1"/>
  <c r="O48" i="33" s="1"/>
  <c r="P48" i="33" s="1"/>
  <c r="Q48" i="33" s="1"/>
  <c r="R48" i="33" s="1"/>
  <c r="S48" i="33" s="1"/>
  <c r="U48" i="33"/>
  <c r="V48" i="33" s="1"/>
  <c r="W48" i="33" s="1"/>
  <c r="X48" i="33" s="1"/>
  <c r="Y48" i="33" s="1"/>
  <c r="Z48" i="33" s="1"/>
  <c r="AA48" i="33" s="1"/>
  <c r="AB48" i="33" s="1"/>
  <c r="AC48" i="33" s="1"/>
  <c r="AD48" i="33" s="1"/>
  <c r="AE48" i="33" s="1"/>
  <c r="AF48" i="33" s="1"/>
  <c r="AG48" i="33" s="1"/>
  <c r="AH48" i="33" s="1"/>
  <c r="AI48" i="33" s="1"/>
  <c r="AJ48" i="33" s="1"/>
  <c r="AK48" i="33" s="1"/>
  <c r="AL48" i="33" s="1"/>
  <c r="AM48" i="33" s="1"/>
  <c r="U47" i="33"/>
  <c r="V47" i="33" s="1"/>
  <c r="W47" i="33" s="1"/>
  <c r="X47" i="33" s="1"/>
  <c r="Y47" i="33" s="1"/>
  <c r="Z47" i="33" s="1"/>
  <c r="AA47" i="33"/>
  <c r="AB47" i="33" s="1"/>
  <c r="AC47" i="33" s="1"/>
  <c r="AD47" i="33" s="1"/>
  <c r="AE47" i="33" s="1"/>
  <c r="AF47" i="33" s="1"/>
  <c r="AG47" i="33" s="1"/>
  <c r="AH47" i="33" s="1"/>
  <c r="AI47" i="33" s="1"/>
  <c r="AJ47" i="33" s="1"/>
  <c r="AK47" i="33" s="1"/>
  <c r="AL47" i="33" s="1"/>
  <c r="AM47" i="33" s="1"/>
  <c r="G47" i="33"/>
  <c r="H47" i="33" s="1"/>
  <c r="I47" i="33" s="1"/>
  <c r="J47" i="33" s="1"/>
  <c r="K47" i="33" s="1"/>
  <c r="L47" i="33" s="1"/>
  <c r="M47" i="33" s="1"/>
  <c r="N47" i="33" s="1"/>
  <c r="O47" i="33" s="1"/>
  <c r="P47" i="33" s="1"/>
  <c r="Q47" i="33" s="1"/>
  <c r="R47" i="33" s="1"/>
  <c r="S47" i="33" s="1"/>
  <c r="G46" i="33"/>
  <c r="H46" i="33" s="1"/>
  <c r="I46" i="33" s="1"/>
  <c r="J46" i="33" s="1"/>
  <c r="K46" i="33" s="1"/>
  <c r="L46" i="33" s="1"/>
  <c r="M46" i="33" s="1"/>
  <c r="N46" i="33" s="1"/>
  <c r="O46" i="33" s="1"/>
  <c r="P46" i="33" s="1"/>
  <c r="Q46" i="33" s="1"/>
  <c r="R46" i="33" s="1"/>
  <c r="S46" i="33" s="1"/>
  <c r="U46" i="33"/>
  <c r="V46" i="33" s="1"/>
  <c r="W46" i="33" s="1"/>
  <c r="X46" i="33"/>
  <c r="Y46" i="33" s="1"/>
  <c r="Z46" i="33" s="1"/>
  <c r="AA46" i="33" s="1"/>
  <c r="AB46" i="33" s="1"/>
  <c r="AC46" i="33" s="1"/>
  <c r="AD46" i="33" s="1"/>
  <c r="AE46" i="33" s="1"/>
  <c r="AF46" i="33" s="1"/>
  <c r="AG46" i="33" s="1"/>
  <c r="AH46" i="33" s="1"/>
  <c r="AI46" i="33" s="1"/>
  <c r="AJ46" i="33" s="1"/>
  <c r="AK46" i="33" s="1"/>
  <c r="AL46" i="33" s="1"/>
  <c r="AM46" i="33" s="1"/>
  <c r="G45" i="33"/>
  <c r="H45" i="33"/>
  <c r="I45" i="33" s="1"/>
  <c r="J45" i="33" s="1"/>
  <c r="K45" i="33" s="1"/>
  <c r="L45" i="33" s="1"/>
  <c r="M45" i="33" s="1"/>
  <c r="N45" i="33" s="1"/>
  <c r="O45" i="33" s="1"/>
  <c r="P45" i="33" s="1"/>
  <c r="Q45" i="33" s="1"/>
  <c r="R45" i="33" s="1"/>
  <c r="S45" i="33" s="1"/>
  <c r="U45" i="33"/>
  <c r="V45" i="33" s="1"/>
  <c r="W45" i="33" s="1"/>
  <c r="X45" i="33" s="1"/>
  <c r="Y45" i="33" s="1"/>
  <c r="Z45" i="33" s="1"/>
  <c r="AA45" i="33" s="1"/>
  <c r="AB45" i="33" s="1"/>
  <c r="AC45" i="33" s="1"/>
  <c r="AD45" i="33" s="1"/>
  <c r="AE45" i="33" s="1"/>
  <c r="AF45" i="33" s="1"/>
  <c r="AG45" i="33" s="1"/>
  <c r="AH45" i="33" s="1"/>
  <c r="AI45" i="33" s="1"/>
  <c r="AJ45" i="33" s="1"/>
  <c r="AK45" i="33" s="1"/>
  <c r="AL45" i="33" s="1"/>
  <c r="AM45" i="33" s="1"/>
  <c r="G44" i="33"/>
  <c r="H44" i="33" s="1"/>
  <c r="I44" i="33" s="1"/>
  <c r="J44" i="33" s="1"/>
  <c r="K44" i="33" s="1"/>
  <c r="L44" i="33" s="1"/>
  <c r="M44" i="33" s="1"/>
  <c r="N44" i="33" s="1"/>
  <c r="O44" i="33" s="1"/>
  <c r="P44" i="33" s="1"/>
  <c r="Q44" i="33" s="1"/>
  <c r="R44" i="33" s="1"/>
  <c r="S44" i="33" s="1"/>
  <c r="U44" i="33"/>
  <c r="V44" i="33" s="1"/>
  <c r="W44" i="33" s="1"/>
  <c r="X44" i="33" s="1"/>
  <c r="Y44" i="33" s="1"/>
  <c r="Z44" i="33" s="1"/>
  <c r="AA44" i="33" s="1"/>
  <c r="AB44" i="33" s="1"/>
  <c r="AC44" i="33" s="1"/>
  <c r="AD44" i="33" s="1"/>
  <c r="AE44" i="33" s="1"/>
  <c r="AF44" i="33" s="1"/>
  <c r="AG44" i="33" s="1"/>
  <c r="AH44" i="33" s="1"/>
  <c r="AI44" i="33" s="1"/>
  <c r="AJ44" i="33" s="1"/>
  <c r="AK44" i="33" s="1"/>
  <c r="AL44" i="33" s="1"/>
  <c r="AM44" i="33" s="1"/>
  <c r="U43" i="33"/>
  <c r="V43" i="33" s="1"/>
  <c r="W43" i="33" s="1"/>
  <c r="X43" i="33" s="1"/>
  <c r="Y43" i="33" s="1"/>
  <c r="Z43" i="33" s="1"/>
  <c r="AA43" i="33" s="1"/>
  <c r="AB43" i="33" s="1"/>
  <c r="AC43" i="33" s="1"/>
  <c r="AD43" i="33" s="1"/>
  <c r="AE43" i="33" s="1"/>
  <c r="AF43" i="33" s="1"/>
  <c r="AG43" i="33" s="1"/>
  <c r="AH43" i="33" s="1"/>
  <c r="AI43" i="33" s="1"/>
  <c r="AJ43" i="33" s="1"/>
  <c r="AK43" i="33" s="1"/>
  <c r="AL43" i="33" s="1"/>
  <c r="AM43" i="33" s="1"/>
  <c r="G43" i="33"/>
  <c r="H43" i="33" s="1"/>
  <c r="I43" i="33" s="1"/>
  <c r="J43" i="33" s="1"/>
  <c r="K43" i="33" s="1"/>
  <c r="L43" i="33" s="1"/>
  <c r="M43" i="33" s="1"/>
  <c r="N43" i="33" s="1"/>
  <c r="O43" i="33" s="1"/>
  <c r="P43" i="33" s="1"/>
  <c r="Q43" i="33" s="1"/>
  <c r="R43" i="33" s="1"/>
  <c r="S43" i="33" s="1"/>
  <c r="G42" i="33"/>
  <c r="H42" i="33" s="1"/>
  <c r="I42" i="33" s="1"/>
  <c r="J42" i="33" s="1"/>
  <c r="K42" i="33" s="1"/>
  <c r="L42" i="33" s="1"/>
  <c r="M42" i="33" s="1"/>
  <c r="N42" i="33" s="1"/>
  <c r="O42" i="33" s="1"/>
  <c r="P42" i="33" s="1"/>
  <c r="Q42" i="33" s="1"/>
  <c r="R42" i="33" s="1"/>
  <c r="S42" i="33" s="1"/>
  <c r="U42" i="33"/>
  <c r="V42" i="33" s="1"/>
  <c r="W42" i="33" s="1"/>
  <c r="X42" i="33" s="1"/>
  <c r="Y42" i="33" s="1"/>
  <c r="Z42" i="33" s="1"/>
  <c r="AA42" i="33" s="1"/>
  <c r="AB42" i="33" s="1"/>
  <c r="AC42" i="33" s="1"/>
  <c r="AD42" i="33" s="1"/>
  <c r="AE42" i="33" s="1"/>
  <c r="AF42" i="33" s="1"/>
  <c r="AG42" i="33" s="1"/>
  <c r="AH42" i="33" s="1"/>
  <c r="AI42" i="33" s="1"/>
  <c r="AJ42" i="33" s="1"/>
  <c r="AK42" i="33" s="1"/>
  <c r="AL42" i="33" s="1"/>
  <c r="AM42" i="33" s="1"/>
  <c r="G41" i="33"/>
  <c r="H41" i="33" s="1"/>
  <c r="G45" i="32"/>
  <c r="H45" i="32"/>
  <c r="I45" i="32"/>
  <c r="J45" i="32" s="1"/>
  <c r="K45" i="32" s="1"/>
  <c r="L45" i="32" s="1"/>
  <c r="M45" i="32" s="1"/>
  <c r="N45" i="32" s="1"/>
  <c r="O45" i="32" s="1"/>
  <c r="P45" i="32" s="1"/>
  <c r="Q45" i="32" s="1"/>
  <c r="R45" i="32" s="1"/>
  <c r="S45" i="32" s="1"/>
  <c r="T45" i="32" s="1"/>
  <c r="G44" i="32"/>
  <c r="H44" i="32"/>
  <c r="I44" i="32" s="1"/>
  <c r="J44" i="32" s="1"/>
  <c r="K44" i="32" s="1"/>
  <c r="L44" i="32" s="1"/>
  <c r="M44" i="32" s="1"/>
  <c r="N44" i="32" s="1"/>
  <c r="O44" i="32" s="1"/>
  <c r="P44" i="32" s="1"/>
  <c r="Q44" i="32" s="1"/>
  <c r="R44" i="32" s="1"/>
  <c r="S44" i="32" s="1"/>
  <c r="U44" i="32"/>
  <c r="V44" i="32"/>
  <c r="W44" i="32" s="1"/>
  <c r="X44" i="32" s="1"/>
  <c r="Y44" i="32" s="1"/>
  <c r="Z44" i="32" s="1"/>
  <c r="AA44" i="32" s="1"/>
  <c r="AB44" i="32" s="1"/>
  <c r="AC44" i="32" s="1"/>
  <c r="AD44" i="32" s="1"/>
  <c r="AE44" i="32" s="1"/>
  <c r="AF44" i="32" s="1"/>
  <c r="AG44" i="32" s="1"/>
  <c r="AH44" i="32" s="1"/>
  <c r="AI44" i="32" s="1"/>
  <c r="AJ44" i="32" s="1"/>
  <c r="AK44" i="32" s="1"/>
  <c r="AL44" i="32" s="1"/>
  <c r="AM44" i="32" s="1"/>
  <c r="G43" i="32"/>
  <c r="H43" i="32"/>
  <c r="I43" i="32"/>
  <c r="J43" i="32" s="1"/>
  <c r="K43" i="32" s="1"/>
  <c r="L43" i="32" s="1"/>
  <c r="M43" i="32" s="1"/>
  <c r="N43" i="32" s="1"/>
  <c r="O43" i="32" s="1"/>
  <c r="P43" i="32" s="1"/>
  <c r="Q43" i="32" s="1"/>
  <c r="R43" i="32" s="1"/>
  <c r="S43" i="32" s="1"/>
  <c r="U43" i="32"/>
  <c r="V43" i="32" s="1"/>
  <c r="W43" i="32" s="1"/>
  <c r="X43" i="32" s="1"/>
  <c r="Y43" i="32" s="1"/>
  <c r="Z43" i="32" s="1"/>
  <c r="AA43" i="32" s="1"/>
  <c r="AB43" i="32" s="1"/>
  <c r="AC43" i="32" s="1"/>
  <c r="AD43" i="32" s="1"/>
  <c r="AE43" i="32" s="1"/>
  <c r="AF43" i="32" s="1"/>
  <c r="AG43" i="32" s="1"/>
  <c r="AH43" i="32" s="1"/>
  <c r="AI43" i="32" s="1"/>
  <c r="AJ43" i="32" s="1"/>
  <c r="AK43" i="32" s="1"/>
  <c r="AL43" i="32" s="1"/>
  <c r="AM43" i="32" s="1"/>
  <c r="G42" i="32"/>
  <c r="H42" i="32"/>
  <c r="I42" i="32" s="1"/>
  <c r="J42" i="32" s="1"/>
  <c r="K42" i="32" s="1"/>
  <c r="L42" i="32" s="1"/>
  <c r="M42" i="32" s="1"/>
  <c r="N42" i="32" s="1"/>
  <c r="O42" i="32" s="1"/>
  <c r="P42" i="32" s="1"/>
  <c r="Q42" i="32" s="1"/>
  <c r="R42" i="32" s="1"/>
  <c r="S42" i="32" s="1"/>
  <c r="U42" i="32"/>
  <c r="V42" i="32" s="1"/>
  <c r="W42" i="32" s="1"/>
  <c r="X42" i="32" s="1"/>
  <c r="Y42" i="32" s="1"/>
  <c r="Z42" i="32" s="1"/>
  <c r="AA42" i="32" s="1"/>
  <c r="AB42" i="32" s="1"/>
  <c r="AC42" i="32" s="1"/>
  <c r="AD42" i="32" s="1"/>
  <c r="AE42" i="32" s="1"/>
  <c r="AF42" i="32" s="1"/>
  <c r="AG42" i="32" s="1"/>
  <c r="AH42" i="32" s="1"/>
  <c r="AI42" i="32" s="1"/>
  <c r="AJ42" i="32" s="1"/>
  <c r="AK42" i="32" s="1"/>
  <c r="AL42" i="32" s="1"/>
  <c r="AM42" i="32" s="1"/>
  <c r="G41" i="32"/>
  <c r="H41" i="32"/>
  <c r="I41" i="32" s="1"/>
  <c r="J41" i="32" s="1"/>
  <c r="K41" i="32" s="1"/>
  <c r="L41" i="32" s="1"/>
  <c r="M41" i="32" s="1"/>
  <c r="N41" i="32" s="1"/>
  <c r="O41" i="32" s="1"/>
  <c r="P41" i="32" s="1"/>
  <c r="Q41" i="32" s="1"/>
  <c r="R41" i="32" s="1"/>
  <c r="S41" i="32" s="1"/>
  <c r="U41" i="32"/>
  <c r="V41" i="32" s="1"/>
  <c r="W41" i="32" s="1"/>
  <c r="X41" i="32" s="1"/>
  <c r="Y41" i="32" s="1"/>
  <c r="Z41" i="32" s="1"/>
  <c r="AA41" i="32" s="1"/>
  <c r="AB41" i="32" s="1"/>
  <c r="AC41" i="32" s="1"/>
  <c r="AD41" i="32" s="1"/>
  <c r="AE41" i="32" s="1"/>
  <c r="AF41" i="32" s="1"/>
  <c r="AG41" i="32" s="1"/>
  <c r="AH41" i="32" s="1"/>
  <c r="AI41" i="32" s="1"/>
  <c r="AJ41" i="32" s="1"/>
  <c r="AK41" i="32" s="1"/>
  <c r="AL41" i="32" s="1"/>
  <c r="AM41" i="32" s="1"/>
  <c r="G40" i="32"/>
  <c r="H40" i="32" s="1"/>
  <c r="I40" i="32" s="1"/>
  <c r="J40" i="32" s="1"/>
  <c r="K40" i="32" s="1"/>
  <c r="L40" i="32" s="1"/>
  <c r="M40" i="32" s="1"/>
  <c r="N40" i="32" s="1"/>
  <c r="O40" i="32" s="1"/>
  <c r="P40" i="32" s="1"/>
  <c r="Q40" i="32" s="1"/>
  <c r="R40" i="32" s="1"/>
  <c r="S40" i="32" s="1"/>
  <c r="U40" i="32"/>
  <c r="V40" i="32" s="1"/>
  <c r="W40" i="32" s="1"/>
  <c r="X40" i="32" s="1"/>
  <c r="Y40" i="32" s="1"/>
  <c r="Z40" i="32" s="1"/>
  <c r="AA40" i="32" s="1"/>
  <c r="AB40" i="32" s="1"/>
  <c r="AC40" i="32" s="1"/>
  <c r="AD40" i="32" s="1"/>
  <c r="AE40" i="32" s="1"/>
  <c r="AF40" i="32" s="1"/>
  <c r="AG40" i="32" s="1"/>
  <c r="AH40" i="32" s="1"/>
  <c r="AI40" i="32" s="1"/>
  <c r="AJ40" i="32" s="1"/>
  <c r="AK40" i="32" s="1"/>
  <c r="AL40" i="32" s="1"/>
  <c r="AM40" i="32" s="1"/>
  <c r="G39" i="32"/>
  <c r="H39" i="32"/>
  <c r="I39" i="32"/>
  <c r="J39" i="32" s="1"/>
  <c r="K39" i="32" s="1"/>
  <c r="L39" i="32" s="1"/>
  <c r="M39" i="32" s="1"/>
  <c r="N39" i="32" s="1"/>
  <c r="O39" i="32" s="1"/>
  <c r="P39" i="32" s="1"/>
  <c r="Q39" i="32" s="1"/>
  <c r="R39" i="32" s="1"/>
  <c r="S39" i="32" s="1"/>
  <c r="U39" i="32"/>
  <c r="V39" i="32" s="1"/>
  <c r="W39" i="32" s="1"/>
  <c r="X39" i="32" s="1"/>
  <c r="Y39" i="32" s="1"/>
  <c r="Z39" i="32" s="1"/>
  <c r="AA39" i="32" s="1"/>
  <c r="AB39" i="32" s="1"/>
  <c r="AC39" i="32" s="1"/>
  <c r="AD39" i="32" s="1"/>
  <c r="AE39" i="32" s="1"/>
  <c r="AF39" i="32" s="1"/>
  <c r="AG39" i="32" s="1"/>
  <c r="AH39" i="32" s="1"/>
  <c r="AI39" i="32" s="1"/>
  <c r="AJ39" i="32" s="1"/>
  <c r="AK39" i="32" s="1"/>
  <c r="AL39" i="32" s="1"/>
  <c r="AM39" i="32" s="1"/>
  <c r="G38" i="32"/>
  <c r="H38" i="32"/>
  <c r="I38" i="32" s="1"/>
  <c r="J38" i="32" s="1"/>
  <c r="K38" i="32" s="1"/>
  <c r="L38" i="32" s="1"/>
  <c r="M38" i="32" s="1"/>
  <c r="N38" i="32" s="1"/>
  <c r="O38" i="32" s="1"/>
  <c r="P38" i="32" s="1"/>
  <c r="Q38" i="32" s="1"/>
  <c r="R38" i="32" s="1"/>
  <c r="S38" i="32" s="1"/>
  <c r="U38" i="32"/>
  <c r="V38" i="32" s="1"/>
  <c r="W38" i="32" s="1"/>
  <c r="X38" i="32" s="1"/>
  <c r="Y38" i="32" s="1"/>
  <c r="Z38" i="32" s="1"/>
  <c r="AA38" i="32" s="1"/>
  <c r="AB38" i="32" s="1"/>
  <c r="AC38" i="32" s="1"/>
  <c r="AD38" i="32" s="1"/>
  <c r="AE38" i="32" s="1"/>
  <c r="AF38" i="32" s="1"/>
  <c r="AG38" i="32" s="1"/>
  <c r="AH38" i="32" s="1"/>
  <c r="AI38" i="32" s="1"/>
  <c r="AJ38" i="32" s="1"/>
  <c r="AK38" i="32" s="1"/>
  <c r="AL38" i="32" s="1"/>
  <c r="AM38" i="32" s="1"/>
  <c r="U37" i="32"/>
  <c r="V37" i="32" s="1"/>
  <c r="W37" i="32" s="1"/>
  <c r="X37" i="32" s="1"/>
  <c r="Y37" i="32" s="1"/>
  <c r="Z37" i="32" s="1"/>
  <c r="AA37" i="32" s="1"/>
  <c r="AB37" i="32" s="1"/>
  <c r="AC37" i="32" s="1"/>
  <c r="AD37" i="32" s="1"/>
  <c r="AE37" i="32" s="1"/>
  <c r="AF37" i="32" s="1"/>
  <c r="AG37" i="32" s="1"/>
  <c r="AH37" i="32" s="1"/>
  <c r="AI37" i="32" s="1"/>
  <c r="AJ37" i="32" s="1"/>
  <c r="AK37" i="32" s="1"/>
  <c r="AL37" i="32" s="1"/>
  <c r="AM37" i="32" s="1"/>
  <c r="G37" i="32"/>
  <c r="H37" i="32" s="1"/>
  <c r="G36" i="32"/>
  <c r="H36" i="32"/>
  <c r="I36" i="32" s="1"/>
  <c r="J36" i="32" s="1"/>
  <c r="K36" i="32" s="1"/>
  <c r="L36" i="32" s="1"/>
  <c r="M36" i="32" s="1"/>
  <c r="N36" i="32" s="1"/>
  <c r="O36" i="32" s="1"/>
  <c r="P36" i="32" s="1"/>
  <c r="Q36" i="32" s="1"/>
  <c r="R36" i="32" s="1"/>
  <c r="S36" i="32" s="1"/>
  <c r="U36" i="32"/>
  <c r="V36" i="32" s="1"/>
  <c r="W36" i="32" s="1"/>
  <c r="X36" i="32"/>
  <c r="Y36" i="32" s="1"/>
  <c r="Z36" i="32" s="1"/>
  <c r="AA36" i="32" s="1"/>
  <c r="AB36" i="32" s="1"/>
  <c r="AC36" i="32" s="1"/>
  <c r="AD36" i="32" s="1"/>
  <c r="AE36" i="32" s="1"/>
  <c r="AF36" i="32" s="1"/>
  <c r="AG36" i="32" s="1"/>
  <c r="AH36" i="32" s="1"/>
  <c r="AI36" i="32" s="1"/>
  <c r="AJ36" i="32" s="1"/>
  <c r="AK36" i="32" s="1"/>
  <c r="AL36" i="32" s="1"/>
  <c r="AM36" i="32" s="1"/>
  <c r="H35" i="32"/>
  <c r="I35" i="32" s="1"/>
  <c r="U35" i="32"/>
  <c r="V35" i="32" s="1"/>
  <c r="W35" i="32" s="1"/>
  <c r="X35" i="32" s="1"/>
  <c r="Y35" i="32" s="1"/>
  <c r="Z35" i="32" s="1"/>
  <c r="G35" i="32"/>
  <c r="G53" i="31"/>
  <c r="H53" i="31"/>
  <c r="I53" i="31" s="1"/>
  <c r="J53" i="31" s="1"/>
  <c r="K53" i="31" s="1"/>
  <c r="L53" i="31" s="1"/>
  <c r="M53" i="31" s="1"/>
  <c r="N53" i="31" s="1"/>
  <c r="O53" i="31" s="1"/>
  <c r="P53" i="31" s="1"/>
  <c r="Q53" i="31" s="1"/>
  <c r="R53" i="31" s="1"/>
  <c r="S53" i="31" s="1"/>
  <c r="U53" i="31"/>
  <c r="V53" i="31" s="1"/>
  <c r="W53" i="31" s="1"/>
  <c r="X53" i="31" s="1"/>
  <c r="Y53" i="31" s="1"/>
  <c r="Z53" i="31" s="1"/>
  <c r="AA53" i="31" s="1"/>
  <c r="AB53" i="31" s="1"/>
  <c r="AC53" i="31" s="1"/>
  <c r="AD53" i="31" s="1"/>
  <c r="AE53" i="31" s="1"/>
  <c r="AF53" i="31" s="1"/>
  <c r="AG53" i="31" s="1"/>
  <c r="AH53" i="31" s="1"/>
  <c r="AI53" i="31" s="1"/>
  <c r="AJ53" i="31" s="1"/>
  <c r="AK53" i="31" s="1"/>
  <c r="AL53" i="31" s="1"/>
  <c r="AM53" i="31" s="1"/>
  <c r="U52" i="31"/>
  <c r="V52" i="31" s="1"/>
  <c r="W52" i="31" s="1"/>
  <c r="X52" i="31" s="1"/>
  <c r="Y52" i="31" s="1"/>
  <c r="Z52" i="31" s="1"/>
  <c r="AA52" i="31" s="1"/>
  <c r="AB52" i="31" s="1"/>
  <c r="AC52" i="31" s="1"/>
  <c r="AD52" i="31" s="1"/>
  <c r="AE52" i="31" s="1"/>
  <c r="AF52" i="31" s="1"/>
  <c r="AG52" i="31" s="1"/>
  <c r="AH52" i="31" s="1"/>
  <c r="AI52" i="31" s="1"/>
  <c r="AJ52" i="31" s="1"/>
  <c r="AK52" i="31" s="1"/>
  <c r="AL52" i="31" s="1"/>
  <c r="AM52" i="31" s="1"/>
  <c r="G52" i="31"/>
  <c r="H52" i="31" s="1"/>
  <c r="I52" i="31" s="1"/>
  <c r="J52" i="31" s="1"/>
  <c r="K52" i="31" s="1"/>
  <c r="L52" i="31" s="1"/>
  <c r="M52" i="31" s="1"/>
  <c r="N52" i="31" s="1"/>
  <c r="O52" i="31" s="1"/>
  <c r="P52" i="31" s="1"/>
  <c r="Q52" i="31" s="1"/>
  <c r="R52" i="31" s="1"/>
  <c r="S52" i="31" s="1"/>
  <c r="G51" i="31"/>
  <c r="H51" i="31" s="1"/>
  <c r="I51" i="31" s="1"/>
  <c r="J51" i="31" s="1"/>
  <c r="K51" i="31" s="1"/>
  <c r="L51" i="31" s="1"/>
  <c r="M51" i="31" s="1"/>
  <c r="N51" i="31" s="1"/>
  <c r="O51" i="31" s="1"/>
  <c r="P51" i="31" s="1"/>
  <c r="Q51" i="31" s="1"/>
  <c r="R51" i="31" s="1"/>
  <c r="S51" i="31" s="1"/>
  <c r="U51" i="31"/>
  <c r="V51" i="31" s="1"/>
  <c r="W51" i="31" s="1"/>
  <c r="X51" i="31" s="1"/>
  <c r="Y51" i="31" s="1"/>
  <c r="Z51" i="31" s="1"/>
  <c r="AA51" i="31" s="1"/>
  <c r="AB51" i="31" s="1"/>
  <c r="AC51" i="31" s="1"/>
  <c r="AD51" i="31" s="1"/>
  <c r="AE51" i="31" s="1"/>
  <c r="AF51" i="31" s="1"/>
  <c r="AG51" i="31" s="1"/>
  <c r="AH51" i="31" s="1"/>
  <c r="AI51" i="31" s="1"/>
  <c r="AJ51" i="31" s="1"/>
  <c r="AK51" i="31" s="1"/>
  <c r="AL51" i="31" s="1"/>
  <c r="AM51" i="31" s="1"/>
  <c r="G50" i="31"/>
  <c r="H50" i="31"/>
  <c r="I50" i="31" s="1"/>
  <c r="J50" i="31" s="1"/>
  <c r="K50" i="31" s="1"/>
  <c r="L50" i="31" s="1"/>
  <c r="M50" i="31" s="1"/>
  <c r="N50" i="31" s="1"/>
  <c r="O50" i="31" s="1"/>
  <c r="P50" i="31" s="1"/>
  <c r="Q50" i="31" s="1"/>
  <c r="R50" i="31" s="1"/>
  <c r="S50" i="31" s="1"/>
  <c r="U50" i="31"/>
  <c r="V50" i="31" s="1"/>
  <c r="W50" i="31" s="1"/>
  <c r="X50" i="31" s="1"/>
  <c r="Y50" i="31" s="1"/>
  <c r="Z50" i="31" s="1"/>
  <c r="AA50" i="31" s="1"/>
  <c r="AB50" i="31" s="1"/>
  <c r="AC50" i="31" s="1"/>
  <c r="AD50" i="31" s="1"/>
  <c r="AE50" i="31" s="1"/>
  <c r="AF50" i="31" s="1"/>
  <c r="AG50" i="31" s="1"/>
  <c r="AH50" i="31" s="1"/>
  <c r="AI50" i="31" s="1"/>
  <c r="AJ50" i="31" s="1"/>
  <c r="AK50" i="31" s="1"/>
  <c r="AL50" i="31" s="1"/>
  <c r="AM50" i="31" s="1"/>
  <c r="G49" i="31"/>
  <c r="H49" i="31"/>
  <c r="I49" i="31"/>
  <c r="J49" i="31" s="1"/>
  <c r="K49" i="31" s="1"/>
  <c r="L49" i="31" s="1"/>
  <c r="M49" i="31" s="1"/>
  <c r="N49" i="31" s="1"/>
  <c r="O49" i="31" s="1"/>
  <c r="P49" i="31" s="1"/>
  <c r="Q49" i="31" s="1"/>
  <c r="R49" i="31" s="1"/>
  <c r="S49" i="31" s="1"/>
  <c r="U49" i="31"/>
  <c r="V49" i="31"/>
  <c r="W49" i="31" s="1"/>
  <c r="X49" i="31" s="1"/>
  <c r="Y49" i="31" s="1"/>
  <c r="Z49" i="31" s="1"/>
  <c r="AA49" i="31" s="1"/>
  <c r="AB49" i="31" s="1"/>
  <c r="AC49" i="31" s="1"/>
  <c r="AD49" i="31" s="1"/>
  <c r="AE49" i="31" s="1"/>
  <c r="AF49" i="31" s="1"/>
  <c r="AG49" i="31" s="1"/>
  <c r="AH49" i="31" s="1"/>
  <c r="AI49" i="31" s="1"/>
  <c r="AJ49" i="31" s="1"/>
  <c r="AK49" i="31" s="1"/>
  <c r="AL49" i="31" s="1"/>
  <c r="AM49" i="31" s="1"/>
  <c r="G48" i="31"/>
  <c r="H48" i="31"/>
  <c r="I48" i="31" s="1"/>
  <c r="J48" i="31" s="1"/>
  <c r="K48" i="31" s="1"/>
  <c r="L48" i="31" s="1"/>
  <c r="M48" i="31" s="1"/>
  <c r="N48" i="31" s="1"/>
  <c r="O48" i="31" s="1"/>
  <c r="P48" i="31" s="1"/>
  <c r="Q48" i="31" s="1"/>
  <c r="R48" i="31" s="1"/>
  <c r="S48" i="31" s="1"/>
  <c r="U48" i="31"/>
  <c r="V48" i="31" s="1"/>
  <c r="W48" i="31" s="1"/>
  <c r="X48" i="31" s="1"/>
  <c r="Y48" i="31" s="1"/>
  <c r="Z48" i="31" s="1"/>
  <c r="AA48" i="31" s="1"/>
  <c r="AB48" i="31" s="1"/>
  <c r="AC48" i="31" s="1"/>
  <c r="AD48" i="31" s="1"/>
  <c r="AE48" i="31" s="1"/>
  <c r="AF48" i="31" s="1"/>
  <c r="AG48" i="31" s="1"/>
  <c r="AH48" i="31" s="1"/>
  <c r="AI48" i="31" s="1"/>
  <c r="AJ48" i="31" s="1"/>
  <c r="AK48" i="31" s="1"/>
  <c r="AL48" i="31" s="1"/>
  <c r="AM48" i="31" s="1"/>
  <c r="U47" i="31"/>
  <c r="V47" i="31" s="1"/>
  <c r="W47" i="31" s="1"/>
  <c r="X47" i="31" s="1"/>
  <c r="Y47" i="31" s="1"/>
  <c r="Z47" i="31" s="1"/>
  <c r="AA47" i="31" s="1"/>
  <c r="AB47" i="31" s="1"/>
  <c r="AC47" i="31" s="1"/>
  <c r="AD47" i="31" s="1"/>
  <c r="AE47" i="31" s="1"/>
  <c r="AF47" i="31" s="1"/>
  <c r="AG47" i="31" s="1"/>
  <c r="AH47" i="31" s="1"/>
  <c r="AI47" i="31" s="1"/>
  <c r="AJ47" i="31" s="1"/>
  <c r="AK47" i="31" s="1"/>
  <c r="AL47" i="31" s="1"/>
  <c r="AM47" i="31" s="1"/>
  <c r="G47" i="31"/>
  <c r="H47" i="31" s="1"/>
  <c r="I47" i="31" s="1"/>
  <c r="J47" i="31" s="1"/>
  <c r="K47" i="31" s="1"/>
  <c r="L47" i="31" s="1"/>
  <c r="M47" i="31" s="1"/>
  <c r="N47" i="31" s="1"/>
  <c r="O47" i="31" s="1"/>
  <c r="P47" i="31" s="1"/>
  <c r="Q47" i="31" s="1"/>
  <c r="R47" i="31" s="1"/>
  <c r="S47" i="31" s="1"/>
  <c r="G46" i="31"/>
  <c r="H46" i="31"/>
  <c r="I46" i="31" s="1"/>
  <c r="J46" i="31" s="1"/>
  <c r="K46" i="31" s="1"/>
  <c r="L46" i="31" s="1"/>
  <c r="M46" i="31" s="1"/>
  <c r="N46" i="31" s="1"/>
  <c r="O46" i="31" s="1"/>
  <c r="P46" i="31" s="1"/>
  <c r="Q46" i="31" s="1"/>
  <c r="R46" i="31" s="1"/>
  <c r="S46" i="31" s="1"/>
  <c r="U46" i="31"/>
  <c r="V46" i="31" s="1"/>
  <c r="W46" i="31" s="1"/>
  <c r="X46" i="31" s="1"/>
  <c r="Y46" i="31" s="1"/>
  <c r="Z46" i="31" s="1"/>
  <c r="AA46" i="31" s="1"/>
  <c r="AB46" i="31" s="1"/>
  <c r="AC46" i="31" s="1"/>
  <c r="AD46" i="31" s="1"/>
  <c r="AE46" i="31" s="1"/>
  <c r="AF46" i="31" s="1"/>
  <c r="AG46" i="31" s="1"/>
  <c r="AH46" i="31" s="1"/>
  <c r="AI46" i="31" s="1"/>
  <c r="AJ46" i="31" s="1"/>
  <c r="AK46" i="31" s="1"/>
  <c r="AL46" i="31" s="1"/>
  <c r="AM46" i="31" s="1"/>
  <c r="G45" i="31"/>
  <c r="H45" i="31" s="1"/>
  <c r="I45" i="31" s="1"/>
  <c r="J45" i="31" s="1"/>
  <c r="K45" i="31" s="1"/>
  <c r="L45" i="31" s="1"/>
  <c r="M45" i="31" s="1"/>
  <c r="N45" i="31" s="1"/>
  <c r="O45" i="31" s="1"/>
  <c r="P45" i="31" s="1"/>
  <c r="Q45" i="31" s="1"/>
  <c r="R45" i="31" s="1"/>
  <c r="S45" i="31" s="1"/>
  <c r="U45" i="31"/>
  <c r="V45" i="31" s="1"/>
  <c r="W45" i="31" s="1"/>
  <c r="X45" i="31" s="1"/>
  <c r="Y45" i="31" s="1"/>
  <c r="Z45" i="31" s="1"/>
  <c r="AA45" i="31" s="1"/>
  <c r="AB45" i="31" s="1"/>
  <c r="AC45" i="31" s="1"/>
  <c r="AD45" i="31" s="1"/>
  <c r="AE45" i="31" s="1"/>
  <c r="AF45" i="31" s="1"/>
  <c r="AG45" i="31" s="1"/>
  <c r="AH45" i="31" s="1"/>
  <c r="AI45" i="31" s="1"/>
  <c r="AJ45" i="31" s="1"/>
  <c r="AK45" i="31" s="1"/>
  <c r="AL45" i="31" s="1"/>
  <c r="AM45" i="31" s="1"/>
  <c r="G44" i="31"/>
  <c r="H44" i="31"/>
  <c r="I44" i="31"/>
  <c r="J44" i="31"/>
  <c r="K44" i="31" s="1"/>
  <c r="L44" i="31" s="1"/>
  <c r="M44" i="31" s="1"/>
  <c r="N44" i="31" s="1"/>
  <c r="O44" i="31" s="1"/>
  <c r="P44" i="31" s="1"/>
  <c r="Q44" i="31" s="1"/>
  <c r="R44" i="31" s="1"/>
  <c r="S44" i="31" s="1"/>
  <c r="U44" i="31"/>
  <c r="V44" i="31" s="1"/>
  <c r="W44" i="31" s="1"/>
  <c r="X44" i="31" s="1"/>
  <c r="Y44" i="31" s="1"/>
  <c r="Z44" i="31" s="1"/>
  <c r="AA44" i="31" s="1"/>
  <c r="AB44" i="31" s="1"/>
  <c r="AC44" i="31" s="1"/>
  <c r="AD44" i="31" s="1"/>
  <c r="AE44" i="31" s="1"/>
  <c r="AF44" i="31" s="1"/>
  <c r="AG44" i="31" s="1"/>
  <c r="AH44" i="31" s="1"/>
  <c r="AI44" i="31" s="1"/>
  <c r="AJ44" i="31" s="1"/>
  <c r="AK44" i="31" s="1"/>
  <c r="AL44" i="31" s="1"/>
  <c r="AM44" i="31" s="1"/>
  <c r="G43" i="31"/>
  <c r="H43" i="31" s="1"/>
  <c r="I43" i="31" s="1"/>
  <c r="J43" i="31" s="1"/>
  <c r="K43" i="31" s="1"/>
  <c r="L43" i="31" s="1"/>
  <c r="M43" i="31" s="1"/>
  <c r="N43" i="31" s="1"/>
  <c r="O43" i="31" s="1"/>
  <c r="P43" i="31" s="1"/>
  <c r="Q43" i="31" s="1"/>
  <c r="R43" i="31" s="1"/>
  <c r="S43" i="31" s="1"/>
  <c r="U43" i="31"/>
  <c r="V43" i="31" s="1"/>
  <c r="W43" i="31" s="1"/>
  <c r="X43" i="31" s="1"/>
  <c r="Y43" i="31" s="1"/>
  <c r="Z43" i="31" s="1"/>
  <c r="AA43" i="31" s="1"/>
  <c r="AB43" i="31" s="1"/>
  <c r="AC43" i="31" s="1"/>
  <c r="AD43" i="31" s="1"/>
  <c r="AE43" i="31" s="1"/>
  <c r="AF43" i="31" s="1"/>
  <c r="AG43" i="31" s="1"/>
  <c r="AH43" i="31" s="1"/>
  <c r="AI43" i="31" s="1"/>
  <c r="AJ43" i="31" s="1"/>
  <c r="AK43" i="31" s="1"/>
  <c r="AL43" i="31" s="1"/>
  <c r="AM43" i="31" s="1"/>
  <c r="G42" i="31"/>
  <c r="H42" i="31"/>
  <c r="I42" i="31" s="1"/>
  <c r="J42" i="31" s="1"/>
  <c r="K42" i="31" s="1"/>
  <c r="L42" i="31" s="1"/>
  <c r="M42" i="31" s="1"/>
  <c r="N42" i="31" s="1"/>
  <c r="O42" i="31" s="1"/>
  <c r="P42" i="31" s="1"/>
  <c r="Q42" i="31" s="1"/>
  <c r="R42" i="31" s="1"/>
  <c r="S42" i="31" s="1"/>
  <c r="U42" i="31"/>
  <c r="V42" i="31" s="1"/>
  <c r="W42" i="31" s="1"/>
  <c r="X42" i="31" s="1"/>
  <c r="Y42" i="31" s="1"/>
  <c r="Z42" i="31" s="1"/>
  <c r="AA42" i="31" s="1"/>
  <c r="AB42" i="31" s="1"/>
  <c r="AC42" i="31" s="1"/>
  <c r="AD42" i="31" s="1"/>
  <c r="AE42" i="31" s="1"/>
  <c r="AF42" i="31" s="1"/>
  <c r="AG42" i="31" s="1"/>
  <c r="AH42" i="31" s="1"/>
  <c r="AI42" i="31" s="1"/>
  <c r="AJ42" i="31" s="1"/>
  <c r="AK42" i="31" s="1"/>
  <c r="AL42" i="31" s="1"/>
  <c r="AM42" i="31" s="1"/>
  <c r="G41" i="31"/>
  <c r="H41" i="31" s="1"/>
  <c r="I41" i="31" s="1"/>
  <c r="J41" i="31" s="1"/>
  <c r="K41" i="31" s="1"/>
  <c r="L41" i="31" s="1"/>
  <c r="M41" i="31" s="1"/>
  <c r="N41" i="31" s="1"/>
  <c r="O41" i="31" s="1"/>
  <c r="P41" i="31" s="1"/>
  <c r="Q41" i="31" s="1"/>
  <c r="R41" i="31" s="1"/>
  <c r="S41" i="31" s="1"/>
  <c r="U41" i="31" s="1"/>
  <c r="V41" i="31" s="1"/>
  <c r="W41" i="31" s="1"/>
  <c r="X41" i="31" s="1"/>
  <c r="Y41" i="31" s="1"/>
  <c r="Z41" i="31" s="1"/>
  <c r="AA41" i="31" s="1"/>
  <c r="AB41" i="31" s="1"/>
  <c r="AC41" i="31" s="1"/>
  <c r="AD41" i="31" s="1"/>
  <c r="AE41" i="31" s="1"/>
  <c r="AF41" i="31" s="1"/>
  <c r="AG41" i="31" s="1"/>
  <c r="AH41" i="31" s="1"/>
  <c r="AI41" i="31" s="1"/>
  <c r="AJ41" i="31" s="1"/>
  <c r="AK41" i="31" s="1"/>
  <c r="AL41" i="31" s="1"/>
  <c r="AM41" i="31" s="1"/>
  <c r="G53" i="30"/>
  <c r="H53" i="30" s="1"/>
  <c r="I53" i="30" s="1"/>
  <c r="J53" i="30" s="1"/>
  <c r="K53" i="30" s="1"/>
  <c r="L53" i="30" s="1"/>
  <c r="M53" i="30" s="1"/>
  <c r="N53" i="30" s="1"/>
  <c r="O53" i="30" s="1"/>
  <c r="P53" i="30" s="1"/>
  <c r="Q53" i="30" s="1"/>
  <c r="R53" i="30" s="1"/>
  <c r="S53" i="30" s="1"/>
  <c r="U53" i="30"/>
  <c r="V53" i="30" s="1"/>
  <c r="W53" i="30" s="1"/>
  <c r="X53" i="30" s="1"/>
  <c r="Y53" i="30" s="1"/>
  <c r="Z53" i="30" s="1"/>
  <c r="AA53" i="30" s="1"/>
  <c r="AB53" i="30" s="1"/>
  <c r="AC53" i="30" s="1"/>
  <c r="AD53" i="30" s="1"/>
  <c r="AE53" i="30" s="1"/>
  <c r="AF53" i="30" s="1"/>
  <c r="AG53" i="30" s="1"/>
  <c r="AH53" i="30" s="1"/>
  <c r="AI53" i="30" s="1"/>
  <c r="AJ53" i="30" s="1"/>
  <c r="AK53" i="30" s="1"/>
  <c r="AL53" i="30" s="1"/>
  <c r="AM53" i="30" s="1"/>
  <c r="G52" i="30"/>
  <c r="H52" i="30" s="1"/>
  <c r="I52" i="30" s="1"/>
  <c r="J52" i="30" s="1"/>
  <c r="K52" i="30" s="1"/>
  <c r="L52" i="30" s="1"/>
  <c r="M52" i="30" s="1"/>
  <c r="N52" i="30" s="1"/>
  <c r="O52" i="30" s="1"/>
  <c r="P52" i="30" s="1"/>
  <c r="Q52" i="30" s="1"/>
  <c r="R52" i="30" s="1"/>
  <c r="S52" i="30" s="1"/>
  <c r="U52" i="30"/>
  <c r="V52" i="30" s="1"/>
  <c r="W52" i="30" s="1"/>
  <c r="X52" i="30"/>
  <c r="Y52" i="30" s="1"/>
  <c r="Z52" i="30" s="1"/>
  <c r="AA52" i="30" s="1"/>
  <c r="AB52" i="30" s="1"/>
  <c r="AC52" i="30" s="1"/>
  <c r="AD52" i="30" s="1"/>
  <c r="AE52" i="30" s="1"/>
  <c r="AF52" i="30" s="1"/>
  <c r="AG52" i="30" s="1"/>
  <c r="AH52" i="30" s="1"/>
  <c r="AI52" i="30" s="1"/>
  <c r="AJ52" i="30" s="1"/>
  <c r="AK52" i="30" s="1"/>
  <c r="AL52" i="30" s="1"/>
  <c r="AM52" i="30" s="1"/>
  <c r="G51" i="30"/>
  <c r="H51" i="30" s="1"/>
  <c r="I51" i="30" s="1"/>
  <c r="J51" i="30" s="1"/>
  <c r="K51" i="30" s="1"/>
  <c r="L51" i="30" s="1"/>
  <c r="M51" i="30" s="1"/>
  <c r="N51" i="30" s="1"/>
  <c r="O51" i="30" s="1"/>
  <c r="P51" i="30" s="1"/>
  <c r="Q51" i="30" s="1"/>
  <c r="R51" i="30" s="1"/>
  <c r="S51" i="30" s="1"/>
  <c r="U51" i="30"/>
  <c r="V51" i="30" s="1"/>
  <c r="W51" i="30" s="1"/>
  <c r="X51" i="30" s="1"/>
  <c r="Y51" i="30" s="1"/>
  <c r="Z51" i="30" s="1"/>
  <c r="AA51" i="30" s="1"/>
  <c r="AB51" i="30" s="1"/>
  <c r="AC51" i="30" s="1"/>
  <c r="AD51" i="30" s="1"/>
  <c r="AE51" i="30" s="1"/>
  <c r="AF51" i="30" s="1"/>
  <c r="AG51" i="30" s="1"/>
  <c r="AH51" i="30" s="1"/>
  <c r="AI51" i="30" s="1"/>
  <c r="AJ51" i="30" s="1"/>
  <c r="AK51" i="30" s="1"/>
  <c r="AL51" i="30" s="1"/>
  <c r="AM51" i="30" s="1"/>
  <c r="G50" i="30"/>
  <c r="H50" i="30"/>
  <c r="I50" i="30" s="1"/>
  <c r="J50" i="30" s="1"/>
  <c r="K50" i="30" s="1"/>
  <c r="L50" i="30" s="1"/>
  <c r="M50" i="30" s="1"/>
  <c r="N50" i="30" s="1"/>
  <c r="O50" i="30" s="1"/>
  <c r="P50" i="30" s="1"/>
  <c r="Q50" i="30" s="1"/>
  <c r="R50" i="30" s="1"/>
  <c r="S50" i="30" s="1"/>
  <c r="U50" i="30"/>
  <c r="V50" i="30" s="1"/>
  <c r="W50" i="30" s="1"/>
  <c r="X50" i="30" s="1"/>
  <c r="Y50" i="30" s="1"/>
  <c r="Z50" i="30" s="1"/>
  <c r="AA50" i="30" s="1"/>
  <c r="AB50" i="30" s="1"/>
  <c r="AC50" i="30" s="1"/>
  <c r="AD50" i="30" s="1"/>
  <c r="AE50" i="30" s="1"/>
  <c r="AF50" i="30" s="1"/>
  <c r="AG50" i="30" s="1"/>
  <c r="AH50" i="30" s="1"/>
  <c r="AI50" i="30" s="1"/>
  <c r="AJ50" i="30" s="1"/>
  <c r="AK50" i="30" s="1"/>
  <c r="AL50" i="30" s="1"/>
  <c r="AM50" i="30" s="1"/>
  <c r="U49" i="30"/>
  <c r="V49" i="30" s="1"/>
  <c r="W49" i="30" s="1"/>
  <c r="X49" i="30" s="1"/>
  <c r="Y49" i="30" s="1"/>
  <c r="Z49" i="30" s="1"/>
  <c r="AA49" i="30" s="1"/>
  <c r="AB49" i="30" s="1"/>
  <c r="AC49" i="30" s="1"/>
  <c r="AD49" i="30" s="1"/>
  <c r="AE49" i="30" s="1"/>
  <c r="AF49" i="30" s="1"/>
  <c r="AG49" i="30" s="1"/>
  <c r="AH49" i="30" s="1"/>
  <c r="AI49" i="30" s="1"/>
  <c r="AJ49" i="30" s="1"/>
  <c r="AK49" i="30" s="1"/>
  <c r="AL49" i="30" s="1"/>
  <c r="AM49" i="30" s="1"/>
  <c r="G49" i="30"/>
  <c r="H49" i="30"/>
  <c r="I49" i="30" s="1"/>
  <c r="J49" i="30" s="1"/>
  <c r="K49" i="30" s="1"/>
  <c r="L49" i="30" s="1"/>
  <c r="M49" i="30" s="1"/>
  <c r="N49" i="30" s="1"/>
  <c r="O49" i="30" s="1"/>
  <c r="P49" i="30" s="1"/>
  <c r="Q49" i="30" s="1"/>
  <c r="R49" i="30" s="1"/>
  <c r="S49" i="30" s="1"/>
  <c r="G48" i="30"/>
  <c r="H48" i="30" s="1"/>
  <c r="I48" i="30" s="1"/>
  <c r="J48" i="30" s="1"/>
  <c r="K48" i="30" s="1"/>
  <c r="L48" i="30" s="1"/>
  <c r="M48" i="30" s="1"/>
  <c r="N48" i="30" s="1"/>
  <c r="O48" i="30" s="1"/>
  <c r="P48" i="30" s="1"/>
  <c r="Q48" i="30" s="1"/>
  <c r="R48" i="30" s="1"/>
  <c r="S48" i="30" s="1"/>
  <c r="U48" i="30"/>
  <c r="V48" i="30" s="1"/>
  <c r="W48" i="30" s="1"/>
  <c r="X48" i="30" s="1"/>
  <c r="Y48" i="30" s="1"/>
  <c r="Z48" i="30" s="1"/>
  <c r="AA48" i="30" s="1"/>
  <c r="AB48" i="30" s="1"/>
  <c r="AC48" i="30" s="1"/>
  <c r="AD48" i="30" s="1"/>
  <c r="AE48" i="30" s="1"/>
  <c r="AF48" i="30" s="1"/>
  <c r="AG48" i="30" s="1"/>
  <c r="AH48" i="30" s="1"/>
  <c r="AI48" i="30" s="1"/>
  <c r="AJ48" i="30" s="1"/>
  <c r="AK48" i="30" s="1"/>
  <c r="AL48" i="30" s="1"/>
  <c r="AM48" i="30" s="1"/>
  <c r="G47" i="30"/>
  <c r="H47" i="30"/>
  <c r="I47" i="30" s="1"/>
  <c r="J47" i="30" s="1"/>
  <c r="K47" i="30" s="1"/>
  <c r="L47" i="30" s="1"/>
  <c r="M47" i="30" s="1"/>
  <c r="N47" i="30" s="1"/>
  <c r="O47" i="30" s="1"/>
  <c r="P47" i="30" s="1"/>
  <c r="Q47" i="30" s="1"/>
  <c r="R47" i="30" s="1"/>
  <c r="S47" i="30" s="1"/>
  <c r="U47" i="30"/>
  <c r="V47" i="30" s="1"/>
  <c r="W47" i="30" s="1"/>
  <c r="X47" i="30" s="1"/>
  <c r="Y47" i="30" s="1"/>
  <c r="Z47" i="30" s="1"/>
  <c r="AA47" i="30" s="1"/>
  <c r="AB47" i="30" s="1"/>
  <c r="AC47" i="30" s="1"/>
  <c r="AD47" i="30" s="1"/>
  <c r="AE47" i="30" s="1"/>
  <c r="AF47" i="30" s="1"/>
  <c r="AG47" i="30" s="1"/>
  <c r="AH47" i="30" s="1"/>
  <c r="AI47" i="30" s="1"/>
  <c r="AJ47" i="30" s="1"/>
  <c r="AK47" i="30" s="1"/>
  <c r="AL47" i="30" s="1"/>
  <c r="AM47" i="30" s="1"/>
  <c r="G46" i="30"/>
  <c r="H46" i="30" s="1"/>
  <c r="I46" i="30" s="1"/>
  <c r="J46" i="30" s="1"/>
  <c r="K46" i="30" s="1"/>
  <c r="L46" i="30" s="1"/>
  <c r="M46" i="30" s="1"/>
  <c r="N46" i="30" s="1"/>
  <c r="O46" i="30" s="1"/>
  <c r="P46" i="30" s="1"/>
  <c r="Q46" i="30" s="1"/>
  <c r="R46" i="30" s="1"/>
  <c r="S46" i="30" s="1"/>
  <c r="U46" i="30"/>
  <c r="V46" i="30"/>
  <c r="W46" i="30" s="1"/>
  <c r="X46" i="30" s="1"/>
  <c r="Y46" i="30" s="1"/>
  <c r="Z46" i="30" s="1"/>
  <c r="AA46" i="30" s="1"/>
  <c r="AB46" i="30" s="1"/>
  <c r="AC46" i="30" s="1"/>
  <c r="AD46" i="30" s="1"/>
  <c r="AE46" i="30" s="1"/>
  <c r="AF46" i="30" s="1"/>
  <c r="AG46" i="30" s="1"/>
  <c r="AH46" i="30" s="1"/>
  <c r="AI46" i="30" s="1"/>
  <c r="AJ46" i="30" s="1"/>
  <c r="AK46" i="30" s="1"/>
  <c r="AL46" i="30" s="1"/>
  <c r="AM46" i="30" s="1"/>
  <c r="G45" i="30"/>
  <c r="H45" i="30" s="1"/>
  <c r="I45" i="30" s="1"/>
  <c r="J45" i="30" s="1"/>
  <c r="K45" i="30" s="1"/>
  <c r="L45" i="30" s="1"/>
  <c r="M45" i="30" s="1"/>
  <c r="N45" i="30" s="1"/>
  <c r="O45" i="30" s="1"/>
  <c r="P45" i="30" s="1"/>
  <c r="Q45" i="30" s="1"/>
  <c r="R45" i="30" s="1"/>
  <c r="S45" i="30" s="1"/>
  <c r="U45" i="30"/>
  <c r="V45" i="30" s="1"/>
  <c r="W45" i="30"/>
  <c r="X45" i="30" s="1"/>
  <c r="Y45" i="30" s="1"/>
  <c r="Z45" i="30" s="1"/>
  <c r="AA45" i="30" s="1"/>
  <c r="AB45" i="30" s="1"/>
  <c r="AC45" i="30" s="1"/>
  <c r="AD45" i="30" s="1"/>
  <c r="AE45" i="30" s="1"/>
  <c r="AF45" i="30" s="1"/>
  <c r="AG45" i="30" s="1"/>
  <c r="AH45" i="30" s="1"/>
  <c r="AI45" i="30" s="1"/>
  <c r="AJ45" i="30" s="1"/>
  <c r="AK45" i="30" s="1"/>
  <c r="AL45" i="30" s="1"/>
  <c r="AM45" i="30" s="1"/>
  <c r="G44" i="30"/>
  <c r="H44" i="30"/>
  <c r="I44" i="30" s="1"/>
  <c r="J44" i="30" s="1"/>
  <c r="K44" i="30" s="1"/>
  <c r="L44" i="30" s="1"/>
  <c r="M44" i="30" s="1"/>
  <c r="N44" i="30" s="1"/>
  <c r="O44" i="30" s="1"/>
  <c r="P44" i="30" s="1"/>
  <c r="Q44" i="30" s="1"/>
  <c r="R44" i="30" s="1"/>
  <c r="S44" i="30" s="1"/>
  <c r="U44" i="30"/>
  <c r="V44" i="30" s="1"/>
  <c r="W44" i="30" s="1"/>
  <c r="X44" i="30"/>
  <c r="Y44" i="30" s="1"/>
  <c r="Z44" i="30" s="1"/>
  <c r="AA44" i="30" s="1"/>
  <c r="AB44" i="30" s="1"/>
  <c r="AC44" i="30" s="1"/>
  <c r="AD44" i="30" s="1"/>
  <c r="AE44" i="30" s="1"/>
  <c r="AF44" i="30" s="1"/>
  <c r="AG44" i="30" s="1"/>
  <c r="AH44" i="30" s="1"/>
  <c r="AI44" i="30" s="1"/>
  <c r="AJ44" i="30" s="1"/>
  <c r="AK44" i="30" s="1"/>
  <c r="AL44" i="30" s="1"/>
  <c r="AM44" i="30" s="1"/>
  <c r="G43" i="30"/>
  <c r="H43" i="30" s="1"/>
  <c r="I43" i="30" s="1"/>
  <c r="J43" i="30" s="1"/>
  <c r="K43" i="30" s="1"/>
  <c r="L43" i="30" s="1"/>
  <c r="M43" i="30" s="1"/>
  <c r="N43" i="30" s="1"/>
  <c r="O43" i="30" s="1"/>
  <c r="P43" i="30" s="1"/>
  <c r="Q43" i="30" s="1"/>
  <c r="R43" i="30" s="1"/>
  <c r="S43" i="30" s="1"/>
  <c r="U43" i="30"/>
  <c r="V43" i="30" s="1"/>
  <c r="W43" i="30" s="1"/>
  <c r="X43" i="30" s="1"/>
  <c r="Y43" i="30" s="1"/>
  <c r="Z43" i="30" s="1"/>
  <c r="AA43" i="30" s="1"/>
  <c r="AB43" i="30" s="1"/>
  <c r="AC43" i="30" s="1"/>
  <c r="AD43" i="30" s="1"/>
  <c r="AE43" i="30" s="1"/>
  <c r="AF43" i="30" s="1"/>
  <c r="AG43" i="30" s="1"/>
  <c r="AH43" i="30" s="1"/>
  <c r="AI43" i="30" s="1"/>
  <c r="AJ43" i="30" s="1"/>
  <c r="AK43" i="30" s="1"/>
  <c r="AL43" i="30" s="1"/>
  <c r="AM43" i="30" s="1"/>
  <c r="U42" i="30"/>
  <c r="V42" i="30" s="1"/>
  <c r="W42" i="30" s="1"/>
  <c r="X42" i="30" s="1"/>
  <c r="Y42" i="30" s="1"/>
  <c r="Z42" i="30" s="1"/>
  <c r="AA42" i="30" s="1"/>
  <c r="AB42" i="30" s="1"/>
  <c r="AC42" i="30" s="1"/>
  <c r="AD42" i="30" s="1"/>
  <c r="AE42" i="30" s="1"/>
  <c r="AF42" i="30" s="1"/>
  <c r="AG42" i="30" s="1"/>
  <c r="AH42" i="30" s="1"/>
  <c r="AI42" i="30" s="1"/>
  <c r="AJ42" i="30" s="1"/>
  <c r="AK42" i="30" s="1"/>
  <c r="AL42" i="30" s="1"/>
  <c r="AM42" i="30" s="1"/>
  <c r="G42" i="30"/>
  <c r="H42" i="30" s="1"/>
  <c r="I42" i="30" s="1"/>
  <c r="J42" i="30" s="1"/>
  <c r="K42" i="30" s="1"/>
  <c r="L42" i="30" s="1"/>
  <c r="M42" i="30" s="1"/>
  <c r="N42" i="30" s="1"/>
  <c r="O42" i="30" s="1"/>
  <c r="P42" i="30" s="1"/>
  <c r="Q42" i="30" s="1"/>
  <c r="R42" i="30" s="1"/>
  <c r="S42" i="30" s="1"/>
  <c r="G41" i="30"/>
  <c r="H41" i="30" s="1"/>
  <c r="I41" i="30" s="1"/>
  <c r="J41" i="30" s="1"/>
  <c r="K41" i="30" s="1"/>
  <c r="L41" i="30" s="1"/>
  <c r="G53" i="29"/>
  <c r="H53" i="29"/>
  <c r="I53" i="29" s="1"/>
  <c r="J53" i="29" s="1"/>
  <c r="K53" i="29" s="1"/>
  <c r="L53" i="29" s="1"/>
  <c r="M53" i="29" s="1"/>
  <c r="N53" i="29" s="1"/>
  <c r="O53" i="29" s="1"/>
  <c r="P53" i="29" s="1"/>
  <c r="Q53" i="29" s="1"/>
  <c r="R53" i="29" s="1"/>
  <c r="S53" i="29" s="1"/>
  <c r="U53" i="29"/>
  <c r="V53" i="29" s="1"/>
  <c r="W53" i="29" s="1"/>
  <c r="X53" i="29" s="1"/>
  <c r="Y53" i="29" s="1"/>
  <c r="Z53" i="29" s="1"/>
  <c r="AA53" i="29" s="1"/>
  <c r="AB53" i="29" s="1"/>
  <c r="AC53" i="29" s="1"/>
  <c r="AD53" i="29" s="1"/>
  <c r="AE53" i="29" s="1"/>
  <c r="AF53" i="29" s="1"/>
  <c r="AG53" i="29" s="1"/>
  <c r="AH53" i="29" s="1"/>
  <c r="AI53" i="29" s="1"/>
  <c r="AJ53" i="29" s="1"/>
  <c r="AK53" i="29" s="1"/>
  <c r="AL53" i="29" s="1"/>
  <c r="AM53" i="29" s="1"/>
  <c r="G52" i="29"/>
  <c r="H52" i="29" s="1"/>
  <c r="I52" i="29" s="1"/>
  <c r="J52" i="29" s="1"/>
  <c r="K52" i="29" s="1"/>
  <c r="L52" i="29" s="1"/>
  <c r="M52" i="29" s="1"/>
  <c r="N52" i="29" s="1"/>
  <c r="O52" i="29" s="1"/>
  <c r="P52" i="29" s="1"/>
  <c r="Q52" i="29" s="1"/>
  <c r="R52" i="29" s="1"/>
  <c r="S52" i="29" s="1"/>
  <c r="U52" i="29"/>
  <c r="V52" i="29" s="1"/>
  <c r="W52" i="29"/>
  <c r="X52" i="29" s="1"/>
  <c r="Y52" i="29" s="1"/>
  <c r="Z52" i="29" s="1"/>
  <c r="AA52" i="29" s="1"/>
  <c r="AB52" i="29" s="1"/>
  <c r="AC52" i="29" s="1"/>
  <c r="AD52" i="29" s="1"/>
  <c r="AE52" i="29" s="1"/>
  <c r="AF52" i="29" s="1"/>
  <c r="AG52" i="29" s="1"/>
  <c r="AH52" i="29" s="1"/>
  <c r="AI52" i="29" s="1"/>
  <c r="AJ52" i="29" s="1"/>
  <c r="AK52" i="29" s="1"/>
  <c r="AL52" i="29" s="1"/>
  <c r="AM52" i="29" s="1"/>
  <c r="G51" i="29"/>
  <c r="H51" i="29" s="1"/>
  <c r="I51" i="29" s="1"/>
  <c r="J51" i="29" s="1"/>
  <c r="K51" i="29" s="1"/>
  <c r="L51" i="29" s="1"/>
  <c r="M51" i="29" s="1"/>
  <c r="N51" i="29" s="1"/>
  <c r="O51" i="29" s="1"/>
  <c r="P51" i="29" s="1"/>
  <c r="Q51" i="29" s="1"/>
  <c r="R51" i="29" s="1"/>
  <c r="S51" i="29" s="1"/>
  <c r="U51" i="29"/>
  <c r="V51" i="29" s="1"/>
  <c r="W51" i="29" s="1"/>
  <c r="X51" i="29"/>
  <c r="Y51" i="29" s="1"/>
  <c r="Z51" i="29" s="1"/>
  <c r="AA51" i="29" s="1"/>
  <c r="AB51" i="29" s="1"/>
  <c r="AC51" i="29" s="1"/>
  <c r="AD51" i="29" s="1"/>
  <c r="AE51" i="29" s="1"/>
  <c r="AF51" i="29" s="1"/>
  <c r="AG51" i="29" s="1"/>
  <c r="AH51" i="29" s="1"/>
  <c r="AI51" i="29" s="1"/>
  <c r="AJ51" i="29" s="1"/>
  <c r="AK51" i="29" s="1"/>
  <c r="AL51" i="29" s="1"/>
  <c r="AM51" i="29" s="1"/>
  <c r="G50" i="29"/>
  <c r="H50" i="29" s="1"/>
  <c r="I50" i="29" s="1"/>
  <c r="J50" i="29" s="1"/>
  <c r="K50" i="29" s="1"/>
  <c r="L50" i="29" s="1"/>
  <c r="M50" i="29" s="1"/>
  <c r="N50" i="29" s="1"/>
  <c r="O50" i="29" s="1"/>
  <c r="P50" i="29" s="1"/>
  <c r="Q50" i="29" s="1"/>
  <c r="R50" i="29" s="1"/>
  <c r="S50" i="29" s="1"/>
  <c r="U50" i="29"/>
  <c r="V50" i="29"/>
  <c r="W50" i="29" s="1"/>
  <c r="X50" i="29" s="1"/>
  <c r="Y50" i="29"/>
  <c r="Z50" i="29" s="1"/>
  <c r="AA50" i="29" s="1"/>
  <c r="AB50" i="29" s="1"/>
  <c r="AC50" i="29" s="1"/>
  <c r="AD50" i="29" s="1"/>
  <c r="AE50" i="29" s="1"/>
  <c r="AF50" i="29" s="1"/>
  <c r="AG50" i="29" s="1"/>
  <c r="AH50" i="29" s="1"/>
  <c r="AI50" i="29" s="1"/>
  <c r="AJ50" i="29" s="1"/>
  <c r="AK50" i="29" s="1"/>
  <c r="AL50" i="29" s="1"/>
  <c r="AM50" i="29" s="1"/>
  <c r="G49" i="29"/>
  <c r="H49" i="29" s="1"/>
  <c r="I49" i="29" s="1"/>
  <c r="J49" i="29" s="1"/>
  <c r="K49" i="29" s="1"/>
  <c r="L49" i="29" s="1"/>
  <c r="M49" i="29" s="1"/>
  <c r="N49" i="29" s="1"/>
  <c r="O49" i="29" s="1"/>
  <c r="P49" i="29" s="1"/>
  <c r="Q49" i="29" s="1"/>
  <c r="R49" i="29" s="1"/>
  <c r="S49" i="29" s="1"/>
  <c r="U49" i="29"/>
  <c r="V49" i="29" s="1"/>
  <c r="W49" i="29" s="1"/>
  <c r="X49" i="29" s="1"/>
  <c r="Y49" i="29" s="1"/>
  <c r="Z49" i="29"/>
  <c r="AA49" i="29" s="1"/>
  <c r="AB49" i="29" s="1"/>
  <c r="AC49" i="29" s="1"/>
  <c r="AD49" i="29" s="1"/>
  <c r="AE49" i="29" s="1"/>
  <c r="AF49" i="29" s="1"/>
  <c r="AG49" i="29" s="1"/>
  <c r="AH49" i="29" s="1"/>
  <c r="AI49" i="29" s="1"/>
  <c r="AJ49" i="29" s="1"/>
  <c r="AK49" i="29" s="1"/>
  <c r="AL49" i="29" s="1"/>
  <c r="AM49" i="29" s="1"/>
  <c r="G48" i="29"/>
  <c r="H48" i="29" s="1"/>
  <c r="I48" i="29" s="1"/>
  <c r="J48" i="29" s="1"/>
  <c r="K48" i="29" s="1"/>
  <c r="L48" i="29" s="1"/>
  <c r="M48" i="29" s="1"/>
  <c r="N48" i="29" s="1"/>
  <c r="O48" i="29" s="1"/>
  <c r="P48" i="29" s="1"/>
  <c r="Q48" i="29" s="1"/>
  <c r="R48" i="29" s="1"/>
  <c r="S48" i="29" s="1"/>
  <c r="U48" i="29"/>
  <c r="V48" i="29" s="1"/>
  <c r="W48" i="29" s="1"/>
  <c r="X48" i="29" s="1"/>
  <c r="Y48" i="29" s="1"/>
  <c r="Z48" i="29" s="1"/>
  <c r="AA48" i="29" s="1"/>
  <c r="AB48" i="29" s="1"/>
  <c r="AC48" i="29" s="1"/>
  <c r="AD48" i="29" s="1"/>
  <c r="AE48" i="29" s="1"/>
  <c r="AF48" i="29" s="1"/>
  <c r="AG48" i="29" s="1"/>
  <c r="AH48" i="29" s="1"/>
  <c r="AI48" i="29" s="1"/>
  <c r="AJ48" i="29" s="1"/>
  <c r="AK48" i="29" s="1"/>
  <c r="AL48" i="29" s="1"/>
  <c r="AM48" i="29" s="1"/>
  <c r="G47" i="29"/>
  <c r="H47" i="29" s="1"/>
  <c r="I47" i="29" s="1"/>
  <c r="J47" i="29" s="1"/>
  <c r="K47" i="29" s="1"/>
  <c r="L47" i="29" s="1"/>
  <c r="M47" i="29" s="1"/>
  <c r="N47" i="29" s="1"/>
  <c r="O47" i="29" s="1"/>
  <c r="P47" i="29" s="1"/>
  <c r="Q47" i="29" s="1"/>
  <c r="R47" i="29" s="1"/>
  <c r="S47" i="29" s="1"/>
  <c r="U47" i="29"/>
  <c r="V47" i="29" s="1"/>
  <c r="W47" i="29" s="1"/>
  <c r="X47" i="29" s="1"/>
  <c r="Y47" i="29" s="1"/>
  <c r="Z47" i="29" s="1"/>
  <c r="AA47" i="29" s="1"/>
  <c r="AB47" i="29" s="1"/>
  <c r="AC47" i="29" s="1"/>
  <c r="AD47" i="29" s="1"/>
  <c r="AE47" i="29" s="1"/>
  <c r="AF47" i="29" s="1"/>
  <c r="AG47" i="29" s="1"/>
  <c r="AH47" i="29" s="1"/>
  <c r="AI47" i="29" s="1"/>
  <c r="AJ47" i="29" s="1"/>
  <c r="AK47" i="29" s="1"/>
  <c r="AL47" i="29" s="1"/>
  <c r="AM47" i="29" s="1"/>
  <c r="G46" i="29"/>
  <c r="H46" i="29" s="1"/>
  <c r="I46" i="29" s="1"/>
  <c r="J46" i="29" s="1"/>
  <c r="K46" i="29" s="1"/>
  <c r="L46" i="29" s="1"/>
  <c r="M46" i="29" s="1"/>
  <c r="N46" i="29" s="1"/>
  <c r="O46" i="29" s="1"/>
  <c r="P46" i="29" s="1"/>
  <c r="Q46" i="29" s="1"/>
  <c r="R46" i="29" s="1"/>
  <c r="S46" i="29" s="1"/>
  <c r="U46" i="29"/>
  <c r="V46" i="29" s="1"/>
  <c r="W46" i="29" s="1"/>
  <c r="X46" i="29" s="1"/>
  <c r="Y46" i="29" s="1"/>
  <c r="Z46" i="29" s="1"/>
  <c r="AA46" i="29" s="1"/>
  <c r="AB46" i="29" s="1"/>
  <c r="AC46" i="29" s="1"/>
  <c r="AD46" i="29" s="1"/>
  <c r="AE46" i="29" s="1"/>
  <c r="AF46" i="29" s="1"/>
  <c r="AG46" i="29" s="1"/>
  <c r="AH46" i="29" s="1"/>
  <c r="AI46" i="29" s="1"/>
  <c r="AJ46" i="29" s="1"/>
  <c r="AK46" i="29" s="1"/>
  <c r="AL46" i="29" s="1"/>
  <c r="AM46" i="29" s="1"/>
  <c r="U45" i="29"/>
  <c r="V45" i="29" s="1"/>
  <c r="W45" i="29" s="1"/>
  <c r="X45" i="29" s="1"/>
  <c r="Y45" i="29" s="1"/>
  <c r="Z45" i="29" s="1"/>
  <c r="AA45" i="29" s="1"/>
  <c r="AB45" i="29" s="1"/>
  <c r="AC45" i="29" s="1"/>
  <c r="AD45" i="29" s="1"/>
  <c r="AE45" i="29" s="1"/>
  <c r="AF45" i="29" s="1"/>
  <c r="AG45" i="29" s="1"/>
  <c r="AH45" i="29" s="1"/>
  <c r="AI45" i="29" s="1"/>
  <c r="AJ45" i="29" s="1"/>
  <c r="AK45" i="29" s="1"/>
  <c r="AL45" i="29" s="1"/>
  <c r="AM45" i="29" s="1"/>
  <c r="G45" i="29"/>
  <c r="H45" i="29" s="1"/>
  <c r="I45" i="29" s="1"/>
  <c r="J45" i="29" s="1"/>
  <c r="K45" i="29" s="1"/>
  <c r="L45" i="29" s="1"/>
  <c r="M45" i="29" s="1"/>
  <c r="N45" i="29" s="1"/>
  <c r="O45" i="29" s="1"/>
  <c r="P45" i="29" s="1"/>
  <c r="Q45" i="29" s="1"/>
  <c r="R45" i="29" s="1"/>
  <c r="S45" i="29" s="1"/>
  <c r="G44" i="29"/>
  <c r="H44" i="29"/>
  <c r="I44" i="29" s="1"/>
  <c r="J44" i="29" s="1"/>
  <c r="K44" i="29" s="1"/>
  <c r="L44" i="29" s="1"/>
  <c r="M44" i="29" s="1"/>
  <c r="N44" i="29" s="1"/>
  <c r="O44" i="29" s="1"/>
  <c r="P44" i="29" s="1"/>
  <c r="Q44" i="29" s="1"/>
  <c r="R44" i="29" s="1"/>
  <c r="S44" i="29" s="1"/>
  <c r="U44" i="29"/>
  <c r="V44" i="29" s="1"/>
  <c r="W44" i="29"/>
  <c r="X44" i="29" s="1"/>
  <c r="Y44" i="29" s="1"/>
  <c r="Z44" i="29" s="1"/>
  <c r="AA44" i="29" s="1"/>
  <c r="AB44" i="29" s="1"/>
  <c r="AC44" i="29" s="1"/>
  <c r="AD44" i="29" s="1"/>
  <c r="AE44" i="29" s="1"/>
  <c r="AF44" i="29" s="1"/>
  <c r="AG44" i="29" s="1"/>
  <c r="AH44" i="29" s="1"/>
  <c r="AI44" i="29" s="1"/>
  <c r="AJ44" i="29" s="1"/>
  <c r="AK44" i="29" s="1"/>
  <c r="AL44" i="29" s="1"/>
  <c r="AM44" i="29" s="1"/>
  <c r="G43" i="29"/>
  <c r="H43" i="29" s="1"/>
  <c r="I43" i="29" s="1"/>
  <c r="J43" i="29" s="1"/>
  <c r="K43" i="29" s="1"/>
  <c r="L43" i="29" s="1"/>
  <c r="M43" i="29" s="1"/>
  <c r="N43" i="29" s="1"/>
  <c r="O43" i="29" s="1"/>
  <c r="P43" i="29" s="1"/>
  <c r="Q43" i="29" s="1"/>
  <c r="R43" i="29" s="1"/>
  <c r="S43" i="29" s="1"/>
  <c r="U43" i="29"/>
  <c r="V43" i="29" s="1"/>
  <c r="W43" i="29" s="1"/>
  <c r="X43" i="29" s="1"/>
  <c r="Y43" i="29" s="1"/>
  <c r="Z43" i="29" s="1"/>
  <c r="AA43" i="29" s="1"/>
  <c r="AB43" i="29" s="1"/>
  <c r="AC43" i="29" s="1"/>
  <c r="AD43" i="29" s="1"/>
  <c r="AE43" i="29" s="1"/>
  <c r="AF43" i="29" s="1"/>
  <c r="AG43" i="29" s="1"/>
  <c r="AH43" i="29" s="1"/>
  <c r="AI43" i="29" s="1"/>
  <c r="AJ43" i="29" s="1"/>
  <c r="AK43" i="29" s="1"/>
  <c r="AL43" i="29" s="1"/>
  <c r="AM43" i="29" s="1"/>
  <c r="U42" i="29"/>
  <c r="V42" i="29" s="1"/>
  <c r="W42" i="29" s="1"/>
  <c r="X42" i="29" s="1"/>
  <c r="Y42" i="29" s="1"/>
  <c r="Z42" i="29" s="1"/>
  <c r="AA42" i="29" s="1"/>
  <c r="AB42" i="29" s="1"/>
  <c r="AC42" i="29" s="1"/>
  <c r="AD42" i="29" s="1"/>
  <c r="AE42" i="29" s="1"/>
  <c r="AF42" i="29" s="1"/>
  <c r="AG42" i="29" s="1"/>
  <c r="AH42" i="29" s="1"/>
  <c r="AI42" i="29" s="1"/>
  <c r="AJ42" i="29" s="1"/>
  <c r="AK42" i="29" s="1"/>
  <c r="AL42" i="29" s="1"/>
  <c r="AM42" i="29" s="1"/>
  <c r="G42" i="29"/>
  <c r="H42" i="29" s="1"/>
  <c r="I42" i="29" s="1"/>
  <c r="J42" i="29" s="1"/>
  <c r="K42" i="29" s="1"/>
  <c r="L42" i="29" s="1"/>
  <c r="M42" i="29" s="1"/>
  <c r="N42" i="29" s="1"/>
  <c r="O42" i="29" s="1"/>
  <c r="P42" i="29" s="1"/>
  <c r="Q42" i="29" s="1"/>
  <c r="R42" i="29" s="1"/>
  <c r="S42" i="29" s="1"/>
  <c r="G41" i="29"/>
  <c r="H41" i="29" s="1"/>
  <c r="I41" i="29" s="1"/>
  <c r="J41" i="29" s="1"/>
  <c r="K41" i="29" s="1"/>
  <c r="L41" i="29" s="1"/>
  <c r="M41" i="29" s="1"/>
  <c r="N41" i="29" s="1"/>
  <c r="O41" i="29" s="1"/>
  <c r="P41" i="29" s="1"/>
  <c r="Q41" i="29" s="1"/>
  <c r="R41" i="29" s="1"/>
  <c r="S41" i="29" s="1"/>
  <c r="U41" i="29" s="1"/>
  <c r="V41" i="29" s="1"/>
  <c r="W41" i="29" s="1"/>
  <c r="X41" i="29" s="1"/>
  <c r="Y41" i="29" s="1"/>
  <c r="Z41" i="29" s="1"/>
  <c r="AA41" i="29" s="1"/>
  <c r="AB41" i="29" s="1"/>
  <c r="AC41" i="29" s="1"/>
  <c r="AD41" i="29" s="1"/>
  <c r="AE41" i="29" s="1"/>
  <c r="AF41" i="29" s="1"/>
  <c r="AG41" i="29" s="1"/>
  <c r="AH41" i="29" s="1"/>
  <c r="AI41" i="29" s="1"/>
  <c r="AJ41" i="29" s="1"/>
  <c r="AK41" i="29" s="1"/>
  <c r="AL41" i="29" s="1"/>
  <c r="AM41" i="29" s="1"/>
  <c r="G53" i="10"/>
  <c r="H53" i="10" s="1"/>
  <c r="I53" i="10" s="1"/>
  <c r="J53" i="10" s="1"/>
  <c r="K53" i="10" s="1"/>
  <c r="L53" i="10" s="1"/>
  <c r="M53" i="10" s="1"/>
  <c r="N53" i="10" s="1"/>
  <c r="O53" i="10" s="1"/>
  <c r="P53" i="10" s="1"/>
  <c r="Q53" i="10" s="1"/>
  <c r="R53" i="10" s="1"/>
  <c r="S53" i="10" s="1"/>
  <c r="U53" i="10"/>
  <c r="V53" i="10" s="1"/>
  <c r="W53" i="10" s="1"/>
  <c r="X53" i="10" s="1"/>
  <c r="Y53" i="10" s="1"/>
  <c r="Z53" i="10" s="1"/>
  <c r="AA53" i="10" s="1"/>
  <c r="AB53" i="10" s="1"/>
  <c r="AC53" i="10" s="1"/>
  <c r="AD53" i="10" s="1"/>
  <c r="AE53" i="10" s="1"/>
  <c r="AF53" i="10" s="1"/>
  <c r="AG53" i="10" s="1"/>
  <c r="AH53" i="10" s="1"/>
  <c r="AI53" i="10" s="1"/>
  <c r="AJ53" i="10" s="1"/>
  <c r="AK53" i="10" s="1"/>
  <c r="AL53" i="10" s="1"/>
  <c r="AM53" i="10" s="1"/>
  <c r="G52" i="10"/>
  <c r="H52" i="10" s="1"/>
  <c r="I52" i="10" s="1"/>
  <c r="J52" i="10" s="1"/>
  <c r="K52" i="10" s="1"/>
  <c r="L52" i="10" s="1"/>
  <c r="M52" i="10" s="1"/>
  <c r="N52" i="10" s="1"/>
  <c r="O52" i="10" s="1"/>
  <c r="P52" i="10" s="1"/>
  <c r="Q52" i="10" s="1"/>
  <c r="R52" i="10" s="1"/>
  <c r="S52" i="10" s="1"/>
  <c r="U52" i="10"/>
  <c r="V52" i="10"/>
  <c r="W52" i="10" s="1"/>
  <c r="X52" i="10" s="1"/>
  <c r="Y52" i="10" s="1"/>
  <c r="Z52" i="10" s="1"/>
  <c r="AA52" i="10" s="1"/>
  <c r="AB52" i="10" s="1"/>
  <c r="AC52" i="10" s="1"/>
  <c r="AD52" i="10"/>
  <c r="AE52" i="10" s="1"/>
  <c r="AF52" i="10" s="1"/>
  <c r="AG52" i="10" s="1"/>
  <c r="AH52" i="10" s="1"/>
  <c r="AI52" i="10" s="1"/>
  <c r="AJ52" i="10" s="1"/>
  <c r="AK52" i="10" s="1"/>
  <c r="AL52" i="10" s="1"/>
  <c r="AM52" i="10" s="1"/>
  <c r="G51" i="10"/>
  <c r="H51" i="10" s="1"/>
  <c r="I51" i="10" s="1"/>
  <c r="J51" i="10" s="1"/>
  <c r="K51" i="10" s="1"/>
  <c r="L51" i="10" s="1"/>
  <c r="M51" i="10" s="1"/>
  <c r="N51" i="10" s="1"/>
  <c r="O51" i="10" s="1"/>
  <c r="P51" i="10" s="1"/>
  <c r="Q51" i="10" s="1"/>
  <c r="R51" i="10" s="1"/>
  <c r="S51" i="10" s="1"/>
  <c r="U51" i="10"/>
  <c r="V51" i="10" s="1"/>
  <c r="W51" i="10" s="1"/>
  <c r="X51" i="10" s="1"/>
  <c r="Y51" i="10" s="1"/>
  <c r="Z51" i="10" s="1"/>
  <c r="AA51" i="10" s="1"/>
  <c r="AB51" i="10" s="1"/>
  <c r="AC51" i="10" s="1"/>
  <c r="AD51" i="10" s="1"/>
  <c r="AE51" i="10" s="1"/>
  <c r="AF51" i="10" s="1"/>
  <c r="AG51" i="10" s="1"/>
  <c r="AH51" i="10" s="1"/>
  <c r="AI51" i="10" s="1"/>
  <c r="AJ51" i="10" s="1"/>
  <c r="AK51" i="10" s="1"/>
  <c r="AL51" i="10" s="1"/>
  <c r="AM51" i="10" s="1"/>
  <c r="G50" i="10"/>
  <c r="H50" i="10"/>
  <c r="I50" i="10"/>
  <c r="J50" i="10" s="1"/>
  <c r="K50" i="10" s="1"/>
  <c r="L50" i="10" s="1"/>
  <c r="M50" i="10" s="1"/>
  <c r="N50" i="10" s="1"/>
  <c r="O50" i="10" s="1"/>
  <c r="P50" i="10" s="1"/>
  <c r="Q50" i="10" s="1"/>
  <c r="R50" i="10" s="1"/>
  <c r="S50" i="10" s="1"/>
  <c r="U50" i="10"/>
  <c r="V50" i="10" s="1"/>
  <c r="W50" i="10" s="1"/>
  <c r="X50" i="10" s="1"/>
  <c r="Y50" i="10" s="1"/>
  <c r="Z50" i="10" s="1"/>
  <c r="AA50" i="10" s="1"/>
  <c r="AB50" i="10" s="1"/>
  <c r="AC50" i="10" s="1"/>
  <c r="AD50" i="10" s="1"/>
  <c r="AE50" i="10" s="1"/>
  <c r="AF50" i="10" s="1"/>
  <c r="AG50" i="10" s="1"/>
  <c r="AH50" i="10" s="1"/>
  <c r="AI50" i="10" s="1"/>
  <c r="AJ50" i="10" s="1"/>
  <c r="AK50" i="10" s="1"/>
  <c r="AL50" i="10" s="1"/>
  <c r="AM50" i="10" s="1"/>
  <c r="G49" i="10"/>
  <c r="H49" i="10"/>
  <c r="I49" i="10" s="1"/>
  <c r="J49" i="10" s="1"/>
  <c r="K49" i="10" s="1"/>
  <c r="L49" i="10" s="1"/>
  <c r="M49" i="10" s="1"/>
  <c r="N49" i="10" s="1"/>
  <c r="O49" i="10" s="1"/>
  <c r="P49" i="10" s="1"/>
  <c r="Q49" i="10" s="1"/>
  <c r="R49" i="10" s="1"/>
  <c r="S49" i="10" s="1"/>
  <c r="U49" i="10"/>
  <c r="V49" i="10"/>
  <c r="W49" i="10" s="1"/>
  <c r="X49" i="10" s="1"/>
  <c r="Y49" i="10"/>
  <c r="Z49" i="10" s="1"/>
  <c r="AA49" i="10" s="1"/>
  <c r="AB49" i="10" s="1"/>
  <c r="AC49" i="10" s="1"/>
  <c r="AD49" i="10" s="1"/>
  <c r="AE49" i="10" s="1"/>
  <c r="AF49" i="10" s="1"/>
  <c r="AG49" i="10" s="1"/>
  <c r="AH49" i="10" s="1"/>
  <c r="AI49" i="10" s="1"/>
  <c r="AJ49" i="10" s="1"/>
  <c r="AK49" i="10" s="1"/>
  <c r="AL49" i="10" s="1"/>
  <c r="AM49" i="10" s="1"/>
  <c r="G48" i="10"/>
  <c r="H48" i="10"/>
  <c r="I48" i="10" s="1"/>
  <c r="J48" i="10" s="1"/>
  <c r="K48" i="10" s="1"/>
  <c r="L48" i="10" s="1"/>
  <c r="M48" i="10" s="1"/>
  <c r="N48" i="10" s="1"/>
  <c r="O48" i="10" s="1"/>
  <c r="P48" i="10" s="1"/>
  <c r="Q48" i="10" s="1"/>
  <c r="R48" i="10" s="1"/>
  <c r="S48" i="10" s="1"/>
  <c r="U48" i="10"/>
  <c r="V48" i="10" s="1"/>
  <c r="W48" i="10" s="1"/>
  <c r="X48" i="10" s="1"/>
  <c r="Y48" i="10" s="1"/>
  <c r="Z48" i="10" s="1"/>
  <c r="AA48" i="10" s="1"/>
  <c r="AB48" i="10" s="1"/>
  <c r="AC48" i="10" s="1"/>
  <c r="AD48" i="10" s="1"/>
  <c r="AE48" i="10" s="1"/>
  <c r="AF48" i="10" s="1"/>
  <c r="AG48" i="10" s="1"/>
  <c r="AH48" i="10" s="1"/>
  <c r="AI48" i="10" s="1"/>
  <c r="AJ48" i="10" s="1"/>
  <c r="AK48" i="10" s="1"/>
  <c r="AL48" i="10" s="1"/>
  <c r="AM48" i="10" s="1"/>
  <c r="G47" i="10"/>
  <c r="H47" i="10"/>
  <c r="I47" i="10" s="1"/>
  <c r="J47" i="10" s="1"/>
  <c r="K47" i="10" s="1"/>
  <c r="L47" i="10" s="1"/>
  <c r="M47" i="10" s="1"/>
  <c r="N47" i="10" s="1"/>
  <c r="O47" i="10" s="1"/>
  <c r="P47" i="10" s="1"/>
  <c r="Q47" i="10" s="1"/>
  <c r="R47" i="10" s="1"/>
  <c r="S47" i="10" s="1"/>
  <c r="U47" i="10"/>
  <c r="V47" i="10" s="1"/>
  <c r="W47" i="10" s="1"/>
  <c r="X47" i="10" s="1"/>
  <c r="Y47" i="10" s="1"/>
  <c r="Z47" i="10" s="1"/>
  <c r="AA47" i="10" s="1"/>
  <c r="AB47" i="10" s="1"/>
  <c r="AC47" i="10" s="1"/>
  <c r="AD47" i="10" s="1"/>
  <c r="AE47" i="10" s="1"/>
  <c r="AF47" i="10" s="1"/>
  <c r="AG47" i="10" s="1"/>
  <c r="AH47" i="10" s="1"/>
  <c r="AI47" i="10" s="1"/>
  <c r="AJ47" i="10" s="1"/>
  <c r="AK47" i="10" s="1"/>
  <c r="AL47" i="10" s="1"/>
  <c r="AM47" i="10" s="1"/>
  <c r="G46" i="10"/>
  <c r="H46" i="10" s="1"/>
  <c r="I46" i="10" s="1"/>
  <c r="J46" i="10" s="1"/>
  <c r="K46" i="10" s="1"/>
  <c r="L46" i="10" s="1"/>
  <c r="M46" i="10" s="1"/>
  <c r="N46" i="10" s="1"/>
  <c r="O46" i="10" s="1"/>
  <c r="P46" i="10" s="1"/>
  <c r="Q46" i="10" s="1"/>
  <c r="R46" i="10" s="1"/>
  <c r="S46" i="10" s="1"/>
  <c r="U46" i="10"/>
  <c r="V46" i="10" s="1"/>
  <c r="W46" i="10" s="1"/>
  <c r="X46" i="10" s="1"/>
  <c r="Y46" i="10" s="1"/>
  <c r="Z46" i="10" s="1"/>
  <c r="AA46" i="10" s="1"/>
  <c r="AB46" i="10" s="1"/>
  <c r="AC46" i="10" s="1"/>
  <c r="AD46" i="10" s="1"/>
  <c r="AE46" i="10" s="1"/>
  <c r="AF46" i="10" s="1"/>
  <c r="AG46" i="10" s="1"/>
  <c r="AH46" i="10" s="1"/>
  <c r="AI46" i="10" s="1"/>
  <c r="AJ46" i="10" s="1"/>
  <c r="AK46" i="10" s="1"/>
  <c r="AL46" i="10" s="1"/>
  <c r="AM46" i="10" s="1"/>
  <c r="G45" i="10"/>
  <c r="H45" i="10"/>
  <c r="I45" i="10" s="1"/>
  <c r="J45" i="10" s="1"/>
  <c r="K45" i="10" s="1"/>
  <c r="L45" i="10" s="1"/>
  <c r="M45" i="10" s="1"/>
  <c r="N45" i="10" s="1"/>
  <c r="O45" i="10" s="1"/>
  <c r="P45" i="10" s="1"/>
  <c r="Q45" i="10" s="1"/>
  <c r="R45" i="10" s="1"/>
  <c r="S45" i="10" s="1"/>
  <c r="U45" i="10"/>
  <c r="V45" i="10" s="1"/>
  <c r="W45" i="10" s="1"/>
  <c r="X45" i="10" s="1"/>
  <c r="Y45" i="10" s="1"/>
  <c r="Z45" i="10" s="1"/>
  <c r="AA45" i="10" s="1"/>
  <c r="AB45" i="10" s="1"/>
  <c r="AC45" i="10" s="1"/>
  <c r="AD45" i="10" s="1"/>
  <c r="AE45" i="10" s="1"/>
  <c r="AF45" i="10" s="1"/>
  <c r="AG45" i="10" s="1"/>
  <c r="AH45" i="10" s="1"/>
  <c r="AI45" i="10" s="1"/>
  <c r="AJ45" i="10" s="1"/>
  <c r="AK45" i="10" s="1"/>
  <c r="AL45" i="10" s="1"/>
  <c r="AM45" i="10" s="1"/>
  <c r="G44" i="10"/>
  <c r="H44" i="10"/>
  <c r="I44" i="10"/>
  <c r="J44" i="10" s="1"/>
  <c r="K44" i="10" s="1"/>
  <c r="L44" i="10" s="1"/>
  <c r="M44" i="10" s="1"/>
  <c r="N44" i="10" s="1"/>
  <c r="O44" i="10" s="1"/>
  <c r="P44" i="10" s="1"/>
  <c r="Q44" i="10" s="1"/>
  <c r="R44" i="10" s="1"/>
  <c r="S44" i="10" s="1"/>
  <c r="U44" i="10"/>
  <c r="V44" i="10" s="1"/>
  <c r="W44" i="10" s="1"/>
  <c r="X44" i="10" s="1"/>
  <c r="Y44" i="10" s="1"/>
  <c r="Z44" i="10" s="1"/>
  <c r="AA44" i="10" s="1"/>
  <c r="AB44" i="10" s="1"/>
  <c r="AC44" i="10" s="1"/>
  <c r="AD44" i="10" s="1"/>
  <c r="AE44" i="10" s="1"/>
  <c r="AF44" i="10" s="1"/>
  <c r="AG44" i="10" s="1"/>
  <c r="AH44" i="10" s="1"/>
  <c r="AI44" i="10" s="1"/>
  <c r="AJ44" i="10" s="1"/>
  <c r="AK44" i="10" s="1"/>
  <c r="AL44" i="10" s="1"/>
  <c r="AM44" i="10" s="1"/>
  <c r="G43" i="10"/>
  <c r="H43" i="10"/>
  <c r="I43" i="10" s="1"/>
  <c r="J43" i="10" s="1"/>
  <c r="K43" i="10" s="1"/>
  <c r="L43" i="10" s="1"/>
  <c r="M43" i="10" s="1"/>
  <c r="N43" i="10" s="1"/>
  <c r="O43" i="10" s="1"/>
  <c r="P43" i="10" s="1"/>
  <c r="Q43" i="10" s="1"/>
  <c r="R43" i="10" s="1"/>
  <c r="S43" i="10" s="1"/>
  <c r="U43" i="10"/>
  <c r="V43" i="10" s="1"/>
  <c r="W43" i="10" s="1"/>
  <c r="X43" i="10" s="1"/>
  <c r="Y43" i="10" s="1"/>
  <c r="Z43" i="10" s="1"/>
  <c r="AA43" i="10" s="1"/>
  <c r="AB43" i="10" s="1"/>
  <c r="AC43" i="10" s="1"/>
  <c r="AD43" i="10" s="1"/>
  <c r="AE43" i="10" s="1"/>
  <c r="AF43" i="10" s="1"/>
  <c r="AG43" i="10" s="1"/>
  <c r="AH43" i="10" s="1"/>
  <c r="AI43" i="10" s="1"/>
  <c r="AJ43" i="10" s="1"/>
  <c r="AK43" i="10" s="1"/>
  <c r="AL43" i="10" s="1"/>
  <c r="AM43" i="10" s="1"/>
  <c r="G42" i="10"/>
  <c r="H42" i="10" s="1"/>
  <c r="I42" i="10" s="1"/>
  <c r="J42" i="10" s="1"/>
  <c r="K42" i="10" s="1"/>
  <c r="L42" i="10" s="1"/>
  <c r="M42" i="10" s="1"/>
  <c r="N42" i="10" s="1"/>
  <c r="O42" i="10" s="1"/>
  <c r="P42" i="10" s="1"/>
  <c r="Q42" i="10" s="1"/>
  <c r="R42" i="10" s="1"/>
  <c r="S42" i="10" s="1"/>
  <c r="U42" i="10"/>
  <c r="V42" i="10" s="1"/>
  <c r="W42" i="10" s="1"/>
  <c r="X42" i="10" s="1"/>
  <c r="Y42" i="10" s="1"/>
  <c r="Z42" i="10" s="1"/>
  <c r="AA42" i="10" s="1"/>
  <c r="AB42" i="10" s="1"/>
  <c r="AC42" i="10" s="1"/>
  <c r="AD42" i="10" s="1"/>
  <c r="AE42" i="10" s="1"/>
  <c r="AF42" i="10" s="1"/>
  <c r="AG42" i="10" s="1"/>
  <c r="AH42" i="10" s="1"/>
  <c r="AI42" i="10" s="1"/>
  <c r="AJ42" i="10" s="1"/>
  <c r="AK42" i="10" s="1"/>
  <c r="AL42" i="10" s="1"/>
  <c r="AM42" i="10" s="1"/>
  <c r="G41" i="10"/>
  <c r="H41" i="10" s="1"/>
  <c r="I41" i="10" s="1"/>
  <c r="J41" i="10" s="1"/>
  <c r="G44" i="2"/>
  <c r="H44" i="2"/>
  <c r="I44" i="2" s="1"/>
  <c r="J44" i="2" s="1"/>
  <c r="K44" i="2" s="1"/>
  <c r="L44" i="2" s="1"/>
  <c r="M44" i="2" s="1"/>
  <c r="N44" i="2" s="1"/>
  <c r="O44" i="2" s="1"/>
  <c r="P44" i="2" s="1"/>
  <c r="Q44" i="2" s="1"/>
  <c r="R44" i="2" s="1"/>
  <c r="S44" i="2" s="1"/>
  <c r="U44" i="2" s="1"/>
  <c r="V44" i="2" s="1"/>
  <c r="W44" i="2" s="1"/>
  <c r="X44" i="2" s="1"/>
  <c r="Y44" i="2" s="1"/>
  <c r="Z44" i="2" s="1"/>
  <c r="AA44" i="2" s="1"/>
  <c r="AB44" i="2" s="1"/>
  <c r="AC44" i="2" s="1"/>
  <c r="AD44" i="2" s="1"/>
  <c r="AE44" i="2" s="1"/>
  <c r="AF44" i="2" s="1"/>
  <c r="AG44" i="2" s="1"/>
  <c r="AH44" i="2" s="1"/>
  <c r="AI44" i="2" s="1"/>
  <c r="AJ44" i="2" s="1"/>
  <c r="AK44" i="2" s="1"/>
  <c r="AL44" i="2" s="1"/>
  <c r="AM44" i="2" s="1"/>
  <c r="G43" i="2"/>
  <c r="H43" i="2"/>
  <c r="I43" i="2" s="1"/>
  <c r="J43" i="2" s="1"/>
  <c r="K43" i="2" s="1"/>
  <c r="L43" i="2" s="1"/>
  <c r="M43" i="2" s="1"/>
  <c r="N43" i="2" s="1"/>
  <c r="O43" i="2" s="1"/>
  <c r="P43" i="2" s="1"/>
  <c r="Q43" i="2" s="1"/>
  <c r="R43" i="2" s="1"/>
  <c r="S43" i="2" s="1"/>
  <c r="U43" i="2" s="1"/>
  <c r="V43" i="2" s="1"/>
  <c r="W43" i="2" s="1"/>
  <c r="X43" i="2" s="1"/>
  <c r="Y43" i="2" s="1"/>
  <c r="Z43" i="2" s="1"/>
  <c r="AA43" i="2" s="1"/>
  <c r="AB43" i="2" s="1"/>
  <c r="AC43" i="2" s="1"/>
  <c r="AD43" i="2" s="1"/>
  <c r="AE43" i="2" s="1"/>
  <c r="AF43" i="2" s="1"/>
  <c r="AG43" i="2" s="1"/>
  <c r="AH43" i="2" s="1"/>
  <c r="AI43" i="2" s="1"/>
  <c r="AJ43" i="2" s="1"/>
  <c r="AK43" i="2" s="1"/>
  <c r="AL43" i="2" s="1"/>
  <c r="AM43" i="2" s="1"/>
  <c r="G42" i="2"/>
  <c r="H42" i="2"/>
  <c r="I42" i="2" s="1"/>
  <c r="J42" i="2" s="1"/>
  <c r="K42" i="2" s="1"/>
  <c r="L42" i="2" s="1"/>
  <c r="M42" i="2" s="1"/>
  <c r="N42" i="2" s="1"/>
  <c r="O42" i="2" s="1"/>
  <c r="P42" i="2" s="1"/>
  <c r="Q42" i="2" s="1"/>
  <c r="R42" i="2" s="1"/>
  <c r="S42" i="2" s="1"/>
  <c r="U42" i="2" s="1"/>
  <c r="V42" i="2" s="1"/>
  <c r="W42" i="2" s="1"/>
  <c r="X42" i="2" s="1"/>
  <c r="Y42" i="2" s="1"/>
  <c r="Z42" i="2" s="1"/>
  <c r="AA42" i="2" s="1"/>
  <c r="AB42" i="2" s="1"/>
  <c r="AC42" i="2" s="1"/>
  <c r="AD42" i="2" s="1"/>
  <c r="AE42" i="2" s="1"/>
  <c r="AF42" i="2" s="1"/>
  <c r="AG42" i="2" s="1"/>
  <c r="AH42" i="2" s="1"/>
  <c r="AI42" i="2" s="1"/>
  <c r="AJ42" i="2" s="1"/>
  <c r="AK42" i="2" s="1"/>
  <c r="AL42" i="2" s="1"/>
  <c r="AM42" i="2" s="1"/>
  <c r="G41" i="2"/>
  <c r="H41" i="2"/>
  <c r="I41" i="2" s="1"/>
  <c r="J41" i="2" s="1"/>
  <c r="K41" i="2" s="1"/>
  <c r="L41" i="2" s="1"/>
  <c r="M41" i="2" s="1"/>
  <c r="N41" i="2" s="1"/>
  <c r="O41" i="2" s="1"/>
  <c r="P41" i="2" s="1"/>
  <c r="Q41" i="2" s="1"/>
  <c r="R41" i="2" s="1"/>
  <c r="S41" i="2" s="1"/>
  <c r="U41" i="2" s="1"/>
  <c r="V41" i="2" s="1"/>
  <c r="W41" i="2" s="1"/>
  <c r="X41" i="2" s="1"/>
  <c r="Y41" i="2" s="1"/>
  <c r="Z41" i="2" s="1"/>
  <c r="AA41" i="2" s="1"/>
  <c r="AB41" i="2" s="1"/>
  <c r="AC41" i="2" s="1"/>
  <c r="AD41" i="2" s="1"/>
  <c r="AE41" i="2" s="1"/>
  <c r="AF41" i="2" s="1"/>
  <c r="AG41" i="2" s="1"/>
  <c r="AH41" i="2" s="1"/>
  <c r="AI41" i="2" s="1"/>
  <c r="AJ41" i="2" s="1"/>
  <c r="AK41" i="2" s="1"/>
  <c r="AL41" i="2" s="1"/>
  <c r="AM41" i="2" s="1"/>
  <c r="G40" i="2"/>
  <c r="H40" i="2"/>
  <c r="I40" i="2" s="1"/>
  <c r="J40" i="2" s="1"/>
  <c r="K40" i="2" s="1"/>
  <c r="L40" i="2" s="1"/>
  <c r="M40" i="2" s="1"/>
  <c r="N40" i="2" s="1"/>
  <c r="O40" i="2" s="1"/>
  <c r="P40" i="2" s="1"/>
  <c r="Q40" i="2" s="1"/>
  <c r="R40" i="2" s="1"/>
  <c r="S40" i="2" s="1"/>
  <c r="U40" i="2" s="1"/>
  <c r="V40" i="2" s="1"/>
  <c r="W40" i="2" s="1"/>
  <c r="X40" i="2" s="1"/>
  <c r="Y40" i="2" s="1"/>
  <c r="Z40" i="2" s="1"/>
  <c r="AA40" i="2" s="1"/>
  <c r="AB40" i="2" s="1"/>
  <c r="AC40" i="2" s="1"/>
  <c r="AD40" i="2" s="1"/>
  <c r="AE40" i="2" s="1"/>
  <c r="AF40" i="2" s="1"/>
  <c r="AG40" i="2" s="1"/>
  <c r="AH40" i="2" s="1"/>
  <c r="AI40" i="2" s="1"/>
  <c r="AJ40" i="2" s="1"/>
  <c r="AK40" i="2" s="1"/>
  <c r="AL40" i="2" s="1"/>
  <c r="AM40" i="2" s="1"/>
  <c r="G39" i="2"/>
  <c r="H39" i="2" s="1"/>
  <c r="I39" i="2" s="1"/>
  <c r="J39" i="2" s="1"/>
  <c r="K39" i="2" s="1"/>
  <c r="L39" i="2" s="1"/>
  <c r="M39" i="2" s="1"/>
  <c r="N39" i="2" s="1"/>
  <c r="O39" i="2" s="1"/>
  <c r="P39" i="2" s="1"/>
  <c r="G38" i="2"/>
  <c r="H38" i="2"/>
  <c r="I38" i="2" s="1"/>
  <c r="J38" i="2" s="1"/>
  <c r="K38" i="2" s="1"/>
  <c r="L38" i="2" s="1"/>
  <c r="M38" i="2" s="1"/>
  <c r="N38" i="2" s="1"/>
  <c r="O38" i="2" s="1"/>
  <c r="P38" i="2" s="1"/>
  <c r="Q38" i="2" s="1"/>
  <c r="R38" i="2" s="1"/>
  <c r="S38" i="2" s="1"/>
  <c r="U38" i="2" s="1"/>
  <c r="V38" i="2" s="1"/>
  <c r="W38" i="2" s="1"/>
  <c r="X38" i="2" s="1"/>
  <c r="Y38" i="2" s="1"/>
  <c r="Z38" i="2" s="1"/>
  <c r="AA38" i="2" s="1"/>
  <c r="AB38" i="2" s="1"/>
  <c r="AC38" i="2" s="1"/>
  <c r="AD38" i="2" s="1"/>
  <c r="AE38" i="2" s="1"/>
  <c r="AF38" i="2" s="1"/>
  <c r="AG38" i="2" s="1"/>
  <c r="AH38" i="2" s="1"/>
  <c r="AI38" i="2" s="1"/>
  <c r="AJ38" i="2" s="1"/>
  <c r="AK38" i="2" s="1"/>
  <c r="AL38" i="2" s="1"/>
  <c r="AM38" i="2" s="1"/>
  <c r="G37" i="2"/>
  <c r="H37" i="2" s="1"/>
  <c r="I37" i="2" s="1"/>
  <c r="J37" i="2" s="1"/>
  <c r="K37" i="2" s="1"/>
  <c r="L37" i="2" s="1"/>
  <c r="M37" i="2" s="1"/>
  <c r="N37" i="2" s="1"/>
  <c r="O37" i="2" s="1"/>
  <c r="P37" i="2" s="1"/>
  <c r="Q37" i="2" s="1"/>
  <c r="R37" i="2" s="1"/>
  <c r="S37" i="2" s="1"/>
  <c r="U37" i="2" s="1"/>
  <c r="V37" i="2" s="1"/>
  <c r="W37" i="2" s="1"/>
  <c r="X37" i="2" s="1"/>
  <c r="Y37" i="2" s="1"/>
  <c r="Z37" i="2" s="1"/>
  <c r="AA37" i="2" s="1"/>
  <c r="AB37" i="2" s="1"/>
  <c r="AC37" i="2" s="1"/>
  <c r="AD37" i="2" s="1"/>
  <c r="AE37" i="2" s="1"/>
  <c r="AF37" i="2" s="1"/>
  <c r="AG37" i="2" s="1"/>
  <c r="AH37" i="2" s="1"/>
  <c r="AI37" i="2" s="1"/>
  <c r="AJ37" i="2" s="1"/>
  <c r="AK37" i="2" s="1"/>
  <c r="AL37" i="2" s="1"/>
  <c r="AM37" i="2" s="1"/>
  <c r="G36" i="2"/>
  <c r="H36" i="2" s="1"/>
  <c r="I36" i="2" s="1"/>
  <c r="J36" i="2" s="1"/>
  <c r="K36" i="2" s="1"/>
  <c r="L36" i="2" s="1"/>
  <c r="M36" i="2" s="1"/>
  <c r="N36" i="2" s="1"/>
  <c r="AQ38" i="28"/>
  <c r="E36" i="28" s="1"/>
  <c r="AQ42" i="28"/>
  <c r="E39" i="28" s="1"/>
  <c r="AQ46" i="28"/>
  <c r="E44" i="28" s="1"/>
  <c r="AQ50" i="28"/>
  <c r="E48" i="28" s="1"/>
  <c r="J100" i="41"/>
  <c r="K143" i="41"/>
  <c r="AM156" i="29"/>
  <c r="AL156" i="29"/>
  <c r="AK156" i="29"/>
  <c r="AJ156" i="29"/>
  <c r="AI156" i="29"/>
  <c r="AH156" i="29"/>
  <c r="AG156" i="29"/>
  <c r="AF156" i="29"/>
  <c r="AE156" i="29"/>
  <c r="AD156" i="29"/>
  <c r="AC156" i="29"/>
  <c r="AB156" i="29"/>
  <c r="AA156" i="29"/>
  <c r="Z156" i="29"/>
  <c r="Y156" i="29"/>
  <c r="X156" i="29"/>
  <c r="W156" i="29"/>
  <c r="V156" i="29"/>
  <c r="U156" i="29"/>
  <c r="T156" i="29"/>
  <c r="S156" i="29"/>
  <c r="R156" i="29"/>
  <c r="Q156" i="29"/>
  <c r="P156" i="29"/>
  <c r="O156" i="29"/>
  <c r="N156" i="29"/>
  <c r="M156" i="29"/>
  <c r="L156" i="29"/>
  <c r="K156" i="29"/>
  <c r="J156" i="29"/>
  <c r="I156" i="29"/>
  <c r="H156" i="29"/>
  <c r="G156" i="29"/>
  <c r="F156" i="29"/>
  <c r="E156" i="29"/>
  <c r="D156" i="29"/>
  <c r="AO85" i="36"/>
  <c r="AO87" i="35"/>
  <c r="AO89" i="34"/>
  <c r="AO81" i="34"/>
  <c r="AO75" i="32"/>
  <c r="AO74" i="32"/>
  <c r="AO73" i="32"/>
  <c r="AO72" i="32"/>
  <c r="AO71" i="32"/>
  <c r="AO70" i="32"/>
  <c r="AO68" i="32"/>
  <c r="AO67" i="32"/>
  <c r="AO90" i="29"/>
  <c r="AO89" i="29"/>
  <c r="AO88" i="29"/>
  <c r="AO87" i="29"/>
  <c r="AO86" i="29"/>
  <c r="AO85" i="29"/>
  <c r="AO84" i="29"/>
  <c r="AO83" i="29"/>
  <c r="AO82" i="29"/>
  <c r="AO81" i="29"/>
  <c r="AO90" i="10"/>
  <c r="AO89" i="10"/>
  <c r="AO88" i="10"/>
  <c r="AO87" i="10"/>
  <c r="AO86" i="10"/>
  <c r="AO85" i="10"/>
  <c r="AO84" i="10"/>
  <c r="AO83" i="10"/>
  <c r="AO82" i="10"/>
  <c r="AO81" i="10"/>
  <c r="AO80" i="10"/>
  <c r="AO79" i="10"/>
  <c r="AO78" i="10"/>
  <c r="AO75" i="2"/>
  <c r="AO74" i="2"/>
  <c r="AO73" i="2"/>
  <c r="AO72" i="2"/>
  <c r="AO71" i="2"/>
  <c r="AO70" i="2"/>
  <c r="AO69" i="2"/>
  <c r="AO68" i="2"/>
  <c r="AO67" i="2"/>
  <c r="AO66" i="2"/>
  <c r="AL55" i="36"/>
  <c r="AJ55" i="36"/>
  <c r="AD55" i="36"/>
  <c r="AB55" i="36"/>
  <c r="T55" i="36"/>
  <c r="N55" i="36"/>
  <c r="L55" i="36"/>
  <c r="F55" i="36"/>
  <c r="E55" i="36"/>
  <c r="D55" i="36"/>
  <c r="C55" i="36"/>
  <c r="F55" i="35"/>
  <c r="E55" i="35"/>
  <c r="D55" i="35"/>
  <c r="C55" i="35"/>
  <c r="F55" i="34"/>
  <c r="E55" i="34"/>
  <c r="D55" i="34"/>
  <c r="C55" i="34"/>
  <c r="F55" i="33"/>
  <c r="E55" i="33"/>
  <c r="D55" i="33"/>
  <c r="C55" i="33"/>
  <c r="F46" i="32"/>
  <c r="E46" i="32"/>
  <c r="D46" i="32"/>
  <c r="C46" i="32"/>
  <c r="F55" i="31"/>
  <c r="E55" i="31"/>
  <c r="D55" i="31"/>
  <c r="C55" i="31"/>
  <c r="F55" i="30"/>
  <c r="E55" i="30"/>
  <c r="D55" i="30"/>
  <c r="C55" i="30"/>
  <c r="F55" i="29"/>
  <c r="E55" i="29"/>
  <c r="D55" i="29"/>
  <c r="C55" i="29"/>
  <c r="F55" i="10"/>
  <c r="E55" i="10"/>
  <c r="D55" i="10"/>
  <c r="C55" i="10"/>
  <c r="E46" i="2"/>
  <c r="D46" i="2"/>
  <c r="C46" i="2"/>
  <c r="AM19" i="36"/>
  <c r="AL19" i="36"/>
  <c r="AK19" i="36"/>
  <c r="AK80" i="28" s="1"/>
  <c r="AJ19" i="36"/>
  <c r="AI19" i="36"/>
  <c r="AI80" i="28" s="1"/>
  <c r="AH19" i="36"/>
  <c r="AG19" i="36"/>
  <c r="AF19" i="36"/>
  <c r="AE19" i="36"/>
  <c r="AD19" i="36"/>
  <c r="AC19" i="36"/>
  <c r="AC80" i="28" s="1"/>
  <c r="AB19" i="36"/>
  <c r="AA19" i="36"/>
  <c r="AA80" i="28" s="1"/>
  <c r="Z19" i="36"/>
  <c r="Y19" i="36"/>
  <c r="X19" i="36"/>
  <c r="W19" i="36"/>
  <c r="V19" i="36"/>
  <c r="U19" i="36"/>
  <c r="U80" i="28" s="1"/>
  <c r="T19" i="36"/>
  <c r="S19" i="36"/>
  <c r="S80" i="28" s="1"/>
  <c r="R19" i="36"/>
  <c r="Q19" i="36"/>
  <c r="P19" i="36"/>
  <c r="O19" i="36"/>
  <c r="AM19" i="35"/>
  <c r="AL19" i="35"/>
  <c r="AK19" i="35"/>
  <c r="AJ19" i="35"/>
  <c r="AI19" i="35"/>
  <c r="AH19" i="35"/>
  <c r="AG19" i="35"/>
  <c r="AF19" i="35"/>
  <c r="AE19" i="35"/>
  <c r="AD19" i="35"/>
  <c r="AC19" i="35"/>
  <c r="AB19" i="35"/>
  <c r="AA19" i="35"/>
  <c r="Z19" i="35"/>
  <c r="Y19" i="35"/>
  <c r="X19" i="35"/>
  <c r="W19" i="35"/>
  <c r="V19" i="35"/>
  <c r="U19" i="35"/>
  <c r="T19" i="35"/>
  <c r="S19" i="35"/>
  <c r="R19" i="35"/>
  <c r="Q19" i="35"/>
  <c r="P19" i="35"/>
  <c r="O19" i="35"/>
  <c r="AM19" i="34"/>
  <c r="AL19" i="34"/>
  <c r="AK19" i="34"/>
  <c r="AJ19" i="34"/>
  <c r="AI19" i="34"/>
  <c r="AI78" i="28" s="1"/>
  <c r="AH19" i="34"/>
  <c r="AG19" i="34"/>
  <c r="AF19" i="34"/>
  <c r="AE19" i="34"/>
  <c r="AD19" i="34"/>
  <c r="AC19" i="34"/>
  <c r="AB19" i="34"/>
  <c r="AA19" i="34"/>
  <c r="AA78" i="28" s="1"/>
  <c r="Z19" i="34"/>
  <c r="Y19" i="34"/>
  <c r="X19" i="34"/>
  <c r="W19" i="34"/>
  <c r="V19" i="34"/>
  <c r="U19" i="34"/>
  <c r="T19" i="34"/>
  <c r="S19" i="34"/>
  <c r="S78" i="28" s="1"/>
  <c r="R19" i="34"/>
  <c r="Q19" i="34"/>
  <c r="P19" i="34"/>
  <c r="O19" i="34"/>
  <c r="AM19" i="33"/>
  <c r="AL19" i="33"/>
  <c r="AK19" i="33"/>
  <c r="AJ19" i="33"/>
  <c r="AI19" i="33"/>
  <c r="AI77" i="28" s="1"/>
  <c r="AH19" i="33"/>
  <c r="AG19" i="33"/>
  <c r="AF19" i="33"/>
  <c r="AE19" i="33"/>
  <c r="AD19" i="33"/>
  <c r="AC19" i="33"/>
  <c r="AB19" i="33"/>
  <c r="AA19" i="33"/>
  <c r="AA77" i="28" s="1"/>
  <c r="Z19" i="33"/>
  <c r="Y19" i="33"/>
  <c r="X19" i="33"/>
  <c r="W19" i="33"/>
  <c r="V19" i="33"/>
  <c r="U19" i="33"/>
  <c r="T19" i="33"/>
  <c r="S19" i="33"/>
  <c r="S77" i="28" s="1"/>
  <c r="R19" i="33"/>
  <c r="Q19" i="33"/>
  <c r="P19" i="33"/>
  <c r="O19" i="33"/>
  <c r="AM16" i="32"/>
  <c r="AL16" i="32"/>
  <c r="AK16" i="32"/>
  <c r="AJ16" i="32"/>
  <c r="AJ76" i="28" s="1"/>
  <c r="AI16" i="32"/>
  <c r="AH16" i="32"/>
  <c r="AG16" i="32"/>
  <c r="AG76" i="28" s="1"/>
  <c r="AF16" i="32"/>
  <c r="AE16" i="32"/>
  <c r="AD16" i="32"/>
  <c r="AC16" i="32"/>
  <c r="AB16" i="32"/>
  <c r="AB76" i="28" s="1"/>
  <c r="AA16" i="32"/>
  <c r="Z16" i="32"/>
  <c r="Y16" i="32"/>
  <c r="Y76" i="28" s="1"/>
  <c r="X16" i="32"/>
  <c r="W16" i="32"/>
  <c r="V16" i="32"/>
  <c r="U16" i="32"/>
  <c r="T16" i="32"/>
  <c r="T76" i="28" s="1"/>
  <c r="S16" i="32"/>
  <c r="R16" i="32"/>
  <c r="Q16" i="32"/>
  <c r="Q76" i="28" s="1"/>
  <c r="P16" i="32"/>
  <c r="O16" i="32"/>
  <c r="AM19" i="31"/>
  <c r="AL19" i="31"/>
  <c r="AK19" i="31"/>
  <c r="AJ19" i="31"/>
  <c r="AI19" i="31"/>
  <c r="AH19" i="31"/>
  <c r="AG19" i="31"/>
  <c r="AF19" i="31"/>
  <c r="AF72" i="28" s="1"/>
  <c r="AE19" i="31"/>
  <c r="AD19" i="31"/>
  <c r="AC19" i="31"/>
  <c r="AB19" i="31"/>
  <c r="AA19" i="31"/>
  <c r="Z19" i="31"/>
  <c r="Y19" i="31"/>
  <c r="X19" i="31"/>
  <c r="X72" i="28" s="1"/>
  <c r="X64" i="28" s="1"/>
  <c r="W19" i="31"/>
  <c r="V19" i="31"/>
  <c r="U19" i="31"/>
  <c r="T19" i="31"/>
  <c r="S19" i="31"/>
  <c r="R19" i="31"/>
  <c r="Q19" i="31"/>
  <c r="P19" i="31"/>
  <c r="P72" i="28" s="1"/>
  <c r="O19" i="31"/>
  <c r="AM19" i="30"/>
  <c r="AL19" i="30"/>
  <c r="AK19" i="30"/>
  <c r="AJ19" i="30"/>
  <c r="AI19" i="30"/>
  <c r="AI71" i="28" s="1"/>
  <c r="AH19" i="30"/>
  <c r="AG19" i="30"/>
  <c r="AG71" i="28" s="1"/>
  <c r="AF19" i="30"/>
  <c r="AE19" i="30"/>
  <c r="AD19" i="30"/>
  <c r="AC19" i="30"/>
  <c r="AB19" i="30"/>
  <c r="AA19" i="30"/>
  <c r="AA71" i="28" s="1"/>
  <c r="Z19" i="30"/>
  <c r="Y19" i="30"/>
  <c r="Y71" i="28" s="1"/>
  <c r="X19" i="30"/>
  <c r="W19" i="30"/>
  <c r="V19" i="30"/>
  <c r="U19" i="30"/>
  <c r="T19" i="30"/>
  <c r="T71" i="28" s="1"/>
  <c r="S19" i="30"/>
  <c r="S71" i="28" s="1"/>
  <c r="R19" i="30"/>
  <c r="Q19" i="30"/>
  <c r="Q71" i="28" s="1"/>
  <c r="P19" i="30"/>
  <c r="O19" i="30"/>
  <c r="AM19" i="29"/>
  <c r="AL19" i="29"/>
  <c r="AK19" i="29"/>
  <c r="AJ19" i="29"/>
  <c r="AI19" i="29"/>
  <c r="AH19" i="29"/>
  <c r="AG19" i="29"/>
  <c r="AF19" i="29"/>
  <c r="AE19" i="29"/>
  <c r="AD19" i="29"/>
  <c r="AC19" i="29"/>
  <c r="AB19" i="29"/>
  <c r="AA19" i="29"/>
  <c r="Z19" i="29"/>
  <c r="Y19" i="29"/>
  <c r="X19" i="29"/>
  <c r="W19" i="29"/>
  <c r="V19" i="29"/>
  <c r="U19" i="29"/>
  <c r="T19" i="29"/>
  <c r="S19" i="29"/>
  <c r="R19" i="29"/>
  <c r="Q19" i="29"/>
  <c r="P19" i="29"/>
  <c r="O19" i="29"/>
  <c r="AM19" i="10"/>
  <c r="AL19" i="10"/>
  <c r="AK19" i="10"/>
  <c r="AJ19" i="10"/>
  <c r="AI19" i="10"/>
  <c r="AH19" i="10"/>
  <c r="AG19" i="10"/>
  <c r="AF19" i="10"/>
  <c r="AE19" i="10"/>
  <c r="AD19" i="10"/>
  <c r="AC19" i="10"/>
  <c r="AB19" i="10"/>
  <c r="AA19" i="10"/>
  <c r="Z19" i="10"/>
  <c r="Y19" i="10"/>
  <c r="X19" i="10"/>
  <c r="W19" i="10"/>
  <c r="V19" i="10"/>
  <c r="U19" i="10"/>
  <c r="T19" i="10"/>
  <c r="S19" i="10"/>
  <c r="R19" i="10"/>
  <c r="Q19" i="10"/>
  <c r="P19" i="10"/>
  <c r="O19" i="10"/>
  <c r="AM16" i="2"/>
  <c r="AM68" i="28" s="1"/>
  <c r="AL16" i="2"/>
  <c r="AL68" i="28" s="1"/>
  <c r="AK16" i="2"/>
  <c r="AK68" i="28" s="1"/>
  <c r="AJ16" i="2"/>
  <c r="AJ68" i="28" s="1"/>
  <c r="AI16" i="2"/>
  <c r="AI68" i="28" s="1"/>
  <c r="AH16" i="2"/>
  <c r="AH68" i="28" s="1"/>
  <c r="AH60" i="28" s="1"/>
  <c r="AG16" i="2"/>
  <c r="AG68" i="28" s="1"/>
  <c r="AF16" i="2"/>
  <c r="AF68" i="28" s="1"/>
  <c r="AE16" i="2"/>
  <c r="AE68" i="28" s="1"/>
  <c r="AD16" i="2"/>
  <c r="AD68" i="28" s="1"/>
  <c r="AC16" i="2"/>
  <c r="AC68" i="28" s="1"/>
  <c r="AB16" i="2"/>
  <c r="AB68" i="28" s="1"/>
  <c r="AA16" i="2"/>
  <c r="AA68" i="28" s="1"/>
  <c r="Z16" i="2"/>
  <c r="Z68" i="28" s="1"/>
  <c r="Y16" i="2"/>
  <c r="Y68" i="28" s="1"/>
  <c r="X16" i="2"/>
  <c r="X68" i="28" s="1"/>
  <c r="W16" i="2"/>
  <c r="W68" i="28" s="1"/>
  <c r="V16" i="2"/>
  <c r="V68" i="28" s="1"/>
  <c r="U16" i="2"/>
  <c r="U68" i="28" s="1"/>
  <c r="T16" i="2"/>
  <c r="T68" i="28" s="1"/>
  <c r="S16" i="2"/>
  <c r="S68" i="28" s="1"/>
  <c r="R16" i="2"/>
  <c r="R68" i="28" s="1"/>
  <c r="R60" i="28" s="1"/>
  <c r="Q16" i="2"/>
  <c r="Q68" i="28" s="1"/>
  <c r="P16" i="2"/>
  <c r="P68" i="28" s="1"/>
  <c r="O16" i="2"/>
  <c r="O68" i="28" s="1"/>
  <c r="AM80" i="28"/>
  <c r="AL80" i="28"/>
  <c r="AJ80" i="28"/>
  <c r="AH80" i="28"/>
  <c r="AG80" i="28"/>
  <c r="AF80" i="28"/>
  <c r="AE80" i="28"/>
  <c r="AD80" i="28"/>
  <c r="AB80" i="28"/>
  <c r="Z80" i="28"/>
  <c r="Y80" i="28"/>
  <c r="X80" i="28"/>
  <c r="W80" i="28"/>
  <c r="V80" i="28"/>
  <c r="T80" i="28"/>
  <c r="R80" i="28"/>
  <c r="Q80" i="28"/>
  <c r="P80" i="28"/>
  <c r="O80" i="28"/>
  <c r="AM79" i="28"/>
  <c r="AL79" i="28"/>
  <c r="AK79" i="28"/>
  <c r="AJ79" i="28"/>
  <c r="AI79" i="28"/>
  <c r="AH79" i="28"/>
  <c r="AG79" i="28"/>
  <c r="AF79" i="28"/>
  <c r="AE79" i="28"/>
  <c r="AD79" i="28"/>
  <c r="AC79" i="28"/>
  <c r="AB79" i="28"/>
  <c r="AA79" i="28"/>
  <c r="Z79" i="28"/>
  <c r="Y79" i="28"/>
  <c r="X79" i="28"/>
  <c r="W79" i="28"/>
  <c r="V79" i="28"/>
  <c r="U79" i="28"/>
  <c r="T79" i="28"/>
  <c r="S79" i="28"/>
  <c r="R79" i="28"/>
  <c r="Q79" i="28"/>
  <c r="P79" i="28"/>
  <c r="O79" i="28"/>
  <c r="AM78" i="28"/>
  <c r="AL78" i="28"/>
  <c r="AK78" i="28"/>
  <c r="AJ78" i="28"/>
  <c r="AH78" i="28"/>
  <c r="AG78" i="28"/>
  <c r="AF78" i="28"/>
  <c r="AE78" i="28"/>
  <c r="AD78" i="28"/>
  <c r="AC78" i="28"/>
  <c r="AB78" i="28"/>
  <c r="Z78" i="28"/>
  <c r="Y78" i="28"/>
  <c r="X78" i="28"/>
  <c r="W78" i="28"/>
  <c r="V78" i="28"/>
  <c r="U78" i="28"/>
  <c r="T78" i="28"/>
  <c r="R78" i="28"/>
  <c r="Q78" i="28"/>
  <c r="P78" i="28"/>
  <c r="O78" i="28"/>
  <c r="AM76" i="28"/>
  <c r="AL76" i="28"/>
  <c r="AL60" i="28" s="1"/>
  <c r="AK76" i="28"/>
  <c r="AI76" i="28"/>
  <c r="AH76" i="28"/>
  <c r="AF76" i="28"/>
  <c r="AE76" i="28"/>
  <c r="AD76" i="28"/>
  <c r="AD60" i="28" s="1"/>
  <c r="AC76" i="28"/>
  <c r="AA76" i="28"/>
  <c r="Z76" i="28"/>
  <c r="X76" i="28"/>
  <c r="W76" i="28"/>
  <c r="V76" i="28"/>
  <c r="V60" i="28" s="1"/>
  <c r="U76" i="28"/>
  <c r="S76" i="28"/>
  <c r="R76" i="28"/>
  <c r="P76" i="28"/>
  <c r="O76" i="28"/>
  <c r="AM72" i="28"/>
  <c r="AM64" i="28" s="1"/>
  <c r="AL72" i="28"/>
  <c r="AK72" i="28"/>
  <c r="AJ72" i="28"/>
  <c r="AI72" i="28"/>
  <c r="AH72" i="28"/>
  <c r="AG72" i="28"/>
  <c r="AE72" i="28"/>
  <c r="AE64" i="28" s="1"/>
  <c r="AD72" i="28"/>
  <c r="AC72" i="28"/>
  <c r="AB72" i="28"/>
  <c r="AA72" i="28"/>
  <c r="Z72" i="28"/>
  <c r="Z64" i="28" s="1"/>
  <c r="Y72" i="28"/>
  <c r="Y64" i="28" s="1"/>
  <c r="W72" i="28"/>
  <c r="V72" i="28"/>
  <c r="U72" i="28"/>
  <c r="T72" i="28"/>
  <c r="T64" i="28" s="1"/>
  <c r="S72" i="28"/>
  <c r="R72" i="28"/>
  <c r="R64" i="28" s="1"/>
  <c r="Q72" i="28"/>
  <c r="O72" i="28"/>
  <c r="O64" i="28" s="1"/>
  <c r="AM71" i="28"/>
  <c r="AM63" i="28" s="1"/>
  <c r="AL71" i="28"/>
  <c r="AK71" i="28"/>
  <c r="AJ71" i="28"/>
  <c r="AJ63" i="28" s="1"/>
  <c r="AH71" i="28"/>
  <c r="AH63" i="28" s="1"/>
  <c r="AF71" i="28"/>
  <c r="AF63" i="28" s="1"/>
  <c r="AE71" i="28"/>
  <c r="AE63" i="28" s="1"/>
  <c r="AD71" i="28"/>
  <c r="AC71" i="28"/>
  <c r="AC63" i="28" s="1"/>
  <c r="AB71" i="28"/>
  <c r="AB63" i="28" s="1"/>
  <c r="Z71" i="28"/>
  <c r="X71" i="28"/>
  <c r="W71" i="28"/>
  <c r="W63" i="28" s="1"/>
  <c r="V71" i="28"/>
  <c r="U71" i="28"/>
  <c r="U63" i="28" s="1"/>
  <c r="R71" i="28"/>
  <c r="P71" i="28"/>
  <c r="O71" i="28"/>
  <c r="O63" i="28" s="1"/>
  <c r="AM70" i="28"/>
  <c r="AL70" i="28"/>
  <c r="AL62" i="28" s="1"/>
  <c r="AK70" i="28"/>
  <c r="AK62" i="28" s="1"/>
  <c r="AJ70" i="28"/>
  <c r="AJ62" i="28" s="1"/>
  <c r="AI70" i="28"/>
  <c r="AH70" i="28"/>
  <c r="AG70" i="28"/>
  <c r="AF70" i="28"/>
  <c r="AF62" i="28" s="1"/>
  <c r="AE70" i="28"/>
  <c r="AE62" i="28" s="1"/>
  <c r="AD70" i="28"/>
  <c r="AC70" i="28"/>
  <c r="AC62" i="28" s="1"/>
  <c r="AB70" i="28"/>
  <c r="AA70" i="28"/>
  <c r="Z70" i="28"/>
  <c r="Y70" i="28"/>
  <c r="Y62" i="28" s="1"/>
  <c r="X70" i="28"/>
  <c r="W70" i="28"/>
  <c r="W62" i="28" s="1"/>
  <c r="V70" i="28"/>
  <c r="V62" i="28" s="1"/>
  <c r="U70" i="28"/>
  <c r="T70" i="28"/>
  <c r="T62" i="28" s="1"/>
  <c r="S70" i="28"/>
  <c r="R70" i="28"/>
  <c r="Q70" i="28"/>
  <c r="P70" i="28"/>
  <c r="P62" i="28" s="1"/>
  <c r="O70" i="28"/>
  <c r="O62" i="28" s="1"/>
  <c r="AM69" i="28"/>
  <c r="AL69" i="28"/>
  <c r="AK69" i="28"/>
  <c r="AJ69" i="28"/>
  <c r="AI69" i="28"/>
  <c r="AH69" i="28"/>
  <c r="AG69" i="28"/>
  <c r="AF69" i="28"/>
  <c r="AE69" i="28"/>
  <c r="AD69" i="28"/>
  <c r="AC69" i="28"/>
  <c r="AB69" i="28"/>
  <c r="AA69" i="28"/>
  <c r="Z69" i="28"/>
  <c r="Y69" i="28"/>
  <c r="X69" i="28"/>
  <c r="W69" i="28"/>
  <c r="V69" i="28"/>
  <c r="U69" i="28"/>
  <c r="T69" i="28"/>
  <c r="S69" i="28"/>
  <c r="R69" i="28"/>
  <c r="Q69" i="28"/>
  <c r="P69" i="28"/>
  <c r="O69" i="28"/>
  <c r="AJ64" i="28"/>
  <c r="AB64" i="28"/>
  <c r="Q64" i="28"/>
  <c r="R63" i="28"/>
  <c r="AG62" i="28"/>
  <c r="BF53" i="28"/>
  <c r="BF54" i="28" s="1"/>
  <c r="BE53" i="28"/>
  <c r="BD53" i="28"/>
  <c r="BC53" i="28"/>
  <c r="BB53" i="28"/>
  <c r="BA53" i="28"/>
  <c r="BF52" i="28"/>
  <c r="BE52" i="28"/>
  <c r="BD52" i="28"/>
  <c r="BC52" i="28"/>
  <c r="BB52" i="28"/>
  <c r="BA52" i="28"/>
  <c r="BF51" i="28"/>
  <c r="BE51" i="28"/>
  <c r="BD51" i="28"/>
  <c r="BC51" i="28"/>
  <c r="BB51" i="28"/>
  <c r="BA51" i="28"/>
  <c r="BF50" i="28"/>
  <c r="BE50" i="28"/>
  <c r="BD50" i="28"/>
  <c r="BC50" i="28"/>
  <c r="BB50" i="28"/>
  <c r="BA50" i="28"/>
  <c r="AY50" i="28"/>
  <c r="AX50" i="28"/>
  <c r="L48" i="28" s="1"/>
  <c r="AV50" i="28"/>
  <c r="J47" i="28" s="1"/>
  <c r="AU50" i="28"/>
  <c r="I48" i="28" s="1"/>
  <c r="AT50" i="28"/>
  <c r="H48" i="28" s="1"/>
  <c r="AS50" i="28"/>
  <c r="G47" i="28" s="1"/>
  <c r="AR50" i="28"/>
  <c r="F47" i="28" s="1"/>
  <c r="AP50" i="28"/>
  <c r="D48" i="28" s="1"/>
  <c r="AO50" i="28"/>
  <c r="C48" i="28" s="1"/>
  <c r="BF46" i="28"/>
  <c r="BE46" i="28"/>
  <c r="BD46" i="28"/>
  <c r="BC46" i="28"/>
  <c r="BB46" i="28"/>
  <c r="BA46" i="28"/>
  <c r="AY46" i="28"/>
  <c r="M43" i="28" s="1"/>
  <c r="AX46" i="28"/>
  <c r="L44" i="28" s="1"/>
  <c r="K44" i="28"/>
  <c r="AV46" i="28"/>
  <c r="J44" i="28" s="1"/>
  <c r="AU46" i="28"/>
  <c r="I43" i="28" s="1"/>
  <c r="AT46" i="28"/>
  <c r="H44" i="28" s="1"/>
  <c r="AS46" i="28"/>
  <c r="G44" i="28" s="1"/>
  <c r="AR46" i="28"/>
  <c r="F43" i="28" s="1"/>
  <c r="AP46" i="28"/>
  <c r="D44" i="28" s="1"/>
  <c r="AO46" i="28"/>
  <c r="C43" i="28" s="1"/>
  <c r="BF42" i="28"/>
  <c r="BE42" i="28"/>
  <c r="BD42" i="28"/>
  <c r="BC42" i="28"/>
  <c r="BB42" i="28"/>
  <c r="BA42" i="28"/>
  <c r="AY42" i="28"/>
  <c r="M39" i="28" s="1"/>
  <c r="AX42" i="28"/>
  <c r="L39" i="28" s="1"/>
  <c r="AV42" i="28"/>
  <c r="J40" i="28" s="1"/>
  <c r="AU42" i="28"/>
  <c r="I39" i="28" s="1"/>
  <c r="AT42" i="28"/>
  <c r="H39" i="28" s="1"/>
  <c r="AS42" i="28"/>
  <c r="G39" i="28" s="1"/>
  <c r="AR42" i="28"/>
  <c r="F40" i="28" s="1"/>
  <c r="AP42" i="28"/>
  <c r="D39" i="28" s="1"/>
  <c r="AO42" i="28"/>
  <c r="C40" i="28" s="1"/>
  <c r="BF38" i="28"/>
  <c r="BE38" i="28"/>
  <c r="BD38" i="28"/>
  <c r="BC38" i="28"/>
  <c r="BB38" i="28"/>
  <c r="BA38" i="28"/>
  <c r="AY38" i="28"/>
  <c r="M36" i="28" s="1"/>
  <c r="AX38" i="28"/>
  <c r="L36" i="28" s="1"/>
  <c r="AV38" i="28"/>
  <c r="J36" i="28" s="1"/>
  <c r="AU38" i="28"/>
  <c r="I36" i="28" s="1"/>
  <c r="AT38" i="28"/>
  <c r="H36" i="28" s="1"/>
  <c r="AS38" i="28"/>
  <c r="G35" i="28" s="1"/>
  <c r="AR38" i="28"/>
  <c r="F35" i="28" s="1"/>
  <c r="AP38" i="28"/>
  <c r="D36" i="28" s="1"/>
  <c r="AO38" i="28"/>
  <c r="C36" i="28" s="1"/>
  <c r="AZ50" i="28"/>
  <c r="AZ46" i="28"/>
  <c r="AZ42" i="28"/>
  <c r="AZ38" i="28"/>
  <c r="P63" i="28"/>
  <c r="X63" i="28"/>
  <c r="L35" i="28"/>
  <c r="I44" i="28"/>
  <c r="H40" i="28"/>
  <c r="K43" i="28"/>
  <c r="K46" i="28" s="1"/>
  <c r="H47" i="28"/>
  <c r="D43" i="28"/>
  <c r="AB62" i="28"/>
  <c r="AK63" i="28"/>
  <c r="AH64" i="28"/>
  <c r="C39" i="28"/>
  <c r="E35" i="28"/>
  <c r="M35" i="28"/>
  <c r="C35" i="28"/>
  <c r="AO54" i="28"/>
  <c r="C52" i="28" s="1"/>
  <c r="S5" i="47"/>
  <c r="C13" i="28"/>
  <c r="C21" i="28" s="1"/>
  <c r="D13" i="28"/>
  <c r="E13" i="28"/>
  <c r="D2" i="2"/>
  <c r="E2" i="2" s="1"/>
  <c r="F2" i="2" s="1"/>
  <c r="G2" i="2" s="1"/>
  <c r="H2" i="2" s="1"/>
  <c r="I2" i="2" s="1"/>
  <c r="J2" i="2" s="1"/>
  <c r="K2" i="2" s="1"/>
  <c r="L2" i="2" s="1"/>
  <c r="M2" i="2" s="1"/>
  <c r="N2" i="2" s="1"/>
  <c r="O2" i="2" s="1"/>
  <c r="P2" i="2" s="1"/>
  <c r="Q2" i="2" s="1"/>
  <c r="R2" i="2" s="1"/>
  <c r="S2" i="2" s="1"/>
  <c r="T2" i="2" s="1"/>
  <c r="U2" i="2" s="1"/>
  <c r="V2" i="2" s="1"/>
  <c r="W2" i="2" s="1"/>
  <c r="X2" i="2" s="1"/>
  <c r="Y2" i="2" s="1"/>
  <c r="Z2" i="2" s="1"/>
  <c r="AA2" i="2" s="1"/>
  <c r="AB2" i="2" s="1"/>
  <c r="AC2" i="2" s="1"/>
  <c r="AD2" i="2" s="1"/>
  <c r="AE2" i="2" s="1"/>
  <c r="AF2" i="2" s="1"/>
  <c r="AG2" i="2" s="1"/>
  <c r="AH2" i="2" s="1"/>
  <c r="AI2" i="2" s="1"/>
  <c r="AJ2" i="2" s="1"/>
  <c r="AK2" i="2" s="1"/>
  <c r="AL2" i="2" s="1"/>
  <c r="AM2" i="2" s="1"/>
  <c r="L113" i="39"/>
  <c r="F113" i="39"/>
  <c r="H85" i="39"/>
  <c r="L71" i="39"/>
  <c r="F71" i="39"/>
  <c r="K43" i="39"/>
  <c r="H29" i="39"/>
  <c r="K71" i="43"/>
  <c r="J71" i="43"/>
  <c r="H71" i="43"/>
  <c r="F71" i="43"/>
  <c r="E71" i="43"/>
  <c r="M70" i="43"/>
  <c r="K70" i="43"/>
  <c r="I70" i="43"/>
  <c r="F70" i="43"/>
  <c r="E70" i="43"/>
  <c r="L69" i="43"/>
  <c r="I69" i="43"/>
  <c r="H69" i="43"/>
  <c r="F69" i="43"/>
  <c r="D69" i="43"/>
  <c r="L68" i="43"/>
  <c r="K68" i="43"/>
  <c r="I68" i="43"/>
  <c r="G68" i="43"/>
  <c r="D68" i="43"/>
  <c r="L67" i="43"/>
  <c r="J67" i="43"/>
  <c r="G67" i="43"/>
  <c r="F67" i="43"/>
  <c r="D67" i="43"/>
  <c r="M66" i="43"/>
  <c r="J66" i="43"/>
  <c r="I66" i="43"/>
  <c r="G66" i="43"/>
  <c r="E66" i="43"/>
  <c r="M65" i="43"/>
  <c r="L65" i="43"/>
  <c r="J65" i="43"/>
  <c r="H65" i="43"/>
  <c r="G65" i="43"/>
  <c r="E65" i="43"/>
  <c r="D65" i="43"/>
  <c r="M64" i="43"/>
  <c r="K64" i="43"/>
  <c r="H64" i="43"/>
  <c r="G64" i="43"/>
  <c r="E64" i="43"/>
  <c r="K63" i="43"/>
  <c r="J63" i="43"/>
  <c r="H63" i="43"/>
  <c r="F63" i="43"/>
  <c r="E63" i="43"/>
  <c r="M62" i="43"/>
  <c r="K62" i="43"/>
  <c r="I62" i="43"/>
  <c r="F62" i="43"/>
  <c r="E62" i="43"/>
  <c r="L61" i="43"/>
  <c r="J61" i="43"/>
  <c r="I61" i="43"/>
  <c r="H61" i="43"/>
  <c r="G61" i="43"/>
  <c r="F61" i="43"/>
  <c r="D61" i="43"/>
  <c r="M60" i="43"/>
  <c r="L60" i="43"/>
  <c r="K60" i="43"/>
  <c r="I60" i="43"/>
  <c r="G60" i="43"/>
  <c r="E60" i="43"/>
  <c r="D60" i="43"/>
  <c r="M53" i="43"/>
  <c r="K53" i="43"/>
  <c r="J53" i="43"/>
  <c r="I53" i="43"/>
  <c r="G53" i="43"/>
  <c r="E53" i="43"/>
  <c r="M52" i="43"/>
  <c r="L52" i="43"/>
  <c r="J52" i="43"/>
  <c r="H52" i="43"/>
  <c r="F52" i="43"/>
  <c r="E52" i="43"/>
  <c r="D52" i="43"/>
  <c r="M51" i="43"/>
  <c r="K51" i="43"/>
  <c r="I51" i="43"/>
  <c r="H51" i="43"/>
  <c r="G51" i="43"/>
  <c r="E51" i="43"/>
  <c r="L50" i="43"/>
  <c r="K50" i="43"/>
  <c r="J50" i="43"/>
  <c r="H50" i="43"/>
  <c r="G50" i="43"/>
  <c r="F50" i="43"/>
  <c r="D50" i="43"/>
  <c r="M49" i="43"/>
  <c r="K49" i="43"/>
  <c r="I49" i="43"/>
  <c r="G49" i="43"/>
  <c r="F49" i="43"/>
  <c r="E49" i="43"/>
  <c r="L48" i="43"/>
  <c r="J48" i="43"/>
  <c r="I48" i="43"/>
  <c r="H48" i="43"/>
  <c r="F48" i="43"/>
  <c r="D48" i="43"/>
  <c r="M47" i="43"/>
  <c r="L47" i="43"/>
  <c r="K47" i="43"/>
  <c r="I47" i="43"/>
  <c r="G47" i="43"/>
  <c r="E47" i="43"/>
  <c r="D47" i="43"/>
  <c r="L46" i="43"/>
  <c r="J46" i="43"/>
  <c r="H46" i="43"/>
  <c r="G46" i="43"/>
  <c r="F46" i="43"/>
  <c r="D46" i="43"/>
  <c r="M45" i="43"/>
  <c r="K45" i="43"/>
  <c r="J45" i="43"/>
  <c r="I45" i="43"/>
  <c r="G45" i="43"/>
  <c r="E45" i="43"/>
  <c r="M44" i="43"/>
  <c r="L44" i="43"/>
  <c r="J44" i="43"/>
  <c r="H44" i="43"/>
  <c r="F44" i="43"/>
  <c r="E44" i="43"/>
  <c r="D44" i="43"/>
  <c r="M43" i="43"/>
  <c r="K43" i="43"/>
  <c r="I43" i="43"/>
  <c r="H43" i="43"/>
  <c r="G43" i="43"/>
  <c r="E43" i="43"/>
  <c r="L42" i="43"/>
  <c r="K42" i="43"/>
  <c r="J42" i="43"/>
  <c r="H42" i="43"/>
  <c r="F42" i="43"/>
  <c r="D42" i="43"/>
  <c r="BG176" i="40"/>
  <c r="BF176" i="40"/>
  <c r="BD176" i="40"/>
  <c r="BB176" i="40"/>
  <c r="BA176" i="40"/>
  <c r="E17" i="31" s="1"/>
  <c r="BI175" i="40"/>
  <c r="M16" i="31" s="1"/>
  <c r="BG175" i="40"/>
  <c r="BE175" i="40"/>
  <c r="BB175" i="40"/>
  <c r="BA175" i="40"/>
  <c r="E16" i="31" s="1"/>
  <c r="BH174" i="40"/>
  <c r="BF174" i="40"/>
  <c r="BE174" i="40"/>
  <c r="BD174" i="40"/>
  <c r="H15" i="31" s="1"/>
  <c r="BC174" i="40"/>
  <c r="G15" i="31" s="1"/>
  <c r="BB174" i="40"/>
  <c r="F15" i="31" s="1"/>
  <c r="AZ174" i="40"/>
  <c r="BI173" i="40"/>
  <c r="M14" i="31" s="1"/>
  <c r="BH173" i="40"/>
  <c r="BG173" i="40"/>
  <c r="K14" i="31" s="1"/>
  <c r="BE173" i="40"/>
  <c r="I14" i="31" s="1"/>
  <c r="BC173" i="40"/>
  <c r="AZ173" i="40"/>
  <c r="BH172" i="40"/>
  <c r="BF172" i="40"/>
  <c r="BE172" i="40"/>
  <c r="I13" i="31" s="1"/>
  <c r="BB172" i="40"/>
  <c r="BA172" i="40"/>
  <c r="E13" i="31" s="1"/>
  <c r="AZ172" i="40"/>
  <c r="D13" i="31" s="1"/>
  <c r="BI171" i="40"/>
  <c r="BF171" i="40"/>
  <c r="J12" i="31" s="1"/>
  <c r="BE171" i="40"/>
  <c r="I12" i="31" s="1"/>
  <c r="BC171" i="40"/>
  <c r="G12" i="31" s="1"/>
  <c r="BI170" i="40"/>
  <c r="BH170" i="40"/>
  <c r="L11" i="31" s="1"/>
  <c r="BF170" i="40"/>
  <c r="J11" i="31" s="1"/>
  <c r="BD170" i="40"/>
  <c r="H11" i="31" s="1"/>
  <c r="BA170" i="40"/>
  <c r="AZ170" i="40"/>
  <c r="BI169" i="40"/>
  <c r="M10" i="31" s="1"/>
  <c r="BG169" i="40"/>
  <c r="BD169" i="40"/>
  <c r="H10" i="31" s="1"/>
  <c r="BC169" i="40"/>
  <c r="G10" i="31" s="1"/>
  <c r="BA169" i="40"/>
  <c r="E10" i="31" s="1"/>
  <c r="BI168" i="40"/>
  <c r="M9" i="31" s="1"/>
  <c r="BG168" i="40"/>
  <c r="BF168" i="40"/>
  <c r="J9" i="31" s="1"/>
  <c r="BD168" i="40"/>
  <c r="H9" i="31" s="1"/>
  <c r="BB168" i="40"/>
  <c r="BI167" i="40"/>
  <c r="M8" i="31" s="1"/>
  <c r="BG167" i="40"/>
  <c r="BE167" i="40"/>
  <c r="BB167" i="40"/>
  <c r="BA167" i="40"/>
  <c r="BH166" i="40"/>
  <c r="BG166" i="40"/>
  <c r="BE166" i="40"/>
  <c r="BD166" i="40"/>
  <c r="H7" i="31" s="1"/>
  <c r="BB166" i="40"/>
  <c r="AZ166" i="40"/>
  <c r="BH165" i="40"/>
  <c r="L6" i="31" s="1"/>
  <c r="BG165" i="40"/>
  <c r="K6" i="31" s="1"/>
  <c r="BE165" i="40"/>
  <c r="BC165" i="40"/>
  <c r="AZ165" i="40"/>
  <c r="D6" i="31" s="1"/>
  <c r="AS176" i="40"/>
  <c r="M17" i="30" s="1"/>
  <c r="AR176" i="40"/>
  <c r="L17" i="30" s="1"/>
  <c r="AP176" i="40"/>
  <c r="J17" i="30" s="1"/>
  <c r="AO176" i="40"/>
  <c r="I17" i="30" s="1"/>
  <c r="AN176" i="40"/>
  <c r="H17" i="30" s="1"/>
  <c r="AM176" i="40"/>
  <c r="G17" i="30" s="1"/>
  <c r="AK176" i="40"/>
  <c r="AJ176" i="40"/>
  <c r="AS175" i="40"/>
  <c r="AR175" i="40"/>
  <c r="L16" i="30" s="1"/>
  <c r="AP175" i="40"/>
  <c r="J16" i="30" s="1"/>
  <c r="AM175" i="40"/>
  <c r="G16" i="30" s="1"/>
  <c r="AK175" i="40"/>
  <c r="E16" i="30" s="1"/>
  <c r="AJ175" i="40"/>
  <c r="D16" i="30" s="1"/>
  <c r="AQ174" i="40"/>
  <c r="AP174" i="40"/>
  <c r="J15" i="30" s="1"/>
  <c r="AN174" i="40"/>
  <c r="H15" i="30" s="1"/>
  <c r="AM174" i="40"/>
  <c r="G15" i="30" s="1"/>
  <c r="AL174" i="40"/>
  <c r="F15" i="30" s="1"/>
  <c r="AK174" i="40"/>
  <c r="E15" i="30" s="1"/>
  <c r="AS173" i="40"/>
  <c r="M14" i="30" s="1"/>
  <c r="AQ173" i="40"/>
  <c r="K14" i="30" s="1"/>
  <c r="AP173" i="40"/>
  <c r="J14" i="30" s="1"/>
  <c r="AN173" i="40"/>
  <c r="AL173" i="40"/>
  <c r="F14" i="30" s="1"/>
  <c r="AK173" i="40"/>
  <c r="AS172" i="40"/>
  <c r="M13" i="30" s="1"/>
  <c r="AQ172" i="40"/>
  <c r="AO172" i="40"/>
  <c r="I13" i="30" s="1"/>
  <c r="AL172" i="40"/>
  <c r="AK172" i="40"/>
  <c r="AR171" i="40"/>
  <c r="L12" i="30" s="1"/>
  <c r="AQ171" i="40"/>
  <c r="AO171" i="40"/>
  <c r="AN171" i="40"/>
  <c r="H12" i="30" s="1"/>
  <c r="AL171" i="40"/>
  <c r="F12" i="30" s="1"/>
  <c r="AJ171" i="40"/>
  <c r="AR170" i="40"/>
  <c r="AQ170" i="40"/>
  <c r="AM170" i="40"/>
  <c r="G11" i="30" s="1"/>
  <c r="AL170" i="40"/>
  <c r="F11" i="30" s="1"/>
  <c r="AJ170" i="40"/>
  <c r="AR169" i="40"/>
  <c r="AP169" i="40"/>
  <c r="J10" i="30" s="1"/>
  <c r="AO169" i="40"/>
  <c r="I10" i="30" s="1"/>
  <c r="AL169" i="40"/>
  <c r="F10" i="30" s="1"/>
  <c r="AJ169" i="40"/>
  <c r="D10" i="30" s="1"/>
  <c r="AS168" i="40"/>
  <c r="M9" i="30" s="1"/>
  <c r="AR168" i="40"/>
  <c r="L9" i="30" s="1"/>
  <c r="AP168" i="40"/>
  <c r="AO168" i="40"/>
  <c r="AM168" i="40"/>
  <c r="G9" i="30" s="1"/>
  <c r="AK168" i="40"/>
  <c r="E9" i="30" s="1"/>
  <c r="AJ168" i="40"/>
  <c r="AS167" i="40"/>
  <c r="AR167" i="40"/>
  <c r="AP167" i="40"/>
  <c r="J8" i="30" s="1"/>
  <c r="AM167" i="40"/>
  <c r="G8" i="30" s="1"/>
  <c r="AL167" i="40"/>
  <c r="F8" i="30" s="1"/>
  <c r="AK167" i="40"/>
  <c r="AJ167" i="40"/>
  <c r="AS166" i="40"/>
  <c r="AQ166" i="40"/>
  <c r="K7" i="30" s="1"/>
  <c r="AP166" i="40"/>
  <c r="AN166" i="40"/>
  <c r="H7" i="30" s="1"/>
  <c r="AM166" i="40"/>
  <c r="G7" i="30" s="1"/>
  <c r="AK166" i="40"/>
  <c r="AS165" i="40"/>
  <c r="M6" i="30" s="1"/>
  <c r="AQ165" i="40"/>
  <c r="AP165" i="40"/>
  <c r="J6" i="30" s="1"/>
  <c r="AN165" i="40"/>
  <c r="AL165" i="40"/>
  <c r="AK165" i="40"/>
  <c r="E6" i="30" s="1"/>
  <c r="BI192" i="40"/>
  <c r="BH192" i="40"/>
  <c r="L17" i="36" s="1"/>
  <c r="BG192" i="40"/>
  <c r="K17" i="36" s="1"/>
  <c r="BF192" i="40"/>
  <c r="J17" i="36" s="1"/>
  <c r="BD192" i="40"/>
  <c r="H17" i="36" s="1"/>
  <c r="BB192" i="40"/>
  <c r="F17" i="36" s="1"/>
  <c r="BA192" i="40"/>
  <c r="E17" i="36" s="1"/>
  <c r="AZ192" i="40"/>
  <c r="D17" i="36" s="1"/>
  <c r="BI191" i="40"/>
  <c r="BG191" i="40"/>
  <c r="K16" i="36" s="1"/>
  <c r="BE191" i="40"/>
  <c r="I16" i="36" s="1"/>
  <c r="BD191" i="40"/>
  <c r="H16" i="36" s="1"/>
  <c r="BC191" i="40"/>
  <c r="G16" i="36" s="1"/>
  <c r="BB191" i="40"/>
  <c r="BA191" i="40"/>
  <c r="BH190" i="40"/>
  <c r="L15" i="36" s="1"/>
  <c r="BG190" i="40"/>
  <c r="K15" i="36" s="1"/>
  <c r="BE190" i="40"/>
  <c r="BD190" i="40"/>
  <c r="BB190" i="40"/>
  <c r="F15" i="36" s="1"/>
  <c r="AZ190" i="40"/>
  <c r="D15" i="36" s="1"/>
  <c r="BI189" i="40"/>
  <c r="BH189" i="40"/>
  <c r="L14" i="36" s="1"/>
  <c r="BG189" i="40"/>
  <c r="K14" i="36" s="1"/>
  <c r="BE189" i="40"/>
  <c r="I14" i="36" s="1"/>
  <c r="BC189" i="40"/>
  <c r="G14" i="36" s="1"/>
  <c r="BB189" i="40"/>
  <c r="BA189" i="40"/>
  <c r="AZ189" i="40"/>
  <c r="D14" i="36" s="1"/>
  <c r="BH188" i="40"/>
  <c r="BF188" i="40"/>
  <c r="BE188" i="40"/>
  <c r="BD188" i="40"/>
  <c r="H13" i="36" s="1"/>
  <c r="BC188" i="40"/>
  <c r="G13" i="36" s="1"/>
  <c r="BB188" i="40"/>
  <c r="F13" i="36" s="1"/>
  <c r="AZ188" i="40"/>
  <c r="BI187" i="40"/>
  <c r="BH187" i="40"/>
  <c r="L12" i="36" s="1"/>
  <c r="BG187" i="40"/>
  <c r="K12" i="36" s="1"/>
  <c r="BF187" i="40"/>
  <c r="BE187" i="40"/>
  <c r="I12" i="36" s="1"/>
  <c r="BC187" i="40"/>
  <c r="BA187" i="40"/>
  <c r="E12" i="36" s="1"/>
  <c r="AZ187" i="40"/>
  <c r="BI186" i="40"/>
  <c r="M11" i="36" s="1"/>
  <c r="BH186" i="40"/>
  <c r="L11" i="36" s="1"/>
  <c r="BF186" i="40"/>
  <c r="BD186" i="40"/>
  <c r="BC186" i="40"/>
  <c r="G11" i="36" s="1"/>
  <c r="BB186" i="40"/>
  <c r="F11" i="36" s="1"/>
  <c r="BA186" i="40"/>
  <c r="E11" i="36" s="1"/>
  <c r="AZ186" i="40"/>
  <c r="D11" i="36" s="1"/>
  <c r="BI185" i="40"/>
  <c r="BF185" i="40"/>
  <c r="J10" i="36" s="1"/>
  <c r="BE185" i="40"/>
  <c r="I10" i="36" s="1"/>
  <c r="BD185" i="40"/>
  <c r="H10" i="36" s="1"/>
  <c r="BC185" i="40"/>
  <c r="BA185" i="40"/>
  <c r="BI184" i="40"/>
  <c r="M9" i="36" s="1"/>
  <c r="BH184" i="40"/>
  <c r="L9" i="36" s="1"/>
  <c r="BG184" i="40"/>
  <c r="K9" i="36" s="1"/>
  <c r="BF184" i="40"/>
  <c r="J9" i="36" s="1"/>
  <c r="BD184" i="40"/>
  <c r="BA184" i="40"/>
  <c r="E9" i="36" s="1"/>
  <c r="AZ184" i="40"/>
  <c r="D9" i="36" s="1"/>
  <c r="BI183" i="40"/>
  <c r="BG183" i="40"/>
  <c r="BD183" i="40"/>
  <c r="H8" i="36" s="1"/>
  <c r="BC183" i="40"/>
  <c r="G8" i="36" s="1"/>
  <c r="BB183" i="40"/>
  <c r="F8" i="36" s="1"/>
  <c r="BA183" i="40"/>
  <c r="BG182" i="40"/>
  <c r="K7" i="36" s="1"/>
  <c r="BF182" i="40"/>
  <c r="J7" i="36" s="1"/>
  <c r="BE182" i="40"/>
  <c r="I7" i="36" s="1"/>
  <c r="BD182" i="40"/>
  <c r="BB182" i="40"/>
  <c r="F7" i="36" s="1"/>
  <c r="BI181" i="40"/>
  <c r="M6" i="36" s="1"/>
  <c r="BH181" i="40"/>
  <c r="BG181" i="40"/>
  <c r="K6" i="36" s="1"/>
  <c r="BE181" i="40"/>
  <c r="I6" i="36" s="1"/>
  <c r="BB181" i="40"/>
  <c r="F6" i="36" s="1"/>
  <c r="BA181" i="40"/>
  <c r="AZ181" i="40"/>
  <c r="AR192" i="40"/>
  <c r="L17" i="35" s="1"/>
  <c r="AP192" i="40"/>
  <c r="J17" i="35" s="1"/>
  <c r="AO192" i="40"/>
  <c r="AM192" i="40"/>
  <c r="G17" i="35" s="1"/>
  <c r="AJ192" i="40"/>
  <c r="D17" i="35" s="1"/>
  <c r="AS191" i="40"/>
  <c r="AR191" i="40"/>
  <c r="L16" i="35" s="1"/>
  <c r="AP191" i="40"/>
  <c r="J16" i="35" s="1"/>
  <c r="AM191" i="40"/>
  <c r="G16" i="35" s="1"/>
  <c r="AK191" i="40"/>
  <c r="AJ191" i="40"/>
  <c r="AS190" i="40"/>
  <c r="M15" i="35" s="1"/>
  <c r="AP190" i="40"/>
  <c r="AN190" i="40"/>
  <c r="H15" i="35" s="1"/>
  <c r="AM190" i="40"/>
  <c r="AK190" i="40"/>
  <c r="E15" i="35" s="1"/>
  <c r="AS189" i="40"/>
  <c r="M14" i="35" s="1"/>
  <c r="AQ189" i="40"/>
  <c r="K14" i="35" s="1"/>
  <c r="AP189" i="40"/>
  <c r="J14" i="35" s="1"/>
  <c r="AN189" i="40"/>
  <c r="H14" i="35" s="1"/>
  <c r="AK189" i="40"/>
  <c r="E14" i="35" s="1"/>
  <c r="AS188" i="40"/>
  <c r="M13" i="35" s="1"/>
  <c r="AQ188" i="40"/>
  <c r="AO188" i="40"/>
  <c r="I13" i="35" s="1"/>
  <c r="AN188" i="40"/>
  <c r="AL188" i="40"/>
  <c r="F13" i="35" s="1"/>
  <c r="AK188" i="40"/>
  <c r="E13" i="35" s="1"/>
  <c r="AQ187" i="40"/>
  <c r="K12" i="35" s="1"/>
  <c r="AO187" i="40"/>
  <c r="I12" i="35" s="1"/>
  <c r="AN187" i="40"/>
  <c r="H12" i="35" s="1"/>
  <c r="AL187" i="40"/>
  <c r="F12" i="35" s="1"/>
  <c r="AR186" i="40"/>
  <c r="L11" i="35" s="1"/>
  <c r="AQ186" i="40"/>
  <c r="K11" i="35" s="1"/>
  <c r="AO186" i="40"/>
  <c r="AL186" i="40"/>
  <c r="AJ186" i="40"/>
  <c r="D11" i="35" s="1"/>
  <c r="AR185" i="40"/>
  <c r="L10" i="35" s="1"/>
  <c r="AO185" i="40"/>
  <c r="I10" i="35" s="1"/>
  <c r="AM185" i="40"/>
  <c r="AL185" i="40"/>
  <c r="AJ185" i="40"/>
  <c r="D10" i="35" s="1"/>
  <c r="AR184" i="40"/>
  <c r="AP184" i="40"/>
  <c r="J9" i="35" s="1"/>
  <c r="AO184" i="40"/>
  <c r="I9" i="35" s="1"/>
  <c r="AM184" i="40"/>
  <c r="AJ184" i="40"/>
  <c r="AS183" i="40"/>
  <c r="M8" i="35" s="1"/>
  <c r="AR183" i="40"/>
  <c r="L8" i="35" s="1"/>
  <c r="AP183" i="40"/>
  <c r="J8" i="35" s="1"/>
  <c r="AM183" i="40"/>
  <c r="AK183" i="40"/>
  <c r="AJ183" i="40"/>
  <c r="D8" i="35" s="1"/>
  <c r="AS182" i="40"/>
  <c r="M7" i="35" s="1"/>
  <c r="AQ182" i="40"/>
  <c r="K7" i="35" s="1"/>
  <c r="AP182" i="40"/>
  <c r="J7" i="35" s="1"/>
  <c r="AN182" i="40"/>
  <c r="H7" i="35" s="1"/>
  <c r="AM182" i="40"/>
  <c r="G7" i="35" s="1"/>
  <c r="AK182" i="40"/>
  <c r="AS181" i="40"/>
  <c r="AQ181" i="40"/>
  <c r="K6" i="35" s="1"/>
  <c r="AP181" i="40"/>
  <c r="J6" i="35" s="1"/>
  <c r="AN181" i="40"/>
  <c r="H6" i="35" s="1"/>
  <c r="AK181" i="40"/>
  <c r="L35" i="43"/>
  <c r="K35" i="43"/>
  <c r="J35" i="43"/>
  <c r="I35" i="43"/>
  <c r="H35" i="43"/>
  <c r="F35" i="43"/>
  <c r="D35" i="43"/>
  <c r="M34" i="43"/>
  <c r="L34" i="43"/>
  <c r="K34" i="43"/>
  <c r="I34" i="43"/>
  <c r="G34" i="43"/>
  <c r="F34" i="43"/>
  <c r="E34" i="43"/>
  <c r="D34" i="43"/>
  <c r="L33" i="43"/>
  <c r="J33" i="43"/>
  <c r="I33" i="43"/>
  <c r="H33" i="43"/>
  <c r="G33" i="43"/>
  <c r="F33" i="43"/>
  <c r="D33" i="43"/>
  <c r="M32" i="43"/>
  <c r="L32" i="43"/>
  <c r="K32" i="43"/>
  <c r="J32" i="43"/>
  <c r="I32" i="43"/>
  <c r="G32" i="43"/>
  <c r="E32" i="43"/>
  <c r="D32" i="43"/>
  <c r="M31" i="43"/>
  <c r="L31" i="43"/>
  <c r="J31" i="43"/>
  <c r="H31" i="43"/>
  <c r="G31" i="43"/>
  <c r="F31" i="43"/>
  <c r="E31" i="43"/>
  <c r="D31" i="43"/>
  <c r="M30" i="43"/>
  <c r="K30" i="43"/>
  <c r="J30" i="43"/>
  <c r="I30" i="43"/>
  <c r="H30" i="43"/>
  <c r="G30" i="43"/>
  <c r="F30" i="43"/>
  <c r="E30" i="43"/>
  <c r="M29" i="43"/>
  <c r="L29" i="43"/>
  <c r="K29" i="43"/>
  <c r="J29" i="43"/>
  <c r="H29" i="43"/>
  <c r="F29" i="43"/>
  <c r="E29" i="43"/>
  <c r="D29" i="43"/>
  <c r="M28" i="43"/>
  <c r="K28" i="43"/>
  <c r="I28" i="43"/>
  <c r="H28" i="43"/>
  <c r="G28" i="43"/>
  <c r="F28" i="43"/>
  <c r="E28" i="43"/>
  <c r="L27" i="43"/>
  <c r="K27" i="43"/>
  <c r="J27" i="43"/>
  <c r="I27" i="43"/>
  <c r="H27" i="43"/>
  <c r="F27" i="43"/>
  <c r="D27" i="43"/>
  <c r="M26" i="43"/>
  <c r="L26" i="43"/>
  <c r="K26" i="43"/>
  <c r="I26" i="43"/>
  <c r="G26" i="43"/>
  <c r="F26" i="43"/>
  <c r="E26" i="43"/>
  <c r="D26" i="43"/>
  <c r="L25" i="43"/>
  <c r="J25" i="43"/>
  <c r="I25" i="43"/>
  <c r="H25" i="43"/>
  <c r="G25" i="43"/>
  <c r="F25" i="43"/>
  <c r="D25" i="43"/>
  <c r="M24" i="43"/>
  <c r="L24" i="43"/>
  <c r="K24" i="43"/>
  <c r="J24" i="43"/>
  <c r="I24" i="43"/>
  <c r="H24" i="43"/>
  <c r="G24" i="43"/>
  <c r="E24" i="43"/>
  <c r="D24" i="43"/>
  <c r="AB176" i="40"/>
  <c r="AA176" i="40"/>
  <c r="K17" i="29" s="1"/>
  <c r="Y176" i="40"/>
  <c r="X176" i="40"/>
  <c r="H17" i="29" s="1"/>
  <c r="V176" i="40"/>
  <c r="T176" i="40"/>
  <c r="AB175" i="40"/>
  <c r="AA175" i="40"/>
  <c r="Y175" i="40"/>
  <c r="I16" i="29" s="1"/>
  <c r="W175" i="40"/>
  <c r="G16" i="29" s="1"/>
  <c r="V175" i="40"/>
  <c r="F16" i="29" s="1"/>
  <c r="T175" i="40"/>
  <c r="D16" i="29" s="1"/>
  <c r="AB174" i="40"/>
  <c r="L15" i="29" s="1"/>
  <c r="Z174" i="40"/>
  <c r="J15" i="29" s="1"/>
  <c r="Y174" i="40"/>
  <c r="I15" i="29" s="1"/>
  <c r="V174" i="40"/>
  <c r="U174" i="40"/>
  <c r="T174" i="40"/>
  <c r="AC173" i="40"/>
  <c r="AB173" i="40"/>
  <c r="Z173" i="40"/>
  <c r="J14" i="29" s="1"/>
  <c r="Y173" i="40"/>
  <c r="W173" i="40"/>
  <c r="U173" i="40"/>
  <c r="T173" i="40"/>
  <c r="AC172" i="40"/>
  <c r="M13" i="29" s="1"/>
  <c r="AB172" i="40"/>
  <c r="Z172" i="40"/>
  <c r="U172" i="40"/>
  <c r="T172" i="40"/>
  <c r="D13" i="29" s="1"/>
  <c r="Z171" i="40"/>
  <c r="J12" i="29" s="1"/>
  <c r="X171" i="40"/>
  <c r="W171" i="40"/>
  <c r="G12" i="29" s="1"/>
  <c r="U171" i="40"/>
  <c r="AC170" i="40"/>
  <c r="AA170" i="40"/>
  <c r="Z170" i="40"/>
  <c r="J11" i="29" s="1"/>
  <c r="X170" i="40"/>
  <c r="H11" i="29" s="1"/>
  <c r="V170" i="40"/>
  <c r="U170" i="40"/>
  <c r="E11" i="29" s="1"/>
  <c r="AC169" i="40"/>
  <c r="AA169" i="40"/>
  <c r="K10" i="29" s="1"/>
  <c r="Y169" i="40"/>
  <c r="V169" i="40"/>
  <c r="F10" i="29" s="1"/>
  <c r="AB168" i="40"/>
  <c r="AA168" i="40"/>
  <c r="Y168" i="40"/>
  <c r="I9" i="29" s="1"/>
  <c r="X168" i="40"/>
  <c r="H9" i="29" s="1"/>
  <c r="V168" i="40"/>
  <c r="T168" i="40"/>
  <c r="D9" i="29" s="1"/>
  <c r="AB167" i="40"/>
  <c r="AA167" i="40"/>
  <c r="Y167" i="40"/>
  <c r="I8" i="29" s="1"/>
  <c r="W167" i="40"/>
  <c r="V167" i="40"/>
  <c r="F8" i="29" s="1"/>
  <c r="T167" i="40"/>
  <c r="AB166" i="40"/>
  <c r="L7" i="29" s="1"/>
  <c r="Z166" i="40"/>
  <c r="J7" i="29" s="1"/>
  <c r="Y166" i="40"/>
  <c r="W166" i="40"/>
  <c r="G7" i="29" s="1"/>
  <c r="V166" i="40"/>
  <c r="F7" i="29" s="1"/>
  <c r="T166" i="40"/>
  <c r="D7" i="29" s="1"/>
  <c r="AC165" i="40"/>
  <c r="M6" i="29" s="1"/>
  <c r="AB165" i="40"/>
  <c r="Z165" i="40"/>
  <c r="Y165" i="40"/>
  <c r="I6" i="29" s="1"/>
  <c r="W165" i="40"/>
  <c r="G6" i="29" s="1"/>
  <c r="U165" i="40"/>
  <c r="E6" i="29" s="1"/>
  <c r="T165" i="40"/>
  <c r="D6" i="29" s="1"/>
  <c r="AA192" i="40"/>
  <c r="Y192" i="40"/>
  <c r="I17" i="34" s="1"/>
  <c r="X192" i="40"/>
  <c r="V192" i="40"/>
  <c r="AB191" i="40"/>
  <c r="L16" i="34" s="1"/>
  <c r="AA191" i="40"/>
  <c r="K16" i="34" s="1"/>
  <c r="Y191" i="40"/>
  <c r="V191" i="40"/>
  <c r="F16" i="34" s="1"/>
  <c r="T191" i="40"/>
  <c r="AB190" i="40"/>
  <c r="L15" i="34" s="1"/>
  <c r="Y190" i="40"/>
  <c r="I15" i="34" s="1"/>
  <c r="W190" i="40"/>
  <c r="V190" i="40"/>
  <c r="T190" i="40"/>
  <c r="AC189" i="40"/>
  <c r="M14" i="34" s="1"/>
  <c r="AB189" i="40"/>
  <c r="Z189" i="40"/>
  <c r="J14" i="34" s="1"/>
  <c r="Y189" i="40"/>
  <c r="I14" i="34" s="1"/>
  <c r="W189" i="40"/>
  <c r="G14" i="34" s="1"/>
  <c r="T189" i="40"/>
  <c r="AC188" i="40"/>
  <c r="M13" i="34" s="1"/>
  <c r="AB188" i="40"/>
  <c r="L13" i="34" s="1"/>
  <c r="Z188" i="40"/>
  <c r="W188" i="40"/>
  <c r="G13" i="34" s="1"/>
  <c r="U188" i="40"/>
  <c r="E13" i="34" s="1"/>
  <c r="T188" i="40"/>
  <c r="AC187" i="40"/>
  <c r="M12" i="34" s="1"/>
  <c r="Z187" i="40"/>
  <c r="J12" i="34" s="1"/>
  <c r="X187" i="40"/>
  <c r="W187" i="40"/>
  <c r="G12" i="34" s="1"/>
  <c r="U187" i="40"/>
  <c r="AC186" i="40"/>
  <c r="AA186" i="40"/>
  <c r="Z186" i="40"/>
  <c r="X186" i="40"/>
  <c r="H11" i="34" s="1"/>
  <c r="U186" i="40"/>
  <c r="AC185" i="40"/>
  <c r="M10" i="34" s="1"/>
  <c r="AA185" i="40"/>
  <c r="K10" i="34" s="1"/>
  <c r="V185" i="40"/>
  <c r="U185" i="40"/>
  <c r="E10" i="34" s="1"/>
  <c r="AA184" i="40"/>
  <c r="K9" i="34" s="1"/>
  <c r="Y184" i="40"/>
  <c r="I9" i="34" s="1"/>
  <c r="X184" i="40"/>
  <c r="V184" i="40"/>
  <c r="F9" i="34" s="1"/>
  <c r="AB183" i="40"/>
  <c r="L8" i="34" s="1"/>
  <c r="AA183" i="40"/>
  <c r="K8" i="34" s="1"/>
  <c r="Y183" i="40"/>
  <c r="I8" i="34" s="1"/>
  <c r="V183" i="40"/>
  <c r="T183" i="40"/>
  <c r="D8" i="34" s="1"/>
  <c r="AB182" i="40"/>
  <c r="Y182" i="40"/>
  <c r="I7" i="34" s="1"/>
  <c r="W182" i="40"/>
  <c r="G7" i="34" s="1"/>
  <c r="V182" i="40"/>
  <c r="U182" i="40"/>
  <c r="T182" i="40"/>
  <c r="AB181" i="40"/>
  <c r="L6" i="34" s="1"/>
  <c r="Z181" i="40"/>
  <c r="Y181" i="40"/>
  <c r="I6" i="34" s="1"/>
  <c r="W181" i="40"/>
  <c r="G6" i="34" s="1"/>
  <c r="T181" i="40"/>
  <c r="C58" i="41"/>
  <c r="C88" i="41"/>
  <c r="C96" i="41"/>
  <c r="C133" i="41"/>
  <c r="C141" i="41"/>
  <c r="C152" i="41"/>
  <c r="C160" i="41"/>
  <c r="C24" i="41"/>
  <c r="C39" i="41"/>
  <c r="C47" i="41"/>
  <c r="C69" i="41"/>
  <c r="C77" i="41"/>
  <c r="C103" i="41"/>
  <c r="C111" i="41"/>
  <c r="C122" i="41"/>
  <c r="C55" i="41"/>
  <c r="C63" i="41"/>
  <c r="C85" i="41"/>
  <c r="C93" i="41"/>
  <c r="C7" i="41"/>
  <c r="C71" i="41"/>
  <c r="C79" i="41"/>
  <c r="C120" i="41"/>
  <c r="C128" i="41"/>
  <c r="C135" i="41"/>
  <c r="C143" i="41"/>
  <c r="C15" i="41"/>
  <c r="C151" i="41"/>
  <c r="C155" i="41"/>
  <c r="C159" i="41"/>
  <c r="C74" i="41"/>
  <c r="C104" i="41"/>
  <c r="C112" i="41"/>
  <c r="C119" i="41"/>
  <c r="C127" i="41"/>
  <c r="C138" i="41"/>
  <c r="C149" i="41"/>
  <c r="C157" i="41"/>
  <c r="C64" i="41"/>
  <c r="C90" i="41"/>
  <c r="C101" i="41"/>
  <c r="C109" i="41"/>
  <c r="C154" i="41"/>
  <c r="C23" i="41"/>
  <c r="C31" i="41"/>
  <c r="C72" i="41"/>
  <c r="C80" i="41"/>
  <c r="C87" i="41"/>
  <c r="C95" i="41"/>
  <c r="C106" i="41"/>
  <c r="C117" i="41"/>
  <c r="C125" i="41"/>
  <c r="C136" i="41"/>
  <c r="C144" i="41"/>
  <c r="H71" i="39"/>
  <c r="D71" i="39"/>
  <c r="H113" i="39"/>
  <c r="J191" i="40"/>
  <c r="J16" i="33" s="1"/>
  <c r="G184" i="40"/>
  <c r="G9" i="33" s="1"/>
  <c r="E182" i="40"/>
  <c r="E7" i="33" s="1"/>
  <c r="K180" i="40"/>
  <c r="K164" i="40"/>
  <c r="K5" i="10" s="1"/>
  <c r="K167" i="40"/>
  <c r="G169" i="40"/>
  <c r="G10" i="10" s="1"/>
  <c r="G172" i="40"/>
  <c r="G13" i="10" s="1"/>
  <c r="K173" i="40"/>
  <c r="C176" i="40"/>
  <c r="C17" i="10" s="1"/>
  <c r="G5" i="43"/>
  <c r="G113" i="40"/>
  <c r="G214" i="40" s="1"/>
  <c r="K5" i="43"/>
  <c r="C6" i="43"/>
  <c r="G6" i="43"/>
  <c r="K6" i="43"/>
  <c r="C7" i="43"/>
  <c r="G7" i="43"/>
  <c r="K7" i="43"/>
  <c r="C8" i="43"/>
  <c r="K8" i="43"/>
  <c r="C9" i="43"/>
  <c r="G9" i="43"/>
  <c r="K9" i="43"/>
  <c r="C10" i="43"/>
  <c r="G10" i="43"/>
  <c r="K10" i="43"/>
  <c r="C11" i="43"/>
  <c r="G11" i="43"/>
  <c r="K11" i="43"/>
  <c r="G12" i="43"/>
  <c r="C13" i="43"/>
  <c r="G13" i="43"/>
  <c r="K13" i="43"/>
  <c r="C14" i="43"/>
  <c r="G14" i="43"/>
  <c r="K14" i="43"/>
  <c r="C15" i="43"/>
  <c r="G15" i="43"/>
  <c r="K15" i="43"/>
  <c r="C16" i="43"/>
  <c r="K16" i="43"/>
  <c r="C17" i="43"/>
  <c r="G17" i="43"/>
  <c r="K17" i="43"/>
  <c r="G129" i="40"/>
  <c r="S180" i="40"/>
  <c r="C5" i="34" s="1"/>
  <c r="W180" i="40"/>
  <c r="G5" i="34" s="1"/>
  <c r="AA180" i="40"/>
  <c r="K5" i="34" s="1"/>
  <c r="S183" i="40"/>
  <c r="S184" i="40"/>
  <c r="C9" i="34" s="1"/>
  <c r="S185" i="40"/>
  <c r="C10" i="34" s="1"/>
  <c r="S186" i="40"/>
  <c r="C11" i="34" s="1"/>
  <c r="S191" i="40"/>
  <c r="S192" i="40"/>
  <c r="C17" i="34" s="1"/>
  <c r="S164" i="40"/>
  <c r="C5" i="29" s="1"/>
  <c r="AA164" i="40"/>
  <c r="S167" i="40"/>
  <c r="C8" i="29" s="1"/>
  <c r="S168" i="40"/>
  <c r="S169" i="40"/>
  <c r="C10" i="29" s="1"/>
  <c r="S170" i="40"/>
  <c r="S171" i="40"/>
  <c r="C12" i="29" s="1"/>
  <c r="S172" i="40"/>
  <c r="S175" i="40"/>
  <c r="C16" i="29" s="1"/>
  <c r="S176" i="40"/>
  <c r="C17" i="29" s="1"/>
  <c r="S81" i="40"/>
  <c r="G23" i="43"/>
  <c r="K23" i="43"/>
  <c r="C24" i="43"/>
  <c r="C25" i="43"/>
  <c r="C26" i="43"/>
  <c r="C27" i="43"/>
  <c r="C28" i="43"/>
  <c r="C29" i="43"/>
  <c r="C30" i="43"/>
  <c r="C31" i="43"/>
  <c r="C32" i="43"/>
  <c r="C33" i="43"/>
  <c r="C34" i="43"/>
  <c r="C35" i="43"/>
  <c r="AI180" i="40"/>
  <c r="C5" i="35" s="1"/>
  <c r="AQ180" i="40"/>
  <c r="AI181" i="40"/>
  <c r="C6" i="35" s="1"/>
  <c r="AI183" i="40"/>
  <c r="C8" i="35" s="1"/>
  <c r="AI186" i="40"/>
  <c r="AI187" i="40"/>
  <c r="C12" i="35" s="1"/>
  <c r="AI188" i="40"/>
  <c r="AI189" i="40"/>
  <c r="AI191" i="40"/>
  <c r="C16" i="35" s="1"/>
  <c r="AY180" i="40"/>
  <c r="BC180" i="40"/>
  <c r="G5" i="36" s="1"/>
  <c r="AY181" i="40"/>
  <c r="C6" i="36" s="1"/>
  <c r="AY182" i="40"/>
  <c r="C7" i="36" s="1"/>
  <c r="AY183" i="40"/>
  <c r="AY184" i="40"/>
  <c r="C9" i="36" s="1"/>
  <c r="AY186" i="40"/>
  <c r="C11" i="36" s="1"/>
  <c r="AY187" i="40"/>
  <c r="C12" i="36" s="1"/>
  <c r="AY189" i="40"/>
  <c r="C14" i="36" s="1"/>
  <c r="AY190" i="40"/>
  <c r="C15" i="36" s="1"/>
  <c r="AY191" i="40"/>
  <c r="C16" i="36" s="1"/>
  <c r="AY192" i="40"/>
  <c r="C17" i="36" s="1"/>
  <c r="AI164" i="40"/>
  <c r="AM164" i="40"/>
  <c r="G5" i="30" s="1"/>
  <c r="AQ164" i="40"/>
  <c r="K5" i="30" s="1"/>
  <c r="AI165" i="40"/>
  <c r="AI166" i="40"/>
  <c r="C7" i="30" s="1"/>
  <c r="AI167" i="40"/>
  <c r="AI170" i="40"/>
  <c r="C11" i="30" s="1"/>
  <c r="AI171" i="40"/>
  <c r="AI172" i="40"/>
  <c r="C13" i="30" s="1"/>
  <c r="AI173" i="40"/>
  <c r="C14" i="30" s="1"/>
  <c r="AI174" i="40"/>
  <c r="AI175" i="40"/>
  <c r="C16" i="30" s="1"/>
  <c r="AY164" i="40"/>
  <c r="C5" i="31" s="1"/>
  <c r="AY165" i="40"/>
  <c r="C6" i="31" s="1"/>
  <c r="AY166" i="40"/>
  <c r="C7" i="31" s="1"/>
  <c r="AY167" i="40"/>
  <c r="C8" i="31" s="1"/>
  <c r="AY168" i="40"/>
  <c r="AY169" i="40"/>
  <c r="AY170" i="40"/>
  <c r="C11" i="31" s="1"/>
  <c r="AY173" i="40"/>
  <c r="C14" i="31" s="1"/>
  <c r="AY174" i="40"/>
  <c r="C15" i="31" s="1"/>
  <c r="AY175" i="40"/>
  <c r="AY176" i="40"/>
  <c r="C17" i="31" s="1"/>
  <c r="AY65" i="40"/>
  <c r="C41" i="43"/>
  <c r="G41" i="43"/>
  <c r="K41" i="43"/>
  <c r="C42" i="43"/>
  <c r="C43" i="43"/>
  <c r="C44" i="43"/>
  <c r="C45" i="43"/>
  <c r="C47" i="43"/>
  <c r="C48" i="43"/>
  <c r="C49" i="43"/>
  <c r="C50" i="43"/>
  <c r="C51" i="43"/>
  <c r="C52" i="43"/>
  <c r="C53" i="43"/>
  <c r="AY113" i="40"/>
  <c r="AY214" i="40" s="1"/>
  <c r="G59" i="43"/>
  <c r="C60" i="43"/>
  <c r="C61" i="43"/>
  <c r="C62" i="43"/>
  <c r="C63" i="43"/>
  <c r="C64" i="43"/>
  <c r="C65" i="43"/>
  <c r="C66" i="43"/>
  <c r="C68" i="43"/>
  <c r="C69" i="43"/>
  <c r="C70" i="43"/>
  <c r="C71" i="43"/>
  <c r="H15" i="39"/>
  <c r="L15" i="39"/>
  <c r="D57" i="39"/>
  <c r="H57" i="39"/>
  <c r="L57" i="39"/>
  <c r="C190" i="40"/>
  <c r="C15" i="33" s="1"/>
  <c r="G192" i="40"/>
  <c r="M190" i="40"/>
  <c r="M15" i="33" s="1"/>
  <c r="H189" i="40"/>
  <c r="M186" i="40"/>
  <c r="M11" i="33" s="1"/>
  <c r="L185" i="40"/>
  <c r="L10" i="33" s="1"/>
  <c r="G164" i="40"/>
  <c r="K165" i="40"/>
  <c r="K6" i="10" s="1"/>
  <c r="C167" i="40"/>
  <c r="C8" i="10" s="1"/>
  <c r="C168" i="40"/>
  <c r="C169" i="40"/>
  <c r="C10" i="10" s="1"/>
  <c r="G171" i="40"/>
  <c r="G12" i="10" s="1"/>
  <c r="C172" i="40"/>
  <c r="C13" i="10" s="1"/>
  <c r="C173" i="40"/>
  <c r="C14" i="10" s="1"/>
  <c r="C175" i="40"/>
  <c r="K176" i="40"/>
  <c r="K17" i="10" s="1"/>
  <c r="C185" i="40"/>
  <c r="C10" i="33" s="1"/>
  <c r="J192" i="40"/>
  <c r="J17" i="33" s="1"/>
  <c r="D190" i="40"/>
  <c r="F188" i="40"/>
  <c r="F13" i="33" s="1"/>
  <c r="E187" i="40"/>
  <c r="E12" i="33" s="1"/>
  <c r="J184" i="40"/>
  <c r="J9" i="33" s="1"/>
  <c r="G181" i="40"/>
  <c r="F180" i="40"/>
  <c r="F5" i="33" s="1"/>
  <c r="D165" i="40"/>
  <c r="D6" i="10" s="1"/>
  <c r="D166" i="40"/>
  <c r="D7" i="10" s="1"/>
  <c r="D167" i="40"/>
  <c r="D8" i="10" s="1"/>
  <c r="H168" i="40"/>
  <c r="H9" i="10" s="1"/>
  <c r="H170" i="40"/>
  <c r="D172" i="40"/>
  <c r="D13" i="10" s="1"/>
  <c r="D173" i="40"/>
  <c r="D14" i="10" s="1"/>
  <c r="L173" i="40"/>
  <c r="L14" i="10" s="1"/>
  <c r="L174" i="40"/>
  <c r="L15" i="10" s="1"/>
  <c r="H175" i="40"/>
  <c r="H176" i="40"/>
  <c r="H17" i="10" s="1"/>
  <c r="L81" i="40"/>
  <c r="D5" i="43"/>
  <c r="L5" i="43"/>
  <c r="L113" i="40"/>
  <c r="L214" i="40" s="1"/>
  <c r="D6" i="43"/>
  <c r="H6" i="43"/>
  <c r="L6" i="43"/>
  <c r="D7" i="43"/>
  <c r="H7" i="43"/>
  <c r="L7" i="43"/>
  <c r="D8" i="43"/>
  <c r="H8" i="43"/>
  <c r="L8" i="43"/>
  <c r="H9" i="43"/>
  <c r="D10" i="43"/>
  <c r="H10" i="43"/>
  <c r="L10" i="43"/>
  <c r="D11" i="43"/>
  <c r="H11" i="43"/>
  <c r="L11" i="43"/>
  <c r="D12" i="43"/>
  <c r="H12" i="43"/>
  <c r="L12" i="43"/>
  <c r="D13" i="43"/>
  <c r="L13" i="43"/>
  <c r="D14" i="43"/>
  <c r="H14" i="43"/>
  <c r="L14" i="43"/>
  <c r="D15" i="43"/>
  <c r="H15" i="43"/>
  <c r="L15" i="43"/>
  <c r="D16" i="43"/>
  <c r="H16" i="43"/>
  <c r="L16" i="43"/>
  <c r="H17" i="43"/>
  <c r="D145" i="40"/>
  <c r="T180" i="40"/>
  <c r="AB180" i="40"/>
  <c r="L5" i="34" s="1"/>
  <c r="T164" i="40"/>
  <c r="AB164" i="40"/>
  <c r="L5" i="29" s="1"/>
  <c r="D23" i="43"/>
  <c r="H23" i="43"/>
  <c r="L23" i="43"/>
  <c r="AJ180" i="40"/>
  <c r="D5" i="35" s="1"/>
  <c r="AN180" i="40"/>
  <c r="AR180" i="40"/>
  <c r="L5" i="35" s="1"/>
  <c r="AZ180" i="40"/>
  <c r="D5" i="36" s="1"/>
  <c r="BH180" i="40"/>
  <c r="L5" i="36" s="1"/>
  <c r="AJ164" i="40"/>
  <c r="D5" i="30" s="1"/>
  <c r="AR164" i="40"/>
  <c r="AZ164" i="40"/>
  <c r="D5" i="31" s="1"/>
  <c r="BH164" i="40"/>
  <c r="L5" i="31" s="1"/>
  <c r="D41" i="43"/>
  <c r="AJ113" i="40"/>
  <c r="AJ214" i="40" s="1"/>
  <c r="H41" i="43"/>
  <c r="L41" i="43"/>
  <c r="D59" i="43"/>
  <c r="H59" i="43"/>
  <c r="BD113" i="40"/>
  <c r="BD214" i="40" s="1"/>
  <c r="L59" i="43"/>
  <c r="E57" i="39"/>
  <c r="I57" i="39"/>
  <c r="M57" i="39"/>
  <c r="C180" i="40"/>
  <c r="C5" i="33" s="1"/>
  <c r="I186" i="40"/>
  <c r="I11" i="33" s="1"/>
  <c r="D185" i="40"/>
  <c r="D10" i="33" s="1"/>
  <c r="J183" i="40"/>
  <c r="J8" i="33" s="1"/>
  <c r="C164" i="40"/>
  <c r="C5" i="10" s="1"/>
  <c r="C165" i="40"/>
  <c r="C6" i="10" s="1"/>
  <c r="C166" i="40"/>
  <c r="C7" i="10" s="1"/>
  <c r="G167" i="40"/>
  <c r="G8" i="10" s="1"/>
  <c r="K168" i="40"/>
  <c r="G170" i="40"/>
  <c r="G11" i="10" s="1"/>
  <c r="G173" i="40"/>
  <c r="G14" i="10" s="1"/>
  <c r="K174" i="40"/>
  <c r="K15" i="10" s="1"/>
  <c r="G176" i="40"/>
  <c r="C181" i="40"/>
  <c r="C6" i="33" s="1"/>
  <c r="M191" i="40"/>
  <c r="M16" i="33" s="1"/>
  <c r="E191" i="40"/>
  <c r="E16" i="33" s="1"/>
  <c r="G189" i="40"/>
  <c r="J188" i="40"/>
  <c r="J13" i="33" s="1"/>
  <c r="I187" i="40"/>
  <c r="I12" i="33" s="1"/>
  <c r="L186" i="40"/>
  <c r="D186" i="40"/>
  <c r="M183" i="40"/>
  <c r="M8" i="33" s="1"/>
  <c r="L182" i="40"/>
  <c r="L7" i="33" s="1"/>
  <c r="D182" i="40"/>
  <c r="D164" i="40"/>
  <c r="D5" i="10" s="1"/>
  <c r="H165" i="40"/>
  <c r="H6" i="10" s="1"/>
  <c r="H167" i="40"/>
  <c r="L169" i="40"/>
  <c r="L10" i="10" s="1"/>
  <c r="L170" i="40"/>
  <c r="L11" i="10" s="1"/>
  <c r="L171" i="40"/>
  <c r="L12" i="10" s="1"/>
  <c r="H173" i="40"/>
  <c r="D174" i="40"/>
  <c r="E192" i="40"/>
  <c r="L191" i="40"/>
  <c r="L16" i="33" s="1"/>
  <c r="H191" i="40"/>
  <c r="H16" i="33" s="1"/>
  <c r="K190" i="40"/>
  <c r="G190" i="40"/>
  <c r="G15" i="33" s="1"/>
  <c r="F189" i="40"/>
  <c r="F14" i="33" s="1"/>
  <c r="I188" i="40"/>
  <c r="I13" i="33" s="1"/>
  <c r="E188" i="40"/>
  <c r="E13" i="33" s="1"/>
  <c r="L187" i="40"/>
  <c r="H187" i="40"/>
  <c r="H12" i="33" s="1"/>
  <c r="D187" i="40"/>
  <c r="D12" i="33" s="1"/>
  <c r="G186" i="40"/>
  <c r="G11" i="33" s="1"/>
  <c r="J185" i="40"/>
  <c r="J10" i="33" s="1"/>
  <c r="F185" i="40"/>
  <c r="M184" i="40"/>
  <c r="E184" i="40"/>
  <c r="E9" i="33" s="1"/>
  <c r="L183" i="40"/>
  <c r="L8" i="33" s="1"/>
  <c r="H183" i="40"/>
  <c r="K182" i="40"/>
  <c r="K7" i="33" s="1"/>
  <c r="G182" i="40"/>
  <c r="J181" i="40"/>
  <c r="F181" i="40"/>
  <c r="F6" i="33" s="1"/>
  <c r="M180" i="40"/>
  <c r="M5" i="33" s="1"/>
  <c r="I180" i="40"/>
  <c r="I5" i="33" s="1"/>
  <c r="E17" i="40"/>
  <c r="I164" i="40"/>
  <c r="I5" i="10" s="1"/>
  <c r="M164" i="40"/>
  <c r="M5" i="10" s="1"/>
  <c r="I166" i="40"/>
  <c r="M166" i="40"/>
  <c r="M7" i="10" s="1"/>
  <c r="E167" i="40"/>
  <c r="E8" i="10" s="1"/>
  <c r="M167" i="40"/>
  <c r="E168" i="40"/>
  <c r="I168" i="40"/>
  <c r="I9" i="10" s="1"/>
  <c r="E169" i="40"/>
  <c r="E10" i="10" s="1"/>
  <c r="M169" i="40"/>
  <c r="M10" i="10" s="1"/>
  <c r="E170" i="40"/>
  <c r="E11" i="10" s="1"/>
  <c r="I170" i="40"/>
  <c r="M170" i="40"/>
  <c r="M11" i="10" s="1"/>
  <c r="E171" i="40"/>
  <c r="I171" i="40"/>
  <c r="I12" i="10" s="1"/>
  <c r="M171" i="40"/>
  <c r="I172" i="40"/>
  <c r="M172" i="40"/>
  <c r="M13" i="10" s="1"/>
  <c r="E173" i="40"/>
  <c r="E14" i="10" s="1"/>
  <c r="I173" i="40"/>
  <c r="I174" i="40"/>
  <c r="I15" i="10" s="1"/>
  <c r="M174" i="40"/>
  <c r="E175" i="40"/>
  <c r="M175" i="40"/>
  <c r="M16" i="10" s="1"/>
  <c r="E176" i="40"/>
  <c r="E17" i="10" s="1"/>
  <c r="I176" i="40"/>
  <c r="M176" i="40"/>
  <c r="M17" i="10" s="1"/>
  <c r="I81" i="40"/>
  <c r="E5" i="43"/>
  <c r="I5" i="43"/>
  <c r="M5" i="43"/>
  <c r="I6" i="43"/>
  <c r="E7" i="43"/>
  <c r="I7" i="43"/>
  <c r="M7" i="43"/>
  <c r="E8" i="43"/>
  <c r="I8" i="43"/>
  <c r="M8" i="43"/>
  <c r="E9" i="43"/>
  <c r="I9" i="43"/>
  <c r="M9" i="43"/>
  <c r="E10" i="43"/>
  <c r="M10" i="43"/>
  <c r="E11" i="43"/>
  <c r="I11" i="43"/>
  <c r="M11" i="43"/>
  <c r="E12" i="43"/>
  <c r="I12" i="43"/>
  <c r="M12" i="43"/>
  <c r="E13" i="43"/>
  <c r="I13" i="43"/>
  <c r="M13" i="43"/>
  <c r="I14" i="43"/>
  <c r="E15" i="43"/>
  <c r="I15" i="43"/>
  <c r="M15" i="43"/>
  <c r="E16" i="43"/>
  <c r="I16" i="43"/>
  <c r="M16" i="43"/>
  <c r="E17" i="43"/>
  <c r="I17" i="43"/>
  <c r="M17" i="43"/>
  <c r="E145" i="40"/>
  <c r="U180" i="40"/>
  <c r="AC180" i="40"/>
  <c r="U164" i="40"/>
  <c r="E5" i="29" s="1"/>
  <c r="AC164" i="40"/>
  <c r="M5" i="29" s="1"/>
  <c r="E23" i="43"/>
  <c r="M23" i="43"/>
  <c r="AK180" i="40"/>
  <c r="AO180" i="40"/>
  <c r="I5" i="35" s="1"/>
  <c r="AS180" i="40"/>
  <c r="BA180" i="40"/>
  <c r="BA17" i="40"/>
  <c r="BE180" i="40"/>
  <c r="BI180" i="40"/>
  <c r="AK164" i="40"/>
  <c r="AO164" i="40"/>
  <c r="AS164" i="40"/>
  <c r="M5" i="30" s="1"/>
  <c r="BA164" i="40"/>
  <c r="BE164" i="40"/>
  <c r="BI164" i="40"/>
  <c r="M5" i="31" s="1"/>
  <c r="E41" i="43"/>
  <c r="I41" i="43"/>
  <c r="M41" i="43"/>
  <c r="AS113" i="40"/>
  <c r="E59" i="43"/>
  <c r="I59" i="43"/>
  <c r="M59" i="43"/>
  <c r="J15" i="39"/>
  <c r="F57" i="39"/>
  <c r="C182" i="40"/>
  <c r="E190" i="40"/>
  <c r="E15" i="33" s="1"/>
  <c r="K188" i="40"/>
  <c r="F187" i="40"/>
  <c r="M182" i="40"/>
  <c r="M7" i="33" s="1"/>
  <c r="H181" i="40"/>
  <c r="H6" i="33" s="1"/>
  <c r="G165" i="40"/>
  <c r="G6" i="10" s="1"/>
  <c r="K166" i="40"/>
  <c r="G168" i="40"/>
  <c r="G9" i="10" s="1"/>
  <c r="K169" i="40"/>
  <c r="K172" i="40"/>
  <c r="C174" i="40"/>
  <c r="K175" i="40"/>
  <c r="C189" i="40"/>
  <c r="F192" i="40"/>
  <c r="F17" i="33" s="1"/>
  <c r="L190" i="40"/>
  <c r="L15" i="33" s="1"/>
  <c r="K189" i="40"/>
  <c r="M187" i="40"/>
  <c r="M12" i="33" s="1"/>
  <c r="H186" i="40"/>
  <c r="H11" i="33" s="1"/>
  <c r="G185" i="40"/>
  <c r="F184" i="40"/>
  <c r="E183" i="40"/>
  <c r="K181" i="40"/>
  <c r="J180" i="40"/>
  <c r="L164" i="40"/>
  <c r="L5" i="10" s="1"/>
  <c r="L165" i="40"/>
  <c r="L6" i="10" s="1"/>
  <c r="L166" i="40"/>
  <c r="D169" i="40"/>
  <c r="D170" i="40"/>
  <c r="D11" i="10" s="1"/>
  <c r="D171" i="40"/>
  <c r="L172" i="40"/>
  <c r="L13" i="10" s="1"/>
  <c r="C188" i="40"/>
  <c r="M192" i="40"/>
  <c r="C191" i="40"/>
  <c r="C16" i="33" s="1"/>
  <c r="C187" i="40"/>
  <c r="C12" i="33" s="1"/>
  <c r="C183" i="40"/>
  <c r="H192" i="40"/>
  <c r="K191" i="40"/>
  <c r="F190" i="40"/>
  <c r="F15" i="33" s="1"/>
  <c r="I189" i="40"/>
  <c r="L188" i="40"/>
  <c r="L13" i="33" s="1"/>
  <c r="D188" i="40"/>
  <c r="D13" i="33" s="1"/>
  <c r="G187" i="40"/>
  <c r="J186" i="40"/>
  <c r="J11" i="33" s="1"/>
  <c r="M185" i="40"/>
  <c r="E185" i="40"/>
  <c r="H184" i="40"/>
  <c r="K183" i="40"/>
  <c r="K8" i="33" s="1"/>
  <c r="F182" i="40"/>
  <c r="F7" i="33" s="1"/>
  <c r="L180" i="40"/>
  <c r="D180" i="40"/>
  <c r="D5" i="33" s="1"/>
  <c r="D17" i="40"/>
  <c r="F164" i="40"/>
  <c r="J164" i="40"/>
  <c r="J5" i="10" s="1"/>
  <c r="F165" i="40"/>
  <c r="F6" i="10" s="1"/>
  <c r="F166" i="40"/>
  <c r="F7" i="10" s="1"/>
  <c r="F167" i="40"/>
  <c r="J167" i="40"/>
  <c r="J8" i="10" s="1"/>
  <c r="F168" i="40"/>
  <c r="F9" i="10" s="1"/>
  <c r="J168" i="40"/>
  <c r="F169" i="40"/>
  <c r="F10" i="10" s="1"/>
  <c r="J169" i="40"/>
  <c r="J10" i="10" s="1"/>
  <c r="J170" i="40"/>
  <c r="J11" i="10" s="1"/>
  <c r="F171" i="40"/>
  <c r="J171" i="40"/>
  <c r="J12" i="10" s="1"/>
  <c r="F172" i="40"/>
  <c r="F13" i="10" s="1"/>
  <c r="J172" i="40"/>
  <c r="J13" i="10" s="1"/>
  <c r="F173" i="40"/>
  <c r="F14" i="10" s="1"/>
  <c r="F174" i="40"/>
  <c r="F15" i="10" s="1"/>
  <c r="F175" i="40"/>
  <c r="J175" i="40"/>
  <c r="J16" i="10" s="1"/>
  <c r="F176" i="40"/>
  <c r="F17" i="10" s="1"/>
  <c r="J176" i="40"/>
  <c r="F97" i="40"/>
  <c r="F5" i="43"/>
  <c r="J5" i="43"/>
  <c r="F6" i="43"/>
  <c r="J6" i="43"/>
  <c r="F7" i="43"/>
  <c r="F8" i="43"/>
  <c r="J8" i="43"/>
  <c r="F9" i="43"/>
  <c r="J9" i="43"/>
  <c r="F10" i="43"/>
  <c r="J10" i="43"/>
  <c r="F11" i="43"/>
  <c r="J11" i="43"/>
  <c r="F12" i="43"/>
  <c r="J12" i="43"/>
  <c r="F13" i="43"/>
  <c r="J13" i="43"/>
  <c r="F14" i="43"/>
  <c r="J14" i="43"/>
  <c r="F15" i="43"/>
  <c r="F16" i="43"/>
  <c r="J16" i="43"/>
  <c r="F17" i="43"/>
  <c r="J17" i="43"/>
  <c r="F145" i="40"/>
  <c r="Z180" i="40"/>
  <c r="V164" i="40"/>
  <c r="F5" i="29" s="1"/>
  <c r="Z164" i="40"/>
  <c r="Z33" i="40"/>
  <c r="F23" i="43"/>
  <c r="J23" i="43"/>
  <c r="AL180" i="40"/>
  <c r="AP17" i="40"/>
  <c r="BB180" i="40"/>
  <c r="F5" i="36" s="1"/>
  <c r="AL164" i="40"/>
  <c r="F5" i="30" s="1"/>
  <c r="BB164" i="40"/>
  <c r="BF164" i="40"/>
  <c r="F41" i="43"/>
  <c r="F59" i="43"/>
  <c r="J59" i="43"/>
  <c r="BF113" i="40"/>
  <c r="C43" i="39"/>
  <c r="C57" i="39"/>
  <c r="G57" i="39"/>
  <c r="K57" i="39"/>
  <c r="C71" i="39"/>
  <c r="C93" i="33"/>
  <c r="C93" i="43"/>
  <c r="C93" i="36"/>
  <c r="C93" i="35"/>
  <c r="C91" i="43"/>
  <c r="C93" i="34"/>
  <c r="C78" i="32"/>
  <c r="C92" i="43"/>
  <c r="C90" i="43"/>
  <c r="C59" i="43"/>
  <c r="C23" i="43"/>
  <c r="C5" i="43"/>
  <c r="B37" i="43"/>
  <c r="B55" i="43" s="1"/>
  <c r="B73" i="43" s="1"/>
  <c r="B22" i="43"/>
  <c r="B40" i="43" s="1"/>
  <c r="B58" i="43" s="1"/>
  <c r="B23" i="43"/>
  <c r="B41" i="43" s="1"/>
  <c r="B59" i="43" s="1"/>
  <c r="B24" i="43"/>
  <c r="B42" i="43"/>
  <c r="B60" i="43" s="1"/>
  <c r="B25" i="43"/>
  <c r="B43" i="43"/>
  <c r="B61" i="43" s="1"/>
  <c r="B26" i="43"/>
  <c r="B27" i="43"/>
  <c r="B45" i="43" s="1"/>
  <c r="B63" i="43" s="1"/>
  <c r="B28" i="43"/>
  <c r="B46" i="43"/>
  <c r="B64" i="43" s="1"/>
  <c r="B29" i="43"/>
  <c r="B47" i="43"/>
  <c r="B65" i="43" s="1"/>
  <c r="B30" i="43"/>
  <c r="B31" i="43"/>
  <c r="B49" i="43" s="1"/>
  <c r="B67" i="43" s="1"/>
  <c r="B32" i="43"/>
  <c r="B50" i="43"/>
  <c r="B68" i="43"/>
  <c r="B33" i="43"/>
  <c r="B51" i="43"/>
  <c r="B69" i="43"/>
  <c r="B34" i="43"/>
  <c r="B52" i="43"/>
  <c r="B70" i="43" s="1"/>
  <c r="B35" i="43"/>
  <c r="B53" i="43" s="1"/>
  <c r="B71" i="43" s="1"/>
  <c r="B36" i="43"/>
  <c r="B54" i="43" s="1"/>
  <c r="B44" i="43"/>
  <c r="B62" i="43"/>
  <c r="B48" i="43"/>
  <c r="B66" i="43" s="1"/>
  <c r="C66" i="32"/>
  <c r="AO66" i="32" s="1"/>
  <c r="C78" i="29"/>
  <c r="AO88" i="30"/>
  <c r="AO84" i="30"/>
  <c r="AO87" i="30"/>
  <c r="AO83" i="30"/>
  <c r="AO90" i="30"/>
  <c r="AO86" i="30"/>
  <c r="AO82" i="31"/>
  <c r="AO82" i="30"/>
  <c r="AO89" i="30"/>
  <c r="AO85" i="30"/>
  <c r="AO81" i="30"/>
  <c r="AO69" i="32"/>
  <c r="AM60" i="28"/>
  <c r="AK60" i="28"/>
  <c r="S60" i="28"/>
  <c r="O60" i="28"/>
  <c r="AE60" i="28"/>
  <c r="X60" i="28"/>
  <c r="AC60" i="28"/>
  <c r="AA60" i="28"/>
  <c r="B36" i="36"/>
  <c r="B54" i="36" s="1"/>
  <c r="B72" i="36" s="1"/>
  <c r="B35" i="36"/>
  <c r="B53" i="36" s="1"/>
  <c r="B71" i="36" s="1"/>
  <c r="B90" i="36" s="1"/>
  <c r="B34" i="36"/>
  <c r="B52" i="36" s="1"/>
  <c r="B70" i="36" s="1"/>
  <c r="B33" i="36"/>
  <c r="B51" i="36" s="1"/>
  <c r="B69" i="36" s="1"/>
  <c r="B32" i="36"/>
  <c r="B50" i="36" s="1"/>
  <c r="B68" i="36" s="1"/>
  <c r="B87" i="36" s="1"/>
  <c r="B31" i="36"/>
  <c r="B49" i="36" s="1"/>
  <c r="B67" i="36" s="1"/>
  <c r="B86" i="36" s="1"/>
  <c r="B30" i="36"/>
  <c r="B48" i="36" s="1"/>
  <c r="B66" i="36" s="1"/>
  <c r="B85" i="36" s="1"/>
  <c r="B29" i="36"/>
  <c r="B47" i="36" s="1"/>
  <c r="B65" i="36" s="1"/>
  <c r="B84" i="36" s="1"/>
  <c r="B28" i="36"/>
  <c r="B46" i="36" s="1"/>
  <c r="B64" i="36" s="1"/>
  <c r="B83" i="36" s="1"/>
  <c r="B27" i="36"/>
  <c r="B45" i="36" s="1"/>
  <c r="B26" i="36"/>
  <c r="B44" i="36" s="1"/>
  <c r="B62" i="36" s="1"/>
  <c r="B25" i="36"/>
  <c r="B43" i="36" s="1"/>
  <c r="B61" i="36" s="1"/>
  <c r="B80" i="36" s="1"/>
  <c r="B24" i="36"/>
  <c r="B42" i="36" s="1"/>
  <c r="B60" i="36" s="1"/>
  <c r="B79" i="36" s="1"/>
  <c r="B23" i="36"/>
  <c r="B41" i="36" s="1"/>
  <c r="B59" i="36" s="1"/>
  <c r="B22" i="36"/>
  <c r="B40" i="36" s="1"/>
  <c r="B19" i="36"/>
  <c r="B37" i="36" s="1"/>
  <c r="B55" i="36" s="1"/>
  <c r="B36" i="35"/>
  <c r="B54" i="35" s="1"/>
  <c r="B72" i="35" s="1"/>
  <c r="B35" i="35"/>
  <c r="B53" i="35" s="1"/>
  <c r="B71" i="35" s="1"/>
  <c r="B90" i="35" s="1"/>
  <c r="B105" i="35" s="1"/>
  <c r="B34" i="35"/>
  <c r="B52" i="35" s="1"/>
  <c r="B70" i="35" s="1"/>
  <c r="B89" i="35" s="1"/>
  <c r="B104" i="35" s="1"/>
  <c r="B33" i="35"/>
  <c r="B51" i="35" s="1"/>
  <c r="B69" i="35" s="1"/>
  <c r="B88" i="35" s="1"/>
  <c r="B103" i="35" s="1"/>
  <c r="B32" i="35"/>
  <c r="B50" i="35" s="1"/>
  <c r="B68" i="35" s="1"/>
  <c r="B87" i="35" s="1"/>
  <c r="B102" i="35" s="1"/>
  <c r="B31" i="35"/>
  <c r="B49" i="35" s="1"/>
  <c r="B67" i="35" s="1"/>
  <c r="B86" i="35" s="1"/>
  <c r="B101" i="35" s="1"/>
  <c r="B30" i="35"/>
  <c r="B48" i="35" s="1"/>
  <c r="B66" i="35" s="1"/>
  <c r="B85" i="35" s="1"/>
  <c r="B100" i="35" s="1"/>
  <c r="B29" i="35"/>
  <c r="B47" i="35" s="1"/>
  <c r="B65" i="35" s="1"/>
  <c r="B84" i="35" s="1"/>
  <c r="B99" i="35" s="1"/>
  <c r="B28" i="35"/>
  <c r="B46" i="35" s="1"/>
  <c r="B64" i="35" s="1"/>
  <c r="B83" i="35" s="1"/>
  <c r="B98" i="35" s="1"/>
  <c r="B27" i="35"/>
  <c r="B45" i="35" s="1"/>
  <c r="B63" i="35" s="1"/>
  <c r="B82" i="35" s="1"/>
  <c r="B97" i="35" s="1"/>
  <c r="B26" i="35"/>
  <c r="B44" i="35" s="1"/>
  <c r="B62" i="35" s="1"/>
  <c r="B81" i="35" s="1"/>
  <c r="B96" i="35" s="1"/>
  <c r="B25" i="35"/>
  <c r="B43" i="35" s="1"/>
  <c r="B61" i="35" s="1"/>
  <c r="B80" i="35" s="1"/>
  <c r="B95" i="35" s="1"/>
  <c r="B24" i="35"/>
  <c r="B42" i="35" s="1"/>
  <c r="B60" i="35" s="1"/>
  <c r="B79" i="35" s="1"/>
  <c r="B94" i="35" s="1"/>
  <c r="B23" i="35"/>
  <c r="B41" i="35" s="1"/>
  <c r="B59" i="35" s="1"/>
  <c r="B78" i="35" s="1"/>
  <c r="B93" i="35" s="1"/>
  <c r="B22" i="35"/>
  <c r="B40" i="35" s="1"/>
  <c r="B19" i="35"/>
  <c r="B37" i="35" s="1"/>
  <c r="B55" i="35" s="1"/>
  <c r="B36" i="34"/>
  <c r="B54" i="34" s="1"/>
  <c r="B72" i="34" s="1"/>
  <c r="B35" i="34"/>
  <c r="B53" i="34" s="1"/>
  <c r="B71" i="34" s="1"/>
  <c r="B90" i="34" s="1"/>
  <c r="B34" i="34"/>
  <c r="B52" i="34"/>
  <c r="B70" i="34" s="1"/>
  <c r="B89" i="34" s="1"/>
  <c r="B33" i="34"/>
  <c r="B51" i="34"/>
  <c r="B32" i="34"/>
  <c r="B50" i="34" s="1"/>
  <c r="B68" i="34" s="1"/>
  <c r="B87" i="34" s="1"/>
  <c r="B31" i="34"/>
  <c r="B49" i="34" s="1"/>
  <c r="B67" i="34" s="1"/>
  <c r="B86" i="34" s="1"/>
  <c r="B30" i="34"/>
  <c r="B48" i="34"/>
  <c r="B66" i="34" s="1"/>
  <c r="B85" i="34" s="1"/>
  <c r="B29" i="34"/>
  <c r="B47" i="34"/>
  <c r="B28" i="34"/>
  <c r="B46" i="34" s="1"/>
  <c r="B64" i="34" s="1"/>
  <c r="B83" i="34" s="1"/>
  <c r="B27" i="34"/>
  <c r="B45" i="34" s="1"/>
  <c r="B63" i="34" s="1"/>
  <c r="B82" i="34" s="1"/>
  <c r="B26" i="34"/>
  <c r="B44" i="34"/>
  <c r="B62" i="34" s="1"/>
  <c r="B81" i="34" s="1"/>
  <c r="B25" i="34"/>
  <c r="B43" i="34"/>
  <c r="B24" i="34"/>
  <c r="B42" i="34" s="1"/>
  <c r="B60" i="34" s="1"/>
  <c r="B79" i="34" s="1"/>
  <c r="B23" i="34"/>
  <c r="B41" i="34" s="1"/>
  <c r="B59" i="34" s="1"/>
  <c r="B78" i="34" s="1"/>
  <c r="B19" i="34"/>
  <c r="B37" i="34" s="1"/>
  <c r="B55" i="34" s="1"/>
  <c r="B36" i="33"/>
  <c r="B54" i="33" s="1"/>
  <c r="B72" i="33" s="1"/>
  <c r="B35" i="33"/>
  <c r="B53" i="33" s="1"/>
  <c r="B71" i="33" s="1"/>
  <c r="B90" i="33" s="1"/>
  <c r="B34" i="33"/>
  <c r="B52" i="33" s="1"/>
  <c r="B70" i="33" s="1"/>
  <c r="B89" i="33" s="1"/>
  <c r="B33" i="33"/>
  <c r="B51" i="33"/>
  <c r="B69" i="33" s="1"/>
  <c r="B88" i="33" s="1"/>
  <c r="B32" i="33"/>
  <c r="B50" i="33" s="1"/>
  <c r="B68" i="33" s="1"/>
  <c r="B87" i="33" s="1"/>
  <c r="B31" i="33"/>
  <c r="B49" i="33" s="1"/>
  <c r="B67" i="33" s="1"/>
  <c r="B86" i="33" s="1"/>
  <c r="B30" i="33"/>
  <c r="B48" i="33" s="1"/>
  <c r="B66" i="33" s="1"/>
  <c r="B85" i="33" s="1"/>
  <c r="B29" i="33"/>
  <c r="B47" i="33"/>
  <c r="B65" i="33" s="1"/>
  <c r="B84" i="33" s="1"/>
  <c r="B28" i="33"/>
  <c r="B46" i="33" s="1"/>
  <c r="B64" i="33" s="1"/>
  <c r="B83" i="33" s="1"/>
  <c r="B27" i="33"/>
  <c r="B45" i="33" s="1"/>
  <c r="B63" i="33" s="1"/>
  <c r="B82" i="33" s="1"/>
  <c r="B26" i="33"/>
  <c r="B44" i="33" s="1"/>
  <c r="B62" i="33" s="1"/>
  <c r="B81" i="33" s="1"/>
  <c r="B25" i="33"/>
  <c r="B43" i="33"/>
  <c r="B61" i="33" s="1"/>
  <c r="B80" i="33" s="1"/>
  <c r="B24" i="33"/>
  <c r="B42" i="33" s="1"/>
  <c r="B60" i="33" s="1"/>
  <c r="B79" i="33" s="1"/>
  <c r="B23" i="33"/>
  <c r="B41" i="33" s="1"/>
  <c r="B59" i="33" s="1"/>
  <c r="B78" i="33" s="1"/>
  <c r="B22" i="33"/>
  <c r="B40" i="33"/>
  <c r="B58" i="33" s="1"/>
  <c r="AM77" i="28"/>
  <c r="AM81" i="28" s="1"/>
  <c r="AL77" i="28"/>
  <c r="AK77" i="28"/>
  <c r="AJ77" i="28"/>
  <c r="AH77" i="28"/>
  <c r="AG77" i="28"/>
  <c r="AF77" i="28"/>
  <c r="AE77" i="28"/>
  <c r="AE81" i="28" s="1"/>
  <c r="AD77" i="28"/>
  <c r="AC77" i="28"/>
  <c r="AB77" i="28"/>
  <c r="Z77" i="28"/>
  <c r="Y77" i="28"/>
  <c r="X77" i="28"/>
  <c r="W77" i="28"/>
  <c r="W81" i="28" s="1"/>
  <c r="V77" i="28"/>
  <c r="U77" i="28"/>
  <c r="T77" i="28"/>
  <c r="R77" i="28"/>
  <c r="Q77" i="28"/>
  <c r="P77" i="28"/>
  <c r="O77" i="28"/>
  <c r="O81" i="28" s="1"/>
  <c r="B19" i="33"/>
  <c r="B37" i="33" s="1"/>
  <c r="B55" i="33" s="1"/>
  <c r="B31" i="32"/>
  <c r="B46" i="32"/>
  <c r="B30" i="32"/>
  <c r="B45" i="32" s="1"/>
  <c r="B60" i="32" s="1"/>
  <c r="B29" i="32"/>
  <c r="B44" i="32" s="1"/>
  <c r="B59" i="32" s="1"/>
  <c r="B28" i="32"/>
  <c r="B43" i="32"/>
  <c r="B58" i="32"/>
  <c r="B27" i="32"/>
  <c r="B42" i="32"/>
  <c r="B57" i="32"/>
  <c r="B26" i="32"/>
  <c r="B41" i="32"/>
  <c r="B56" i="32" s="1"/>
  <c r="B25" i="32"/>
  <c r="B40" i="32"/>
  <c r="B55" i="32" s="1"/>
  <c r="B24" i="32"/>
  <c r="B39" i="32"/>
  <c r="B54" i="32" s="1"/>
  <c r="B23" i="32"/>
  <c r="B38" i="32" s="1"/>
  <c r="B53" i="32" s="1"/>
  <c r="B22" i="32"/>
  <c r="B37" i="32" s="1"/>
  <c r="B52" i="32" s="1"/>
  <c r="B21" i="32"/>
  <c r="B36" i="32" s="1"/>
  <c r="B51" i="32" s="1"/>
  <c r="B20" i="32"/>
  <c r="B35" i="32"/>
  <c r="B50" i="32"/>
  <c r="B36" i="31"/>
  <c r="B54" i="31"/>
  <c r="B72" i="31" s="1"/>
  <c r="B35" i="31"/>
  <c r="B53" i="31" s="1"/>
  <c r="B71" i="31" s="1"/>
  <c r="B90" i="31" s="1"/>
  <c r="B34" i="31"/>
  <c r="B52" i="31" s="1"/>
  <c r="B70" i="31" s="1"/>
  <c r="B89" i="31" s="1"/>
  <c r="B33" i="31"/>
  <c r="B51" i="31"/>
  <c r="B32" i="31"/>
  <c r="B50" i="31" s="1"/>
  <c r="B68" i="31" s="1"/>
  <c r="B87" i="31" s="1"/>
  <c r="B31" i="31"/>
  <c r="B49" i="31" s="1"/>
  <c r="B67" i="31" s="1"/>
  <c r="B86" i="31" s="1"/>
  <c r="B30" i="31"/>
  <c r="B48" i="31" s="1"/>
  <c r="B66" i="31" s="1"/>
  <c r="B85" i="31" s="1"/>
  <c r="B29" i="31"/>
  <c r="B47" i="31"/>
  <c r="B28" i="31"/>
  <c r="B46" i="31" s="1"/>
  <c r="B64" i="31" s="1"/>
  <c r="B83" i="31" s="1"/>
  <c r="B27" i="31"/>
  <c r="B45" i="31" s="1"/>
  <c r="B63" i="31" s="1"/>
  <c r="B82" i="31" s="1"/>
  <c r="B26" i="31"/>
  <c r="B44" i="31" s="1"/>
  <c r="B62" i="31" s="1"/>
  <c r="B81" i="31" s="1"/>
  <c r="B25" i="31"/>
  <c r="B43" i="31"/>
  <c r="B24" i="31"/>
  <c r="B42" i="31" s="1"/>
  <c r="B60" i="31" s="1"/>
  <c r="B79" i="31" s="1"/>
  <c r="B23" i="31"/>
  <c r="B41" i="31" s="1"/>
  <c r="B59" i="31" s="1"/>
  <c r="B78" i="31" s="1"/>
  <c r="B19" i="31"/>
  <c r="B37" i="31" s="1"/>
  <c r="B55" i="31" s="1"/>
  <c r="B36" i="30"/>
  <c r="B54" i="30"/>
  <c r="B72" i="30" s="1"/>
  <c r="B35" i="30"/>
  <c r="B53" i="30" s="1"/>
  <c r="B71" i="30" s="1"/>
  <c r="B90" i="30" s="1"/>
  <c r="B105" i="30" s="1"/>
  <c r="B34" i="30"/>
  <c r="B52" i="30" s="1"/>
  <c r="B70" i="30" s="1"/>
  <c r="B89" i="30" s="1"/>
  <c r="B104" i="30" s="1"/>
  <c r="B33" i="30"/>
  <c r="B51" i="30"/>
  <c r="B32" i="30"/>
  <c r="B50" i="30" s="1"/>
  <c r="B68" i="30" s="1"/>
  <c r="B87" i="30" s="1"/>
  <c r="B102" i="30" s="1"/>
  <c r="B31" i="30"/>
  <c r="B49" i="30" s="1"/>
  <c r="B67" i="30" s="1"/>
  <c r="B86" i="30" s="1"/>
  <c r="B101" i="30" s="1"/>
  <c r="B30" i="30"/>
  <c r="B48" i="30" s="1"/>
  <c r="B66" i="30" s="1"/>
  <c r="B85" i="30" s="1"/>
  <c r="B100" i="30" s="1"/>
  <c r="B29" i="30"/>
  <c r="B47" i="30"/>
  <c r="B28" i="30"/>
  <c r="B46" i="30" s="1"/>
  <c r="B64" i="30" s="1"/>
  <c r="B83" i="30" s="1"/>
  <c r="B98" i="30" s="1"/>
  <c r="B27" i="30"/>
  <c r="B45" i="30" s="1"/>
  <c r="B63" i="30" s="1"/>
  <c r="B82" i="30" s="1"/>
  <c r="B97" i="30" s="1"/>
  <c r="B26" i="30"/>
  <c r="B44" i="30" s="1"/>
  <c r="B62" i="30" s="1"/>
  <c r="B81" i="30" s="1"/>
  <c r="B96" i="30" s="1"/>
  <c r="B25" i="30"/>
  <c r="B43" i="30"/>
  <c r="B61" i="30" s="1"/>
  <c r="B80" i="30" s="1"/>
  <c r="B95" i="30" s="1"/>
  <c r="B24" i="30"/>
  <c r="B42" i="30" s="1"/>
  <c r="B60" i="30" s="1"/>
  <c r="B79" i="30" s="1"/>
  <c r="B94" i="30" s="1"/>
  <c r="B23" i="30"/>
  <c r="B41" i="30" s="1"/>
  <c r="B59" i="30" s="1"/>
  <c r="B78" i="30" s="1"/>
  <c r="B93" i="30" s="1"/>
  <c r="B19" i="30"/>
  <c r="B37" i="30" s="1"/>
  <c r="B55" i="30" s="1"/>
  <c r="B36" i="29"/>
  <c r="B54" i="29" s="1"/>
  <c r="B72" i="29" s="1"/>
  <c r="B35" i="29"/>
  <c r="B53" i="29" s="1"/>
  <c r="B71" i="29" s="1"/>
  <c r="B90" i="29" s="1"/>
  <c r="B34" i="29"/>
  <c r="B52" i="29" s="1"/>
  <c r="B70" i="29" s="1"/>
  <c r="B89" i="29" s="1"/>
  <c r="B33" i="29"/>
  <c r="B51" i="29"/>
  <c r="B32" i="29"/>
  <c r="B50" i="29" s="1"/>
  <c r="B68" i="29" s="1"/>
  <c r="B87" i="29" s="1"/>
  <c r="B31" i="29"/>
  <c r="B49" i="29" s="1"/>
  <c r="B67" i="29" s="1"/>
  <c r="B86" i="29" s="1"/>
  <c r="B30" i="29"/>
  <c r="B48" i="29" s="1"/>
  <c r="B66" i="29" s="1"/>
  <c r="B85" i="29" s="1"/>
  <c r="B29" i="29"/>
  <c r="B47" i="29" s="1"/>
  <c r="B65" i="29" s="1"/>
  <c r="B84" i="29" s="1"/>
  <c r="B28" i="29"/>
  <c r="B46" i="29" s="1"/>
  <c r="B64" i="29" s="1"/>
  <c r="B83" i="29" s="1"/>
  <c r="B27" i="29"/>
  <c r="B45" i="29"/>
  <c r="B26" i="29"/>
  <c r="B44" i="29"/>
  <c r="B25" i="29"/>
  <c r="B43" i="29" s="1"/>
  <c r="B61" i="29" s="1"/>
  <c r="B80" i="29" s="1"/>
  <c r="B24" i="29"/>
  <c r="B42" i="29" s="1"/>
  <c r="B60" i="29" s="1"/>
  <c r="B79" i="29" s="1"/>
  <c r="B23" i="29"/>
  <c r="B41" i="29"/>
  <c r="B19" i="29"/>
  <c r="B37" i="29" s="1"/>
  <c r="B55" i="29" s="1"/>
  <c r="B81" i="36"/>
  <c r="B61" i="31"/>
  <c r="B80" i="31"/>
  <c r="B69" i="29"/>
  <c r="B88" i="29" s="1"/>
  <c r="B69" i="30"/>
  <c r="B88" i="30"/>
  <c r="B103" i="30" s="1"/>
  <c r="B89" i="36"/>
  <c r="B62" i="29"/>
  <c r="B81" i="29" s="1"/>
  <c r="B63" i="36"/>
  <c r="B82" i="36" s="1"/>
  <c r="B59" i="29"/>
  <c r="B78" i="29" s="1"/>
  <c r="B88" i="36"/>
  <c r="B63" i="29"/>
  <c r="B82" i="29" s="1"/>
  <c r="B69" i="31"/>
  <c r="B88" i="31"/>
  <c r="B65" i="31"/>
  <c r="B84" i="31"/>
  <c r="B65" i="30"/>
  <c r="B84" i="30" s="1"/>
  <c r="B99" i="30" s="1"/>
  <c r="B78" i="36"/>
  <c r="P61" i="28"/>
  <c r="P81" i="28"/>
  <c r="T61" i="28"/>
  <c r="X61" i="28"/>
  <c r="X81" i="28"/>
  <c r="AF61" i="28"/>
  <c r="AF81" i="28"/>
  <c r="AJ61" i="28"/>
  <c r="B61" i="34"/>
  <c r="B80" i="34"/>
  <c r="B65" i="34"/>
  <c r="B84" i="34" s="1"/>
  <c r="B69" i="34"/>
  <c r="B88" i="34"/>
  <c r="B19" i="10"/>
  <c r="B37" i="10" s="1"/>
  <c r="B55" i="10" s="1"/>
  <c r="B33" i="10"/>
  <c r="B51" i="10" s="1"/>
  <c r="B69" i="10" s="1"/>
  <c r="B88" i="10" s="1"/>
  <c r="B34" i="10"/>
  <c r="B52" i="10" s="1"/>
  <c r="B70" i="10" s="1"/>
  <c r="B89" i="10" s="1"/>
  <c r="B35" i="10"/>
  <c r="B53" i="10" s="1"/>
  <c r="B71" i="10" s="1"/>
  <c r="B90" i="10" s="1"/>
  <c r="B36" i="10"/>
  <c r="B54" i="10"/>
  <c r="B72" i="10" s="1"/>
  <c r="B32" i="10"/>
  <c r="B50" i="10"/>
  <c r="B31" i="10"/>
  <c r="B49" i="10"/>
  <c r="B30" i="10"/>
  <c r="B48" i="10"/>
  <c r="B29" i="10"/>
  <c r="B47" i="10" s="1"/>
  <c r="B65" i="10" s="1"/>
  <c r="B84" i="10" s="1"/>
  <c r="B28" i="10"/>
  <c r="B46" i="10"/>
  <c r="B27" i="10"/>
  <c r="B45" i="10"/>
  <c r="B26" i="10"/>
  <c r="B44" i="10"/>
  <c r="B25" i="10"/>
  <c r="B43" i="10" s="1"/>
  <c r="B61" i="10" s="1"/>
  <c r="B80" i="10" s="1"/>
  <c r="B24" i="10"/>
  <c r="B42" i="10"/>
  <c r="B23" i="10"/>
  <c r="B41" i="10" s="1"/>
  <c r="B59" i="10" s="1"/>
  <c r="B78" i="10" s="1"/>
  <c r="B66" i="10"/>
  <c r="B85" i="10"/>
  <c r="B67" i="10"/>
  <c r="B86" i="10" s="1"/>
  <c r="B60" i="10"/>
  <c r="B79" i="10" s="1"/>
  <c r="B68" i="10"/>
  <c r="B87" i="10"/>
  <c r="B63" i="10"/>
  <c r="B82" i="10" s="1"/>
  <c r="B64" i="10"/>
  <c r="B83" i="10"/>
  <c r="B62" i="10"/>
  <c r="B81" i="10" s="1"/>
  <c r="B30" i="2"/>
  <c r="B45" i="2" s="1"/>
  <c r="B60" i="2" s="1"/>
  <c r="B31" i="2"/>
  <c r="B46" i="2" s="1"/>
  <c r="B20" i="2"/>
  <c r="B35" i="2" s="1"/>
  <c r="B50" i="2" s="1"/>
  <c r="B21" i="2"/>
  <c r="B36" i="2" s="1"/>
  <c r="B51" i="2" s="1"/>
  <c r="B22" i="2"/>
  <c r="B37" i="2" s="1"/>
  <c r="B52" i="2" s="1"/>
  <c r="B23" i="2"/>
  <c r="B38" i="2"/>
  <c r="B53" i="2" s="1"/>
  <c r="B24" i="2"/>
  <c r="B39" i="2"/>
  <c r="B54" i="2" s="1"/>
  <c r="B25" i="2"/>
  <c r="B40" i="2"/>
  <c r="B55" i="2" s="1"/>
  <c r="B26" i="2"/>
  <c r="B41" i="2" s="1"/>
  <c r="B56" i="2" s="1"/>
  <c r="B27" i="2"/>
  <c r="B42" i="2" s="1"/>
  <c r="B57" i="2" s="1"/>
  <c r="B28" i="2"/>
  <c r="B43" i="2" s="1"/>
  <c r="B58" i="2" s="1"/>
  <c r="B29" i="2"/>
  <c r="B44" i="2" s="1"/>
  <c r="B59" i="2" s="1"/>
  <c r="D34" i="28"/>
  <c r="D59" i="28" s="1"/>
  <c r="E34" i="28"/>
  <c r="AQ34" i="28" s="1"/>
  <c r="E127" i="39"/>
  <c r="C127" i="39"/>
  <c r="J141" i="39"/>
  <c r="O47" i="39"/>
  <c r="J127" i="39"/>
  <c r="N135" i="39"/>
  <c r="O66" i="39"/>
  <c r="N40" i="39"/>
  <c r="O40" i="39" s="1"/>
  <c r="L127" i="39"/>
  <c r="K178" i="39"/>
  <c r="K11" i="32" s="1"/>
  <c r="K174" i="39"/>
  <c r="K7" i="32" s="1"/>
  <c r="O124" i="39"/>
  <c r="I127" i="39"/>
  <c r="J158" i="39"/>
  <c r="L168" i="39"/>
  <c r="O51" i="39"/>
  <c r="O119" i="39"/>
  <c r="L178" i="39"/>
  <c r="L11" i="32" s="1"/>
  <c r="I178" i="39"/>
  <c r="I11" i="32" s="1"/>
  <c r="I176" i="39"/>
  <c r="I9" i="32" s="1"/>
  <c r="E176" i="39"/>
  <c r="E9" i="32" s="1"/>
  <c r="J162" i="39"/>
  <c r="H163" i="39"/>
  <c r="I158" i="39"/>
  <c r="L174" i="39"/>
  <c r="L7" i="32" s="1"/>
  <c r="I174" i="39"/>
  <c r="H174" i="39"/>
  <c r="H7" i="32" s="1"/>
  <c r="E172" i="39"/>
  <c r="E5" i="32" s="1"/>
  <c r="D178" i="39"/>
  <c r="D174" i="39"/>
  <c r="D7" i="32" s="1"/>
  <c r="D43" i="39"/>
  <c r="C180" i="39"/>
  <c r="C13" i="32" s="1"/>
  <c r="N131" i="39"/>
  <c r="L161" i="39"/>
  <c r="J165" i="39"/>
  <c r="E164" i="39"/>
  <c r="H166" i="39"/>
  <c r="D160" i="39"/>
  <c r="M182" i="39"/>
  <c r="I182" i="39"/>
  <c r="E182" i="39"/>
  <c r="O123" i="39"/>
  <c r="K176" i="39"/>
  <c r="K9" i="32" s="1"/>
  <c r="H176" i="39"/>
  <c r="H9" i="32" s="1"/>
  <c r="N81" i="39"/>
  <c r="L167" i="39"/>
  <c r="D167" i="39"/>
  <c r="J160" i="39"/>
  <c r="H161" i="39"/>
  <c r="K182" i="39"/>
  <c r="C182" i="39"/>
  <c r="K172" i="39"/>
  <c r="K5" i="32" s="1"/>
  <c r="J180" i="39"/>
  <c r="J13" i="32" s="1"/>
  <c r="H172" i="39"/>
  <c r="H5" i="32" s="1"/>
  <c r="H162" i="39"/>
  <c r="K164" i="39"/>
  <c r="F166" i="39"/>
  <c r="L159" i="39"/>
  <c r="D159" i="39"/>
  <c r="O11" i="39"/>
  <c r="J163" i="39"/>
  <c r="O122" i="39"/>
  <c r="M180" i="39"/>
  <c r="M13" i="32" s="1"/>
  <c r="L180" i="39"/>
  <c r="L13" i="32" s="1"/>
  <c r="D175" i="39"/>
  <c r="D8" i="32" s="1"/>
  <c r="J164" i="39"/>
  <c r="H165" i="39"/>
  <c r="L162" i="39"/>
  <c r="D162" i="39"/>
  <c r="O53" i="39"/>
  <c r="O121" i="39"/>
  <c r="M176" i="39"/>
  <c r="M9" i="32" s="1"/>
  <c r="M174" i="39"/>
  <c r="M7" i="32" s="1"/>
  <c r="G174" i="39"/>
  <c r="G7" i="32" s="1"/>
  <c r="F178" i="39"/>
  <c r="F11" i="32" s="1"/>
  <c r="F174" i="39"/>
  <c r="F7" i="32" s="1"/>
  <c r="J167" i="39"/>
  <c r="H168" i="39"/>
  <c r="C159" i="39"/>
  <c r="L165" i="39"/>
  <c r="M172" i="39"/>
  <c r="M5" i="32" s="1"/>
  <c r="L172" i="39"/>
  <c r="L5" i="32" s="1"/>
  <c r="J175" i="39"/>
  <c r="J8" i="32" s="1"/>
  <c r="I180" i="39"/>
  <c r="I13" i="32" s="1"/>
  <c r="F180" i="39"/>
  <c r="F13" i="32" s="1"/>
  <c r="F172" i="39"/>
  <c r="F5" i="32" s="1"/>
  <c r="E180" i="39"/>
  <c r="E13" i="32" s="1"/>
  <c r="E178" i="39"/>
  <c r="E11" i="32" s="1"/>
  <c r="J159" i="39"/>
  <c r="H160" i="39"/>
  <c r="I166" i="39"/>
  <c r="D163" i="39"/>
  <c r="D166" i="39"/>
  <c r="D15" i="39"/>
  <c r="D176" i="39"/>
  <c r="D172" i="39"/>
  <c r="D5" i="32" s="1"/>
  <c r="D165" i="39"/>
  <c r="D168" i="39"/>
  <c r="D161" i="39"/>
  <c r="F141" i="39"/>
  <c r="L164" i="39"/>
  <c r="L85" i="39"/>
  <c r="D164" i="39"/>
  <c r="D85" i="39"/>
  <c r="G166" i="39"/>
  <c r="J168" i="39"/>
  <c r="J29" i="39"/>
  <c r="M29" i="39"/>
  <c r="N139" i="39"/>
  <c r="I167" i="39"/>
  <c r="L158" i="39"/>
  <c r="L141" i="39"/>
  <c r="D158" i="39"/>
  <c r="D141" i="39"/>
  <c r="O13" i="39"/>
  <c r="D180" i="39"/>
  <c r="D127" i="39"/>
  <c r="O117" i="39"/>
  <c r="H178" i="39"/>
  <c r="H11" i="32" s="1"/>
  <c r="H127" i="39"/>
  <c r="F127" i="39"/>
  <c r="N39" i="39"/>
  <c r="O49" i="39"/>
  <c r="N32" i="39"/>
  <c r="I172" i="39"/>
  <c r="I5" i="32" s="1"/>
  <c r="F176" i="39"/>
  <c r="F9" i="32" s="1"/>
  <c r="C172" i="39"/>
  <c r="O67" i="39"/>
  <c r="E174" i="39"/>
  <c r="E7" i="32" s="1"/>
  <c r="N37" i="39"/>
  <c r="N42" i="39"/>
  <c r="N36" i="39"/>
  <c r="M178" i="39"/>
  <c r="M11" i="32" s="1"/>
  <c r="O126" i="39"/>
  <c r="N35" i="39"/>
  <c r="O35" i="39" s="1"/>
  <c r="N34" i="39"/>
  <c r="O109" i="39"/>
  <c r="O116" i="39"/>
  <c r="O125" i="39"/>
  <c r="O118" i="39"/>
  <c r="N76" i="39"/>
  <c r="O76" i="39" s="1"/>
  <c r="O55" i="39"/>
  <c r="AM62" i="28" l="1"/>
  <c r="D92" i="10"/>
  <c r="D49" i="32"/>
  <c r="C92" i="36"/>
  <c r="D181" i="36"/>
  <c r="Z60" i="28"/>
  <c r="C51" i="28"/>
  <c r="W64" i="28"/>
  <c r="AG64" i="28"/>
  <c r="C77" i="32"/>
  <c r="C22" i="36"/>
  <c r="D109" i="36"/>
  <c r="D188" i="36"/>
  <c r="AF64" i="28"/>
  <c r="D77" i="32"/>
  <c r="D22" i="36"/>
  <c r="C126" i="36"/>
  <c r="D22" i="10"/>
  <c r="D40" i="36"/>
  <c r="D126" i="36"/>
  <c r="C58" i="36"/>
  <c r="U62" i="28"/>
  <c r="O73" i="28"/>
  <c r="B72" i="43"/>
  <c r="B81" i="43"/>
  <c r="AC64" i="28"/>
  <c r="AK64" i="28"/>
  <c r="V63" i="28"/>
  <c r="AL63" i="28"/>
  <c r="AL65" i="28" s="1"/>
  <c r="U64" i="28"/>
  <c r="U81" i="28"/>
  <c r="AI64" i="28"/>
  <c r="AK81" i="28"/>
  <c r="AA64" i="28"/>
  <c r="AC81" i="28"/>
  <c r="S64" i="28"/>
  <c r="Q63" i="28"/>
  <c r="Y63" i="28"/>
  <c r="AG63" i="28"/>
  <c r="S63" i="28"/>
  <c r="AA63" i="28"/>
  <c r="AI63" i="28"/>
  <c r="T63" i="28"/>
  <c r="T81" i="28"/>
  <c r="AB81" i="28"/>
  <c r="AJ81" i="28"/>
  <c r="AA81" i="28"/>
  <c r="AI81" i="28"/>
  <c r="AH81" i="28"/>
  <c r="Z81" i="28"/>
  <c r="R81" i="28"/>
  <c r="R62" i="28"/>
  <c r="R65" i="28" s="1"/>
  <c r="Z62" i="28"/>
  <c r="AH62" i="28"/>
  <c r="S62" i="28"/>
  <c r="AA62" i="28"/>
  <c r="AI62" i="28"/>
  <c r="S81" i="28"/>
  <c r="S61" i="28"/>
  <c r="V61" i="28"/>
  <c r="V65" i="28" s="1"/>
  <c r="AD61" i="28"/>
  <c r="AL61" i="28"/>
  <c r="Q61" i="28"/>
  <c r="AG61" i="28"/>
  <c r="Q60" i="28"/>
  <c r="Q81" i="28"/>
  <c r="Y60" i="28"/>
  <c r="Y81" i="28"/>
  <c r="AG60" i="28"/>
  <c r="AG81" i="28"/>
  <c r="H46" i="32"/>
  <c r="I37" i="32"/>
  <c r="J37" i="32" s="1"/>
  <c r="K37" i="32" s="1"/>
  <c r="L37" i="32" s="1"/>
  <c r="M37" i="32" s="1"/>
  <c r="N37" i="32" s="1"/>
  <c r="O37" i="32" s="1"/>
  <c r="P37" i="32" s="1"/>
  <c r="Q37" i="32" s="1"/>
  <c r="R37" i="32" s="1"/>
  <c r="S37" i="32" s="1"/>
  <c r="T46" i="32"/>
  <c r="U45" i="32"/>
  <c r="V45" i="32" s="1"/>
  <c r="W45" i="32" s="1"/>
  <c r="X45" i="32" s="1"/>
  <c r="Y45" i="32" s="1"/>
  <c r="Z45" i="32" s="1"/>
  <c r="AA45" i="32" s="1"/>
  <c r="AB45" i="32" s="1"/>
  <c r="AC45" i="32" s="1"/>
  <c r="AD45" i="32" s="1"/>
  <c r="AE45" i="32" s="1"/>
  <c r="AF45" i="32" s="1"/>
  <c r="AG45" i="32" s="1"/>
  <c r="AH45" i="32" s="1"/>
  <c r="AI45" i="32" s="1"/>
  <c r="AJ45" i="32" s="1"/>
  <c r="AK45" i="32" s="1"/>
  <c r="AL45" i="32" s="1"/>
  <c r="AM45" i="32" s="1"/>
  <c r="J35" i="32"/>
  <c r="U46" i="32"/>
  <c r="T60" i="28"/>
  <c r="AB60" i="28"/>
  <c r="AJ60" i="28"/>
  <c r="AJ65" i="28" s="1"/>
  <c r="G46" i="32"/>
  <c r="P73" i="28"/>
  <c r="P64" i="28"/>
  <c r="V64" i="28"/>
  <c r="AD64" i="28"/>
  <c r="AL64" i="28"/>
  <c r="Y73" i="28"/>
  <c r="Y61" i="28"/>
  <c r="AG73" i="28"/>
  <c r="F46" i="2"/>
  <c r="G35" i="2"/>
  <c r="C22" i="35"/>
  <c r="C188" i="31"/>
  <c r="V73" i="28"/>
  <c r="BC54" i="28"/>
  <c r="U61" i="28"/>
  <c r="AC61" i="28"/>
  <c r="AK61" i="28"/>
  <c r="V81" i="28"/>
  <c r="O61" i="28"/>
  <c r="O65" i="28" s="1"/>
  <c r="AE61" i="28"/>
  <c r="AM61" i="28"/>
  <c r="AM65" i="28" s="1"/>
  <c r="AL81" i="28"/>
  <c r="L40" i="28"/>
  <c r="L42" i="28" s="1"/>
  <c r="BD54" i="28"/>
  <c r="BE54" i="28"/>
  <c r="J35" i="28"/>
  <c r="R61" i="28"/>
  <c r="Z61" i="28"/>
  <c r="AH73" i="28"/>
  <c r="AD63" i="28"/>
  <c r="AA61" i="28"/>
  <c r="AI61" i="28"/>
  <c r="AD81" i="28"/>
  <c r="BB54" i="28"/>
  <c r="T73" i="28"/>
  <c r="AB61" i="28"/>
  <c r="AB65" i="28" s="1"/>
  <c r="D188" i="31"/>
  <c r="D22" i="35"/>
  <c r="AA35" i="32"/>
  <c r="Z46" i="32"/>
  <c r="V46" i="32"/>
  <c r="W46" i="32"/>
  <c r="X46" i="32"/>
  <c r="Y46" i="32"/>
  <c r="C92" i="35"/>
  <c r="AC73" i="28"/>
  <c r="AK73" i="28"/>
  <c r="X73" i="28"/>
  <c r="D92" i="35"/>
  <c r="Q73" i="28"/>
  <c r="C58" i="31"/>
  <c r="C161" i="35"/>
  <c r="D58" i="31"/>
  <c r="D161" i="35"/>
  <c r="C126" i="31"/>
  <c r="AJ73" i="28"/>
  <c r="D126" i="31"/>
  <c r="Q62" i="28"/>
  <c r="Z73" i="28"/>
  <c r="C77" i="31"/>
  <c r="C142" i="31"/>
  <c r="C40" i="35"/>
  <c r="C109" i="35"/>
  <c r="C181" i="35"/>
  <c r="AI73" i="28"/>
  <c r="X62" i="28"/>
  <c r="X65" i="28" s="1"/>
  <c r="AD62" i="28"/>
  <c r="D77" i="31"/>
  <c r="D142" i="31"/>
  <c r="D40" i="35"/>
  <c r="D109" i="35"/>
  <c r="D181" i="35"/>
  <c r="D2" i="43"/>
  <c r="E2" i="43" s="1"/>
  <c r="F2" i="43" s="1"/>
  <c r="G2" i="43" s="1"/>
  <c r="H2" i="43" s="1"/>
  <c r="I2" i="43" s="1"/>
  <c r="J2" i="43" s="1"/>
  <c r="K2" i="43" s="1"/>
  <c r="L2" i="43" s="1"/>
  <c r="M2" i="43" s="1"/>
  <c r="N2" i="43" s="1"/>
  <c r="O2" i="43" s="1"/>
  <c r="C2" i="50"/>
  <c r="C22" i="31"/>
  <c r="C92" i="31"/>
  <c r="C161" i="31"/>
  <c r="C58" i="35"/>
  <c r="C126" i="35"/>
  <c r="C188" i="35"/>
  <c r="W73" i="28"/>
  <c r="AE65" i="28"/>
  <c r="U73" i="28"/>
  <c r="D22" i="31"/>
  <c r="D92" i="31"/>
  <c r="D161" i="31"/>
  <c r="D58" i="35"/>
  <c r="D126" i="35"/>
  <c r="D188" i="35"/>
  <c r="C40" i="31"/>
  <c r="C109" i="31"/>
  <c r="C77" i="35"/>
  <c r="AH61" i="28"/>
  <c r="D40" i="31"/>
  <c r="D109" i="31"/>
  <c r="D77" i="35"/>
  <c r="C65" i="32"/>
  <c r="C20" i="50"/>
  <c r="C27" i="50"/>
  <c r="D76" i="43"/>
  <c r="D4" i="50"/>
  <c r="AA73" i="28"/>
  <c r="AD73" i="28"/>
  <c r="AF73" i="28"/>
  <c r="Z63" i="28"/>
  <c r="W61" i="28"/>
  <c r="AE73" i="28"/>
  <c r="C54" i="28"/>
  <c r="F48" i="28"/>
  <c r="AL73" i="28"/>
  <c r="S73" i="28"/>
  <c r="E40" i="28"/>
  <c r="C34" i="28"/>
  <c r="C59" i="28" s="1"/>
  <c r="C87" i="28" s="1"/>
  <c r="Y65" i="28"/>
  <c r="L43" i="28"/>
  <c r="D187" i="39"/>
  <c r="D190" i="39"/>
  <c r="C5" i="32"/>
  <c r="C20" i="32" s="1"/>
  <c r="D50" i="32" s="1"/>
  <c r="C187" i="39"/>
  <c r="E193" i="39"/>
  <c r="D15" i="2"/>
  <c r="L8" i="2"/>
  <c r="G13" i="2"/>
  <c r="F13" i="2"/>
  <c r="F195" i="39"/>
  <c r="I13" i="2"/>
  <c r="I195" i="39"/>
  <c r="H12" i="2"/>
  <c r="D6" i="2"/>
  <c r="H7" i="2"/>
  <c r="H189" i="39"/>
  <c r="L6" i="2"/>
  <c r="L12" i="2"/>
  <c r="K11" i="2"/>
  <c r="K193" i="39"/>
  <c r="I5" i="2"/>
  <c r="I187" i="39"/>
  <c r="J11" i="2"/>
  <c r="D11" i="2"/>
  <c r="D193" i="39"/>
  <c r="H9" i="2"/>
  <c r="H191" i="39"/>
  <c r="D14" i="2"/>
  <c r="L15" i="2"/>
  <c r="H15" i="2"/>
  <c r="L14" i="2"/>
  <c r="D7" i="2"/>
  <c r="D189" i="39"/>
  <c r="J9" i="2"/>
  <c r="J5" i="2"/>
  <c r="L5" i="2"/>
  <c r="L187" i="39"/>
  <c r="L11" i="2"/>
  <c r="L193" i="39"/>
  <c r="D13" i="2"/>
  <c r="D195" i="39"/>
  <c r="J14" i="2"/>
  <c r="D9" i="2"/>
  <c r="D191" i="39"/>
  <c r="J10" i="2"/>
  <c r="H13" i="2"/>
  <c r="J6" i="2"/>
  <c r="I14" i="2"/>
  <c r="D10" i="2"/>
  <c r="L9" i="2"/>
  <c r="AL131" i="40"/>
  <c r="AB67" i="40"/>
  <c r="AM147" i="40"/>
  <c r="AM131" i="40"/>
  <c r="AT115" i="40"/>
  <c r="AT19" i="40"/>
  <c r="BF35" i="40"/>
  <c r="AT51" i="40"/>
  <c r="AB35" i="40"/>
  <c r="AB99" i="40"/>
  <c r="AB131" i="40"/>
  <c r="AB163" i="40"/>
  <c r="AT179" i="40"/>
  <c r="AT83" i="40"/>
  <c r="AM35" i="40"/>
  <c r="AL147" i="40"/>
  <c r="S83" i="40"/>
  <c r="AM99" i="40"/>
  <c r="AT67" i="40"/>
  <c r="BF67" i="40"/>
  <c r="AM163" i="40"/>
  <c r="AL51" i="40"/>
  <c r="BF19" i="40"/>
  <c r="AB51" i="40"/>
  <c r="AB83" i="40"/>
  <c r="AB115" i="40"/>
  <c r="AB179" i="40"/>
  <c r="AT147" i="40"/>
  <c r="AT131" i="40"/>
  <c r="AL67" i="40"/>
  <c r="AM51" i="40"/>
  <c r="AT35" i="40"/>
  <c r="BF99" i="40"/>
  <c r="BF131" i="40"/>
  <c r="AB19" i="40"/>
  <c r="AM115" i="40"/>
  <c r="AM67" i="40"/>
  <c r="BF51" i="40"/>
  <c r="BB179" i="40"/>
  <c r="X19" i="40"/>
  <c r="X163" i="40"/>
  <c r="N44" i="28"/>
  <c r="K40" i="28"/>
  <c r="K42" i="28" s="1"/>
  <c r="AW54" i="28"/>
  <c r="K52" i="28" s="1"/>
  <c r="J48" i="28"/>
  <c r="J50" i="28" s="1"/>
  <c r="H43" i="28"/>
  <c r="H46" i="28" s="1"/>
  <c r="H35" i="28"/>
  <c r="AQ54" i="28"/>
  <c r="U5" i="47" s="1"/>
  <c r="D47" i="28"/>
  <c r="C59" i="10"/>
  <c r="D92" i="29"/>
  <c r="D40" i="33"/>
  <c r="D22" i="29"/>
  <c r="D89" i="43"/>
  <c r="D77" i="29"/>
  <c r="D161" i="29"/>
  <c r="D22" i="43"/>
  <c r="BA54" i="28"/>
  <c r="I35" i="28"/>
  <c r="L38" i="28"/>
  <c r="I47" i="28"/>
  <c r="J39" i="28"/>
  <c r="AO81" i="31"/>
  <c r="AO83" i="31"/>
  <c r="AO84" i="31"/>
  <c r="AO85" i="31"/>
  <c r="AO86" i="31"/>
  <c r="AO87" i="31"/>
  <c r="AO88" i="31"/>
  <c r="AO89" i="31"/>
  <c r="AO90" i="31"/>
  <c r="AO82" i="34"/>
  <c r="AO83" i="34"/>
  <c r="AO84" i="34"/>
  <c r="AO85" i="34"/>
  <c r="AO86" i="34"/>
  <c r="AO87" i="34"/>
  <c r="AO88" i="34"/>
  <c r="AO90" i="34"/>
  <c r="AO81" i="35"/>
  <c r="AO82" i="35"/>
  <c r="AO83" i="35"/>
  <c r="AO84" i="35"/>
  <c r="AO85" i="35"/>
  <c r="AO86" i="35"/>
  <c r="AO88" i="35"/>
  <c r="AO89" i="35"/>
  <c r="AO90" i="35"/>
  <c r="AO81" i="36"/>
  <c r="AO82" i="36"/>
  <c r="AO83" i="36"/>
  <c r="AO84" i="36"/>
  <c r="AO86" i="36"/>
  <c r="AO87" i="36"/>
  <c r="AO88" i="36"/>
  <c r="AO89" i="36"/>
  <c r="AO90" i="36"/>
  <c r="P60" i="28"/>
  <c r="AM73" i="28"/>
  <c r="R73" i="28"/>
  <c r="AF60" i="28"/>
  <c r="AF65" i="28" s="1"/>
  <c r="W60" i="28"/>
  <c r="P2" i="43"/>
  <c r="O79" i="43"/>
  <c r="O80" i="43"/>
  <c r="O77" i="43"/>
  <c r="O78" i="43"/>
  <c r="C22" i="10"/>
  <c r="C92" i="10"/>
  <c r="C40" i="10"/>
  <c r="D58" i="33"/>
  <c r="D40" i="43"/>
  <c r="C58" i="10"/>
  <c r="D40" i="29"/>
  <c r="D109" i="29"/>
  <c r="D181" i="29"/>
  <c r="D77" i="33"/>
  <c r="D58" i="43"/>
  <c r="D58" i="29"/>
  <c r="D126" i="29"/>
  <c r="D22" i="33"/>
  <c r="E59" i="28"/>
  <c r="F5" i="28"/>
  <c r="E4" i="2"/>
  <c r="BF163" i="40"/>
  <c r="BF115" i="40"/>
  <c r="BF147" i="40"/>
  <c r="AI60" i="28"/>
  <c r="U60" i="28"/>
  <c r="U65" i="28" s="1"/>
  <c r="AB73" i="28"/>
  <c r="N40" i="28"/>
  <c r="N48" i="28"/>
  <c r="N35" i="28"/>
  <c r="N43" i="28"/>
  <c r="N46" i="28" s="1"/>
  <c r="AZ54" i="28"/>
  <c r="AD5" i="47" s="1"/>
  <c r="L47" i="28"/>
  <c r="K48" i="28"/>
  <c r="K50" i="28" s="1"/>
  <c r="BE197" i="40"/>
  <c r="J43" i="28"/>
  <c r="AU54" i="28"/>
  <c r="BB205" i="40"/>
  <c r="I5" i="31"/>
  <c r="BC202" i="40"/>
  <c r="F13" i="31"/>
  <c r="F16" i="36"/>
  <c r="G43" i="28"/>
  <c r="AR54" i="28"/>
  <c r="F52" i="28" s="1"/>
  <c r="C191" i="41"/>
  <c r="W55" i="31"/>
  <c r="BI51" i="28"/>
  <c r="BI209" i="40"/>
  <c r="U55" i="31"/>
  <c r="AC55" i="31"/>
  <c r="AE55" i="31"/>
  <c r="BI201" i="40"/>
  <c r="AK55" i="31"/>
  <c r="G55" i="31"/>
  <c r="AM55" i="31"/>
  <c r="M55" i="31"/>
  <c r="O55" i="31"/>
  <c r="M17" i="36"/>
  <c r="AR202" i="40"/>
  <c r="I204" i="40"/>
  <c r="AB199" i="40"/>
  <c r="L10" i="30"/>
  <c r="Y201" i="40"/>
  <c r="BF203" i="40"/>
  <c r="BA200" i="40"/>
  <c r="Z204" i="40"/>
  <c r="AR201" i="40"/>
  <c r="D35" i="28"/>
  <c r="AP54" i="28"/>
  <c r="D52" i="28" s="1"/>
  <c r="AY209" i="40"/>
  <c r="BH203" i="40"/>
  <c r="BG206" i="40"/>
  <c r="AZ208" i="40"/>
  <c r="BF201" i="40"/>
  <c r="BG209" i="40"/>
  <c r="AK200" i="40"/>
  <c r="BF204" i="40"/>
  <c r="BG207" i="40"/>
  <c r="C63" i="36"/>
  <c r="C22" i="30"/>
  <c r="C58" i="30"/>
  <c r="C92" i="30"/>
  <c r="C126" i="30"/>
  <c r="C161" i="30"/>
  <c r="C34" i="32"/>
  <c r="C40" i="34"/>
  <c r="C77" i="34"/>
  <c r="C109" i="34"/>
  <c r="C142" i="34"/>
  <c r="C40" i="36"/>
  <c r="C77" i="36"/>
  <c r="C109" i="36"/>
  <c r="C142" i="36"/>
  <c r="AN204" i="40"/>
  <c r="E8" i="36"/>
  <c r="AI205" i="40"/>
  <c r="F206" i="40"/>
  <c r="BE204" i="40"/>
  <c r="AK207" i="40"/>
  <c r="AK83" i="40"/>
  <c r="BD19" i="40"/>
  <c r="X131" i="40"/>
  <c r="BJ19" i="40"/>
  <c r="BD67" i="40"/>
  <c r="BJ83" i="40"/>
  <c r="BJ99" i="40"/>
  <c r="BJ147" i="40"/>
  <c r="X147" i="40"/>
  <c r="BJ131" i="40"/>
  <c r="X115" i="40"/>
  <c r="BJ51" i="40"/>
  <c r="BJ67" i="40"/>
  <c r="BB99" i="40"/>
  <c r="X83" i="40"/>
  <c r="X35" i="40"/>
  <c r="X67" i="40"/>
  <c r="AK51" i="40"/>
  <c r="BJ115" i="40"/>
  <c r="BJ163" i="40"/>
  <c r="X51" i="40"/>
  <c r="X99" i="40"/>
  <c r="BJ35" i="40"/>
  <c r="AY115" i="40"/>
  <c r="AY51" i="40"/>
  <c r="D67" i="28"/>
  <c r="D75" i="28" s="1"/>
  <c r="D87" i="28"/>
  <c r="AP34" i="28"/>
  <c r="D50" i="28"/>
  <c r="E51" i="28"/>
  <c r="C47" i="28"/>
  <c r="C50" i="28" s="1"/>
  <c r="F36" i="28"/>
  <c r="G46" i="28"/>
  <c r="D38" i="28"/>
  <c r="M40" i="28"/>
  <c r="M42" i="28" s="1"/>
  <c r="D40" i="28"/>
  <c r="D42" i="28" s="1"/>
  <c r="M44" i="28"/>
  <c r="M46" i="28" s="1"/>
  <c r="D51" i="28"/>
  <c r="F39" i="28"/>
  <c r="F42" i="28" s="1"/>
  <c r="F44" i="28"/>
  <c r="C38" i="28"/>
  <c r="M38" i="28"/>
  <c r="C42" i="28"/>
  <c r="E38" i="28"/>
  <c r="N39" i="28"/>
  <c r="D46" i="28"/>
  <c r="AY83" i="40"/>
  <c r="AY179" i="40"/>
  <c r="BD163" i="40"/>
  <c r="AR51" i="40"/>
  <c r="AR163" i="40"/>
  <c r="AR131" i="40"/>
  <c r="AK99" i="40"/>
  <c r="BD35" i="40"/>
  <c r="AR83" i="40"/>
  <c r="AK147" i="40"/>
  <c r="AR35" i="40"/>
  <c r="BD147" i="40"/>
  <c r="AR115" i="40"/>
  <c r="Z147" i="40"/>
  <c r="AK131" i="40"/>
  <c r="AK115" i="40"/>
  <c r="BD131" i="40"/>
  <c r="BD115" i="40"/>
  <c r="AR147" i="40"/>
  <c r="AK163" i="40"/>
  <c r="AK19" i="40"/>
  <c r="BD83" i="40"/>
  <c r="AR179" i="40"/>
  <c r="Z19" i="40"/>
  <c r="Z99" i="40"/>
  <c r="AR99" i="40"/>
  <c r="AR67" i="40"/>
  <c r="BD51" i="40"/>
  <c r="AK179" i="40"/>
  <c r="AK67" i="40"/>
  <c r="BD99" i="40"/>
  <c r="V19" i="40"/>
  <c r="V35" i="40"/>
  <c r="V51" i="40"/>
  <c r="V83" i="40"/>
  <c r="V115" i="40"/>
  <c r="V131" i="40"/>
  <c r="V147" i="40"/>
  <c r="V163" i="40"/>
  <c r="V179" i="40"/>
  <c r="AN179" i="40"/>
  <c r="AN83" i="40"/>
  <c r="AA51" i="40"/>
  <c r="AA67" i="40"/>
  <c r="AA83" i="40"/>
  <c r="AA115" i="40"/>
  <c r="AA179" i="40"/>
  <c r="AN163" i="40"/>
  <c r="AS131" i="40"/>
  <c r="AS115" i="40"/>
  <c r="AS35" i="40"/>
  <c r="AS19" i="40"/>
  <c r="AA19" i="40"/>
  <c r="AA35" i="40"/>
  <c r="AC51" i="40"/>
  <c r="AC67" i="40"/>
  <c r="AC83" i="40"/>
  <c r="AA99" i="40"/>
  <c r="AC115" i="40"/>
  <c r="AA131" i="40"/>
  <c r="AA147" i="40"/>
  <c r="AC179" i="40"/>
  <c r="AS179" i="40"/>
  <c r="AS99" i="40"/>
  <c r="AS83" i="40"/>
  <c r="AL35" i="40"/>
  <c r="AN131" i="40"/>
  <c r="AL115" i="40"/>
  <c r="AN51" i="40"/>
  <c r="AL19" i="40"/>
  <c r="BE179" i="40"/>
  <c r="AC19" i="40"/>
  <c r="AC35" i="40"/>
  <c r="AC99" i="40"/>
  <c r="AC131" i="40"/>
  <c r="AC147" i="40"/>
  <c r="AS163" i="40"/>
  <c r="AS147" i="40"/>
  <c r="AL99" i="40"/>
  <c r="AN35" i="40"/>
  <c r="BE19" i="40"/>
  <c r="BE35" i="40"/>
  <c r="BE51" i="40"/>
  <c r="BE67" i="40"/>
  <c r="BE83" i="40"/>
  <c r="BE115" i="40"/>
  <c r="BE147" i="40"/>
  <c r="BE163" i="40"/>
  <c r="V67" i="40"/>
  <c r="T83" i="40"/>
  <c r="T131" i="40"/>
  <c r="AL179" i="40"/>
  <c r="AN115" i="40"/>
  <c r="AL83" i="40"/>
  <c r="AN19" i="40"/>
  <c r="AS67" i="40"/>
  <c r="BG67" i="40"/>
  <c r="BE99" i="40"/>
  <c r="BG115" i="40"/>
  <c r="H38" i="28"/>
  <c r="C44" i="28"/>
  <c r="C46" i="28" s="1"/>
  <c r="I38" i="28"/>
  <c r="M48" i="28"/>
  <c r="M47" i="28"/>
  <c r="H42" i="28"/>
  <c r="N36" i="28"/>
  <c r="G40" i="28"/>
  <c r="G42" i="28" s="1"/>
  <c r="AX54" i="28"/>
  <c r="L51" i="28" s="1"/>
  <c r="J42" i="28"/>
  <c r="N130" i="39"/>
  <c r="O130" i="39" s="1"/>
  <c r="I41" i="35"/>
  <c r="J41" i="35" s="1"/>
  <c r="K41" i="35" s="1"/>
  <c r="L41" i="35" s="1"/>
  <c r="M41" i="35" s="1"/>
  <c r="N41" i="35" s="1"/>
  <c r="O41" i="35" s="1"/>
  <c r="P41" i="35" s="1"/>
  <c r="H55" i="35"/>
  <c r="AC182" i="40"/>
  <c r="M7" i="34" s="1"/>
  <c r="Z183" i="40"/>
  <c r="J8" i="34" s="1"/>
  <c r="W184" i="40"/>
  <c r="T185" i="40"/>
  <c r="D10" i="34" s="1"/>
  <c r="Y186" i="40"/>
  <c r="I11" i="34" s="1"/>
  <c r="V187" i="40"/>
  <c r="F12" i="34" s="1"/>
  <c r="AA188" i="40"/>
  <c r="X189" i="40"/>
  <c r="H14" i="34" s="1"/>
  <c r="U190" i="40"/>
  <c r="E15" i="34" s="1"/>
  <c r="AC190" i="40"/>
  <c r="M15" i="34" s="1"/>
  <c r="W192" i="40"/>
  <c r="AQ183" i="40"/>
  <c r="K8" i="35" s="1"/>
  <c r="AJ188" i="40"/>
  <c r="D13" i="35" s="1"/>
  <c r="AO189" i="40"/>
  <c r="I14" i="35" s="1"/>
  <c r="AL190" i="40"/>
  <c r="AQ191" i="40"/>
  <c r="K16" i="35" s="1"/>
  <c r="AN192" i="40"/>
  <c r="AN209" i="40" s="1"/>
  <c r="BF181" i="40"/>
  <c r="J6" i="36" s="1"/>
  <c r="AZ183" i="40"/>
  <c r="D8" i="36" s="1"/>
  <c r="BH183" i="40"/>
  <c r="BH200" i="40" s="1"/>
  <c r="BE184" i="40"/>
  <c r="I9" i="36" s="1"/>
  <c r="BB185" i="40"/>
  <c r="BB202" i="40" s="1"/>
  <c r="BG186" i="40"/>
  <c r="K11" i="36" s="1"/>
  <c r="BA188" i="40"/>
  <c r="E13" i="36" s="1"/>
  <c r="BI188" i="40"/>
  <c r="M13" i="36" s="1"/>
  <c r="BF189" i="40"/>
  <c r="J14" i="36" s="1"/>
  <c r="BH191" i="40"/>
  <c r="BE192" i="40"/>
  <c r="I17" i="36" s="1"/>
  <c r="U166" i="40"/>
  <c r="E7" i="29" s="1"/>
  <c r="AC166" i="40"/>
  <c r="M7" i="29" s="1"/>
  <c r="Z167" i="40"/>
  <c r="T169" i="40"/>
  <c r="D10" i="29" s="1"/>
  <c r="Y170" i="40"/>
  <c r="I11" i="29" s="1"/>
  <c r="V171" i="40"/>
  <c r="F12" i="29" s="1"/>
  <c r="AA172" i="40"/>
  <c r="K13" i="29" s="1"/>
  <c r="AC174" i="40"/>
  <c r="M15" i="29" s="1"/>
  <c r="Z175" i="40"/>
  <c r="Z208" i="40" s="1"/>
  <c r="W176" i="40"/>
  <c r="G17" i="29" s="1"/>
  <c r="AO165" i="40"/>
  <c r="I6" i="30" s="1"/>
  <c r="AL166" i="40"/>
  <c r="F7" i="30" s="1"/>
  <c r="AQ167" i="40"/>
  <c r="K8" i="30" s="1"/>
  <c r="AN168" i="40"/>
  <c r="H9" i="30" s="1"/>
  <c r="AK169" i="40"/>
  <c r="E10" i="30" s="1"/>
  <c r="AS169" i="40"/>
  <c r="M10" i="30" s="1"/>
  <c r="AJ172" i="40"/>
  <c r="D13" i="30" s="1"/>
  <c r="AO173" i="40"/>
  <c r="I14" i="30" s="1"/>
  <c r="AQ175" i="40"/>
  <c r="K16" i="30" s="1"/>
  <c r="BF165" i="40"/>
  <c r="J6" i="31" s="1"/>
  <c r="BC166" i="40"/>
  <c r="BC199" i="40" s="1"/>
  <c r="BE168" i="40"/>
  <c r="I9" i="31" s="1"/>
  <c r="BG170" i="40"/>
  <c r="BI172" i="40"/>
  <c r="M13" i="31" s="1"/>
  <c r="BF173" i="40"/>
  <c r="J14" i="31" s="1"/>
  <c r="BH175" i="40"/>
  <c r="L16" i="31" s="1"/>
  <c r="BE176" i="40"/>
  <c r="J60" i="41"/>
  <c r="E25" i="43"/>
  <c r="M25" i="43"/>
  <c r="J26" i="43"/>
  <c r="G27" i="43"/>
  <c r="D28" i="43"/>
  <c r="L28" i="43"/>
  <c r="I29" i="43"/>
  <c r="K31" i="43"/>
  <c r="H32" i="43"/>
  <c r="E33" i="43"/>
  <c r="J34" i="43"/>
  <c r="G35" i="43"/>
  <c r="L100" i="41"/>
  <c r="I42" i="43"/>
  <c r="F102" i="41"/>
  <c r="F43" i="43"/>
  <c r="K44" i="43"/>
  <c r="H45" i="43"/>
  <c r="E46" i="43"/>
  <c r="M46" i="43"/>
  <c r="M105" i="41"/>
  <c r="J47" i="43"/>
  <c r="D49" i="43"/>
  <c r="D108" i="41"/>
  <c r="L49" i="43"/>
  <c r="I50" i="43"/>
  <c r="F110" i="41"/>
  <c r="F51" i="43"/>
  <c r="K52" i="43"/>
  <c r="H53" i="43"/>
  <c r="H112" i="41"/>
  <c r="J60" i="43"/>
  <c r="D62" i="43"/>
  <c r="L62" i="43"/>
  <c r="I63" i="43"/>
  <c r="F64" i="43"/>
  <c r="K65" i="43"/>
  <c r="H66" i="43"/>
  <c r="E67" i="43"/>
  <c r="J68" i="43"/>
  <c r="G69" i="43"/>
  <c r="D70" i="43"/>
  <c r="L70" i="43"/>
  <c r="I71" i="43"/>
  <c r="C59" i="33"/>
  <c r="C202" i="40"/>
  <c r="AB185" i="40"/>
  <c r="AB202" i="40" s="1"/>
  <c r="K185" i="40"/>
  <c r="K10" i="33" s="1"/>
  <c r="AI197" i="40"/>
  <c r="S188" i="40"/>
  <c r="C13" i="34" s="1"/>
  <c r="C31" i="34" s="1"/>
  <c r="J122" i="41"/>
  <c r="K159" i="41"/>
  <c r="I149" i="41"/>
  <c r="L156" i="41"/>
  <c r="AK33" i="40"/>
  <c r="BI33" i="40"/>
  <c r="AI65" i="40"/>
  <c r="F64" i="41"/>
  <c r="M62" i="41"/>
  <c r="C75" i="41"/>
  <c r="J68" i="41"/>
  <c r="C68" i="41"/>
  <c r="H69" i="41"/>
  <c r="C91" i="41"/>
  <c r="U113" i="40"/>
  <c r="U214" i="40" s="1"/>
  <c r="Z113" i="40"/>
  <c r="Z214" i="40" s="1"/>
  <c r="T113" i="40"/>
  <c r="T214" i="40" s="1"/>
  <c r="AM113" i="40"/>
  <c r="AM214" i="40" s="1"/>
  <c r="AO113" i="40"/>
  <c r="AO214" i="40" s="1"/>
  <c r="AI113" i="40"/>
  <c r="AI214" i="40" s="1"/>
  <c r="AZ113" i="40"/>
  <c r="AZ214" i="40" s="1"/>
  <c r="BB113" i="40"/>
  <c r="BB214" i="40" s="1"/>
  <c r="C129" i="40"/>
  <c r="S129" i="40"/>
  <c r="G125" i="41"/>
  <c r="C134" i="41"/>
  <c r="T145" i="40"/>
  <c r="C142" i="41"/>
  <c r="AY145" i="40"/>
  <c r="AB161" i="40"/>
  <c r="AY161" i="40"/>
  <c r="BH161" i="40"/>
  <c r="J182" i="39"/>
  <c r="J197" i="39" s="1"/>
  <c r="H182" i="39"/>
  <c r="H197" i="39" s="1"/>
  <c r="F182" i="39"/>
  <c r="D182" i="39"/>
  <c r="D197" i="39" s="1"/>
  <c r="H152" i="41"/>
  <c r="L124" i="41"/>
  <c r="M181" i="39"/>
  <c r="M14" i="32" s="1"/>
  <c r="M175" i="39"/>
  <c r="M8" i="32" s="1"/>
  <c r="L181" i="39"/>
  <c r="L14" i="32" s="1"/>
  <c r="L179" i="39"/>
  <c r="L12" i="32" s="1"/>
  <c r="L177" i="39"/>
  <c r="L10" i="32" s="1"/>
  <c r="L175" i="39"/>
  <c r="L8" i="32" s="1"/>
  <c r="L173" i="39"/>
  <c r="L6" i="32" s="1"/>
  <c r="K181" i="39"/>
  <c r="K14" i="32" s="1"/>
  <c r="K179" i="39"/>
  <c r="K12" i="32" s="1"/>
  <c r="K177" i="39"/>
  <c r="K10" i="32" s="1"/>
  <c r="K175" i="39"/>
  <c r="K8" i="32" s="1"/>
  <c r="K173" i="39"/>
  <c r="K6" i="32" s="1"/>
  <c r="J181" i="39"/>
  <c r="J196" i="39" s="1"/>
  <c r="J177" i="39"/>
  <c r="J10" i="32" s="1"/>
  <c r="I179" i="39"/>
  <c r="I12" i="32" s="1"/>
  <c r="I175" i="39"/>
  <c r="I8" i="32" s="1"/>
  <c r="H181" i="39"/>
  <c r="H14" i="32" s="1"/>
  <c r="H179" i="39"/>
  <c r="H12" i="32" s="1"/>
  <c r="H177" i="39"/>
  <c r="H10" i="32" s="1"/>
  <c r="H175" i="39"/>
  <c r="H8" i="32" s="1"/>
  <c r="G181" i="39"/>
  <c r="G14" i="32" s="1"/>
  <c r="G179" i="39"/>
  <c r="G12" i="32" s="1"/>
  <c r="G177" i="39"/>
  <c r="G10" i="32" s="1"/>
  <c r="G175" i="39"/>
  <c r="G8" i="32" s="1"/>
  <c r="F181" i="39"/>
  <c r="F14" i="32" s="1"/>
  <c r="F179" i="39"/>
  <c r="F12" i="32" s="1"/>
  <c r="F177" i="39"/>
  <c r="F10" i="32" s="1"/>
  <c r="F175" i="39"/>
  <c r="F8" i="32" s="1"/>
  <c r="F173" i="39"/>
  <c r="F6" i="32" s="1"/>
  <c r="E173" i="39"/>
  <c r="E6" i="32" s="1"/>
  <c r="D181" i="39"/>
  <c r="D14" i="32" s="1"/>
  <c r="D179" i="39"/>
  <c r="D194" i="39" s="1"/>
  <c r="D177" i="39"/>
  <c r="D10" i="32" s="1"/>
  <c r="D173" i="39"/>
  <c r="D188" i="39" s="1"/>
  <c r="C181" i="39"/>
  <c r="C14" i="32" s="1"/>
  <c r="C29" i="32" s="1"/>
  <c r="C179" i="39"/>
  <c r="C12" i="32" s="1"/>
  <c r="C27" i="32" s="1"/>
  <c r="C177" i="39"/>
  <c r="C10" i="32" s="1"/>
  <c r="C25" i="32" s="1"/>
  <c r="C175" i="39"/>
  <c r="C8" i="32" s="1"/>
  <c r="C23" i="32" s="1"/>
  <c r="D53" i="32" s="1"/>
  <c r="N140" i="39"/>
  <c r="O140" i="39" s="1"/>
  <c r="O138" i="39"/>
  <c r="N137" i="39"/>
  <c r="O137" i="39" s="1"/>
  <c r="N136" i="39"/>
  <c r="O136" i="39" s="1"/>
  <c r="O134" i="39"/>
  <c r="N133" i="39"/>
  <c r="O133" i="39" s="1"/>
  <c r="N132" i="39"/>
  <c r="O132" i="39" s="1"/>
  <c r="O112" i="39"/>
  <c r="O111" i="39"/>
  <c r="O108" i="39"/>
  <c r="O107" i="39"/>
  <c r="O105" i="39"/>
  <c r="O104" i="39"/>
  <c r="O103" i="39"/>
  <c r="O84" i="39"/>
  <c r="G168" i="39"/>
  <c r="N82" i="39"/>
  <c r="O82" i="39" s="1"/>
  <c r="G164" i="39"/>
  <c r="N79" i="39"/>
  <c r="O79" i="39" s="1"/>
  <c r="I163" i="39"/>
  <c r="K162" i="39"/>
  <c r="C162" i="39"/>
  <c r="E161" i="39"/>
  <c r="G160" i="39"/>
  <c r="M173" i="39"/>
  <c r="M6" i="32" s="1"/>
  <c r="M161" i="39"/>
  <c r="N75" i="39"/>
  <c r="O75" i="39" s="1"/>
  <c r="N74" i="39"/>
  <c r="O74" i="39" s="1"/>
  <c r="O69" i="39"/>
  <c r="O68" i="39"/>
  <c r="K165" i="39"/>
  <c r="C165" i="39"/>
  <c r="M164" i="39"/>
  <c r="I162" i="39"/>
  <c r="K161" i="39"/>
  <c r="C161" i="39"/>
  <c r="O97" i="39"/>
  <c r="O94" i="39"/>
  <c r="O90" i="39"/>
  <c r="C99" i="39"/>
  <c r="I141" i="39"/>
  <c r="M141" i="39"/>
  <c r="E141" i="39"/>
  <c r="G141" i="39"/>
  <c r="I113" i="39"/>
  <c r="C113" i="39"/>
  <c r="C85" i="39"/>
  <c r="O65" i="39"/>
  <c r="O61" i="39"/>
  <c r="G71" i="39"/>
  <c r="K168" i="39"/>
  <c r="C168" i="39"/>
  <c r="C197" i="39" s="1"/>
  <c r="M167" i="39"/>
  <c r="E167" i="39"/>
  <c r="O26" i="39"/>
  <c r="O25" i="39"/>
  <c r="I165" i="39"/>
  <c r="O24" i="39"/>
  <c r="C164" i="39"/>
  <c r="M163" i="39"/>
  <c r="E163" i="39"/>
  <c r="O21" i="39"/>
  <c r="O20" i="39"/>
  <c r="C29" i="39"/>
  <c r="M159" i="39"/>
  <c r="E29" i="39"/>
  <c r="O18" i="39"/>
  <c r="I168" i="39"/>
  <c r="K167" i="39"/>
  <c r="C167" i="39"/>
  <c r="M166" i="39"/>
  <c r="O10" i="39"/>
  <c r="O9" i="39"/>
  <c r="M162" i="39"/>
  <c r="G161" i="39"/>
  <c r="G190" i="39" s="1"/>
  <c r="O6" i="39"/>
  <c r="I15" i="39"/>
  <c r="O5" i="39"/>
  <c r="K15" i="39"/>
  <c r="C15" i="39"/>
  <c r="M158" i="39"/>
  <c r="N47" i="28"/>
  <c r="AY54" i="28"/>
  <c r="M51" i="28" s="1"/>
  <c r="AS33" i="40"/>
  <c r="AC171" i="40"/>
  <c r="M168" i="40"/>
  <c r="M9" i="10" s="1"/>
  <c r="M67" i="43"/>
  <c r="C24" i="33"/>
  <c r="C60" i="33"/>
  <c r="C29" i="30"/>
  <c r="C168" i="30" s="1"/>
  <c r="C65" i="30"/>
  <c r="C30" i="36"/>
  <c r="C169" i="36" s="1"/>
  <c r="C66" i="36"/>
  <c r="AC192" i="40"/>
  <c r="M17" i="34" s="1"/>
  <c r="AO183" i="40"/>
  <c r="I8" i="35" s="1"/>
  <c r="AN186" i="40"/>
  <c r="H11" i="35" s="1"/>
  <c r="AJ190" i="40"/>
  <c r="D15" i="35" s="1"/>
  <c r="BA182" i="40"/>
  <c r="E7" i="36" s="1"/>
  <c r="BE186" i="40"/>
  <c r="Y172" i="40"/>
  <c r="U176" i="40"/>
  <c r="E17" i="29" s="1"/>
  <c r="AR166" i="40"/>
  <c r="AM173" i="40"/>
  <c r="G14" i="30" s="1"/>
  <c r="C28" i="41"/>
  <c r="BF175" i="40"/>
  <c r="F48" i="41"/>
  <c r="L41" i="41"/>
  <c r="I55" i="41"/>
  <c r="I63" i="41"/>
  <c r="G56" i="41"/>
  <c r="L70" i="41"/>
  <c r="C73" i="41"/>
  <c r="K73" i="41"/>
  <c r="J76" i="41"/>
  <c r="D78" i="41"/>
  <c r="E70" i="41"/>
  <c r="T97" i="40"/>
  <c r="G93" i="41"/>
  <c r="K92" i="41"/>
  <c r="J95" i="41"/>
  <c r="K25" i="43"/>
  <c r="L30" i="43"/>
  <c r="K46" i="43"/>
  <c r="D51" i="43"/>
  <c r="D110" i="41"/>
  <c r="E61" i="43"/>
  <c r="L105" i="41"/>
  <c r="L64" i="43"/>
  <c r="J70" i="43"/>
  <c r="J111" i="41"/>
  <c r="J116" i="41"/>
  <c r="F128" i="41"/>
  <c r="E118" i="41"/>
  <c r="D121" i="41"/>
  <c r="H125" i="41"/>
  <c r="AA145" i="40"/>
  <c r="Z145" i="40"/>
  <c r="AQ145" i="40"/>
  <c r="G141" i="41"/>
  <c r="H133" i="41"/>
  <c r="I138" i="41"/>
  <c r="V161" i="40"/>
  <c r="W161" i="40"/>
  <c r="G154" i="41"/>
  <c r="AO161" i="40"/>
  <c r="I151" i="41"/>
  <c r="M155" i="41"/>
  <c r="F160" i="41"/>
  <c r="BC161" i="40"/>
  <c r="G152" i="41"/>
  <c r="K156" i="41"/>
  <c r="G99" i="39"/>
  <c r="K159" i="39"/>
  <c r="O93" i="39"/>
  <c r="O135" i="39"/>
  <c r="C28" i="10"/>
  <c r="C64" i="10"/>
  <c r="C25" i="36"/>
  <c r="C164" i="36" s="1"/>
  <c r="C61" i="36"/>
  <c r="AP180" i="40"/>
  <c r="J129" i="40"/>
  <c r="J81" i="40"/>
  <c r="J166" i="40"/>
  <c r="J7" i="10" s="1"/>
  <c r="D184" i="40"/>
  <c r="D9" i="33" s="1"/>
  <c r="J190" i="40"/>
  <c r="J15" i="33" s="1"/>
  <c r="C34" i="33"/>
  <c r="C70" i="33"/>
  <c r="D168" i="40"/>
  <c r="D9" i="10" s="1"/>
  <c r="C65" i="40"/>
  <c r="M129" i="40"/>
  <c r="I10" i="43"/>
  <c r="I19" i="43" s="1"/>
  <c r="I77" i="43" s="1"/>
  <c r="I113" i="40"/>
  <c r="I214" i="40" s="1"/>
  <c r="E81" i="40"/>
  <c r="L65" i="40"/>
  <c r="C25" i="10"/>
  <c r="D61" i="10" s="1"/>
  <c r="C61" i="10"/>
  <c r="AB113" i="40"/>
  <c r="AB214" i="40" s="1"/>
  <c r="L129" i="40"/>
  <c r="H13" i="43"/>
  <c r="D81" i="40"/>
  <c r="C31" i="10"/>
  <c r="D67" i="10" s="1"/>
  <c r="C67" i="10"/>
  <c r="AY97" i="40"/>
  <c r="C29" i="36"/>
  <c r="D65" i="36" s="1"/>
  <c r="C65" i="36"/>
  <c r="C34" i="35"/>
  <c r="C154" i="35" s="1"/>
  <c r="C70" i="35"/>
  <c r="C35" i="29"/>
  <c r="C174" i="29" s="1"/>
  <c r="C71" i="29"/>
  <c r="C26" i="29"/>
  <c r="C62" i="29"/>
  <c r="C29" i="34"/>
  <c r="C65" i="34"/>
  <c r="K161" i="40"/>
  <c r="K12" i="43"/>
  <c r="K19" i="43" s="1"/>
  <c r="K77" i="43" s="1"/>
  <c r="C132" i="41"/>
  <c r="C76" i="41"/>
  <c r="C92" i="41"/>
  <c r="T81" i="40"/>
  <c r="K99" i="39"/>
  <c r="K137" i="41"/>
  <c r="G85" i="41"/>
  <c r="C32" i="10"/>
  <c r="D68" i="10" s="1"/>
  <c r="C68" i="10"/>
  <c r="C29" i="31"/>
  <c r="C168" i="31" s="1"/>
  <c r="C65" i="31"/>
  <c r="V181" i="40"/>
  <c r="F6" i="34" s="1"/>
  <c r="Z185" i="40"/>
  <c r="J10" i="34" s="1"/>
  <c r="V189" i="40"/>
  <c r="F14" i="34" s="1"/>
  <c r="AM181" i="40"/>
  <c r="G6" i="35" s="1"/>
  <c r="AQ185" i="40"/>
  <c r="K10" i="35" s="1"/>
  <c r="V165" i="40"/>
  <c r="F6" i="29" s="1"/>
  <c r="AC168" i="40"/>
  <c r="M9" i="29" s="1"/>
  <c r="C30" i="41"/>
  <c r="J20" i="41"/>
  <c r="AL168" i="40"/>
  <c r="F9" i="30" s="1"/>
  <c r="AP172" i="40"/>
  <c r="J13" i="30" s="1"/>
  <c r="AO175" i="40"/>
  <c r="AO208" i="40" s="1"/>
  <c r="BF167" i="40"/>
  <c r="J8" i="31" s="1"/>
  <c r="BC176" i="40"/>
  <c r="H45" i="41"/>
  <c r="C62" i="41"/>
  <c r="H53" i="41"/>
  <c r="I58" i="41"/>
  <c r="L78" i="41"/>
  <c r="M70" i="41"/>
  <c r="Z97" i="40"/>
  <c r="AK97" i="40"/>
  <c r="G29" i="43"/>
  <c r="H34" i="43"/>
  <c r="L102" i="41"/>
  <c r="L43" i="43"/>
  <c r="E107" i="41"/>
  <c r="E48" i="43"/>
  <c r="F53" i="43"/>
  <c r="M69" i="43"/>
  <c r="E123" i="41"/>
  <c r="AK129" i="40"/>
  <c r="C116" i="41"/>
  <c r="I122" i="41"/>
  <c r="G128" i="41"/>
  <c r="C139" i="41"/>
  <c r="V145" i="40"/>
  <c r="AC145" i="40"/>
  <c r="D134" i="41"/>
  <c r="AJ145" i="40"/>
  <c r="E134" i="41"/>
  <c r="F139" i="41"/>
  <c r="Y161" i="40"/>
  <c r="Z161" i="40"/>
  <c r="F152" i="41"/>
  <c r="G157" i="41"/>
  <c r="H149" i="41"/>
  <c r="D153" i="41"/>
  <c r="E99" i="39"/>
  <c r="M71" i="39"/>
  <c r="K29" i="39"/>
  <c r="O63" i="39"/>
  <c r="N83" i="39"/>
  <c r="O83" i="39" s="1"/>
  <c r="O96" i="39"/>
  <c r="O92" i="39"/>
  <c r="O81" i="39"/>
  <c r="O102" i="39"/>
  <c r="O98" i="39"/>
  <c r="C33" i="36"/>
  <c r="D69" i="36" s="1"/>
  <c r="C69" i="36"/>
  <c r="V33" i="40"/>
  <c r="F129" i="40"/>
  <c r="F215" i="40" s="1"/>
  <c r="F81" i="40"/>
  <c r="J174" i="40"/>
  <c r="J15" i="10" s="1"/>
  <c r="F170" i="40"/>
  <c r="F11" i="10" s="1"/>
  <c r="K187" i="40"/>
  <c r="K12" i="33" s="1"/>
  <c r="G191" i="40"/>
  <c r="G16" i="33" s="1"/>
  <c r="BI113" i="40"/>
  <c r="BI214" i="40" s="1"/>
  <c r="I23" i="43"/>
  <c r="Y180" i="40"/>
  <c r="I5" i="34" s="1"/>
  <c r="E129" i="40"/>
  <c r="E215" i="40" s="1"/>
  <c r="M65" i="40"/>
  <c r="I169" i="40"/>
  <c r="I10" i="10" s="1"/>
  <c r="D65" i="40"/>
  <c r="L168" i="40"/>
  <c r="L9" i="10" s="1"/>
  <c r="G175" i="40"/>
  <c r="G16" i="10" s="1"/>
  <c r="C24" i="10"/>
  <c r="D60" i="10" s="1"/>
  <c r="C60" i="10"/>
  <c r="H129" i="40"/>
  <c r="H113" i="40"/>
  <c r="H214" i="40" s="1"/>
  <c r="AI129" i="40"/>
  <c r="C46" i="43"/>
  <c r="C55" i="43" s="1"/>
  <c r="C33" i="31"/>
  <c r="C153" i="31" s="1"/>
  <c r="C69" i="31"/>
  <c r="C34" i="30"/>
  <c r="C154" i="30" s="1"/>
  <c r="C70" i="30"/>
  <c r="AI169" i="40"/>
  <c r="C10" i="30" s="1"/>
  <c r="AA113" i="40"/>
  <c r="AA214" i="40" s="1"/>
  <c r="C34" i="29"/>
  <c r="D70" i="29" s="1"/>
  <c r="C70" i="29"/>
  <c r="C28" i="34"/>
  <c r="C167" i="34" s="1"/>
  <c r="C64" i="34"/>
  <c r="G161" i="40"/>
  <c r="C113" i="40"/>
  <c r="C214" i="40" s="1"/>
  <c r="C86" i="41"/>
  <c r="V129" i="40"/>
  <c r="AM189" i="40"/>
  <c r="G14" i="35" s="1"/>
  <c r="BA174" i="40"/>
  <c r="E15" i="31" s="1"/>
  <c r="L142" i="41"/>
  <c r="M150" i="41"/>
  <c r="E59" i="41"/>
  <c r="X191" i="40"/>
  <c r="H16" i="34" s="1"/>
  <c r="BD181" i="40"/>
  <c r="H6" i="36" s="1"/>
  <c r="BH185" i="40"/>
  <c r="L10" i="36" s="1"/>
  <c r="BI190" i="40"/>
  <c r="M15" i="36" s="1"/>
  <c r="M14" i="41"/>
  <c r="AA166" i="40"/>
  <c r="K7" i="29" s="1"/>
  <c r="V173" i="40"/>
  <c r="F14" i="29" s="1"/>
  <c r="AM165" i="40"/>
  <c r="G6" i="30" s="1"/>
  <c r="AS171" i="40"/>
  <c r="M12" i="30" s="1"/>
  <c r="BH169" i="40"/>
  <c r="L10" i="31" s="1"/>
  <c r="BI174" i="40"/>
  <c r="F40" i="41"/>
  <c r="K44" i="41"/>
  <c r="G53" i="41"/>
  <c r="C60" i="41"/>
  <c r="Y81" i="40"/>
  <c r="W81" i="40"/>
  <c r="I74" i="41"/>
  <c r="J79" i="41"/>
  <c r="Y97" i="40"/>
  <c r="C89" i="41"/>
  <c r="L94" i="41"/>
  <c r="J87" i="41"/>
  <c r="BF97" i="40"/>
  <c r="H26" i="43"/>
  <c r="F32" i="43"/>
  <c r="G42" i="43"/>
  <c r="G55" i="43" s="1"/>
  <c r="G79" i="43" s="1"/>
  <c r="M48" i="43"/>
  <c r="K100" i="41"/>
  <c r="C108" i="41"/>
  <c r="X129" i="40"/>
  <c r="D118" i="41"/>
  <c r="M118" i="41"/>
  <c r="K124" i="41"/>
  <c r="L134" i="41"/>
  <c r="E139" i="41"/>
  <c r="K132" i="41"/>
  <c r="K150" i="41"/>
  <c r="AA161" i="40"/>
  <c r="T161" i="40"/>
  <c r="M160" i="41"/>
  <c r="J156" i="41"/>
  <c r="O60" i="39"/>
  <c r="O139" i="39"/>
  <c r="E159" i="39"/>
  <c r="C26" i="10"/>
  <c r="D62" i="10" s="1"/>
  <c r="C62" i="10"/>
  <c r="C35" i="36"/>
  <c r="C155" i="36" s="1"/>
  <c r="C71" i="36"/>
  <c r="C35" i="34"/>
  <c r="C155" i="34" s="1"/>
  <c r="C71" i="34"/>
  <c r="BF33" i="40"/>
  <c r="AP33" i="40"/>
  <c r="J113" i="40"/>
  <c r="J214" i="40" s="1"/>
  <c r="J65" i="40"/>
  <c r="L184" i="40"/>
  <c r="U197" i="40"/>
  <c r="E113" i="40"/>
  <c r="E214" i="40" s="1"/>
  <c r="I65" i="40"/>
  <c r="M165" i="40"/>
  <c r="M6" i="10" s="1"/>
  <c r="L176" i="40"/>
  <c r="L17" i="10" s="1"/>
  <c r="X113" i="40"/>
  <c r="X214" i="40" s="1"/>
  <c r="L161" i="40"/>
  <c r="D129" i="40"/>
  <c r="D215" i="40" s="1"/>
  <c r="H5" i="43"/>
  <c r="S161" i="40"/>
  <c r="S174" i="40"/>
  <c r="C15" i="29" s="1"/>
  <c r="C161" i="40"/>
  <c r="C12" i="43"/>
  <c r="C19" i="43" s="1"/>
  <c r="C77" i="43" s="1"/>
  <c r="C82" i="43" s="1"/>
  <c r="G97" i="40"/>
  <c r="C121" i="41"/>
  <c r="C59" i="41"/>
  <c r="C12" i="41"/>
  <c r="AB171" i="40"/>
  <c r="L12" i="29" s="1"/>
  <c r="V97" i="40"/>
  <c r="L121" i="41"/>
  <c r="F136" i="41"/>
  <c r="D38" i="41"/>
  <c r="C35" i="31"/>
  <c r="C174" i="31" s="1"/>
  <c r="C71" i="31"/>
  <c r="X183" i="40"/>
  <c r="H8" i="34" s="1"/>
  <c r="AB187" i="40"/>
  <c r="L12" i="34" s="1"/>
  <c r="AL184" i="40"/>
  <c r="F9" i="35" s="1"/>
  <c r="AP188" i="40"/>
  <c r="J13" i="35" s="1"/>
  <c r="AZ185" i="40"/>
  <c r="AZ202" i="40" s="1"/>
  <c r="BF191" i="40"/>
  <c r="J16" i="36" s="1"/>
  <c r="Z169" i="40"/>
  <c r="J10" i="29" s="1"/>
  <c r="J36" i="41"/>
  <c r="I39" i="41"/>
  <c r="C41" i="41"/>
  <c r="M43" i="41"/>
  <c r="L46" i="41"/>
  <c r="C36" i="41"/>
  <c r="J39" i="41"/>
  <c r="F43" i="41"/>
  <c r="G48" i="41"/>
  <c r="K57" i="41"/>
  <c r="C52" i="41"/>
  <c r="D57" i="41"/>
  <c r="D73" i="41"/>
  <c r="E78" i="41"/>
  <c r="AB97" i="40"/>
  <c r="AZ97" i="40"/>
  <c r="G96" i="41"/>
  <c r="M27" i="43"/>
  <c r="C110" i="41"/>
  <c r="D102" i="41"/>
  <c r="D43" i="43"/>
  <c r="H106" i="41"/>
  <c r="H47" i="43"/>
  <c r="L51" i="43"/>
  <c r="L110" i="41"/>
  <c r="F107" i="41"/>
  <c r="F66" i="43"/>
  <c r="G112" i="41"/>
  <c r="G71" i="43"/>
  <c r="U129" i="40"/>
  <c r="W129" i="40"/>
  <c r="AB129" i="40"/>
  <c r="C126" i="41"/>
  <c r="G117" i="41"/>
  <c r="F120" i="41"/>
  <c r="M123" i="41"/>
  <c r="H117" i="41"/>
  <c r="X145" i="40"/>
  <c r="AB145" i="40"/>
  <c r="J132" i="41"/>
  <c r="C137" i="41"/>
  <c r="M139" i="41"/>
  <c r="D137" i="41"/>
  <c r="J143" i="41"/>
  <c r="AC161" i="40"/>
  <c r="C158" i="41"/>
  <c r="D150" i="41"/>
  <c r="H154" i="41"/>
  <c r="I159" i="41"/>
  <c r="J159" i="41"/>
  <c r="H99" i="39"/>
  <c r="C173" i="39"/>
  <c r="C6" i="32" s="1"/>
  <c r="N78" i="39"/>
  <c r="O78" i="39" s="1"/>
  <c r="I160" i="39"/>
  <c r="O131" i="39"/>
  <c r="C28" i="33"/>
  <c r="D64" i="33" s="1"/>
  <c r="C64" i="33"/>
  <c r="C28" i="29"/>
  <c r="C64" i="29"/>
  <c r="AP113" i="40"/>
  <c r="AP214" i="40" s="1"/>
  <c r="AP164" i="40"/>
  <c r="J5" i="30" s="1"/>
  <c r="F65" i="40"/>
  <c r="J33" i="40"/>
  <c r="D192" i="40"/>
  <c r="D17" i="33" s="1"/>
  <c r="H65" i="40"/>
  <c r="L33" i="40"/>
  <c r="BE113" i="40"/>
  <c r="BE214" i="40" s="1"/>
  <c r="AK113" i="40"/>
  <c r="AK214" i="40" s="1"/>
  <c r="M161" i="40"/>
  <c r="M14" i="43"/>
  <c r="M6" i="43"/>
  <c r="E65" i="40"/>
  <c r="E165" i="40"/>
  <c r="E6" i="10" s="1"/>
  <c r="D176" i="40"/>
  <c r="D17" i="10" s="1"/>
  <c r="M15" i="39"/>
  <c r="AR113" i="40"/>
  <c r="AR214" i="40" s="1"/>
  <c r="H161" i="40"/>
  <c r="L17" i="43"/>
  <c r="L9" i="43"/>
  <c r="D113" i="40"/>
  <c r="D214" i="40" s="1"/>
  <c r="C67" i="43"/>
  <c r="C73" i="43" s="1"/>
  <c r="C80" i="43" s="1"/>
  <c r="C85" i="43" s="1"/>
  <c r="BG113" i="40"/>
  <c r="BG214" i="40" s="1"/>
  <c r="C26" i="31"/>
  <c r="D62" i="31" s="1"/>
  <c r="C62" i="31"/>
  <c r="C34" i="36"/>
  <c r="C173" i="36" s="1"/>
  <c r="C70" i="36"/>
  <c r="C30" i="35"/>
  <c r="C150" i="35" s="1"/>
  <c r="C66" i="35"/>
  <c r="S145" i="40"/>
  <c r="W113" i="40"/>
  <c r="W214" i="40" s="1"/>
  <c r="C23" i="29"/>
  <c r="C162" i="29" s="1"/>
  <c r="C59" i="29"/>
  <c r="K145" i="40"/>
  <c r="C97" i="40"/>
  <c r="C78" i="41"/>
  <c r="C107" i="41"/>
  <c r="C156" i="41"/>
  <c r="C20" i="41"/>
  <c r="AC184" i="40"/>
  <c r="M9" i="34" s="1"/>
  <c r="X161" i="40"/>
  <c r="BB171" i="40"/>
  <c r="M107" i="41"/>
  <c r="M126" i="41"/>
  <c r="K116" i="41"/>
  <c r="K36" i="41"/>
  <c r="C35" i="10"/>
  <c r="C71" i="10"/>
  <c r="C27" i="34"/>
  <c r="C147" i="34" s="1"/>
  <c r="C63" i="34"/>
  <c r="C23" i="31"/>
  <c r="C162" i="31" s="1"/>
  <c r="C59" i="31"/>
  <c r="T187" i="40"/>
  <c r="D12" i="34" s="1"/>
  <c r="U192" i="40"/>
  <c r="E17" i="34" s="1"/>
  <c r="AK187" i="40"/>
  <c r="E12" i="35" s="1"/>
  <c r="AR190" i="40"/>
  <c r="L15" i="35" s="1"/>
  <c r="BB187" i="40"/>
  <c r="F12" i="36" s="1"/>
  <c r="BA190" i="40"/>
  <c r="E15" i="36" s="1"/>
  <c r="C22" i="41"/>
  <c r="W170" i="40"/>
  <c r="G11" i="29" s="1"/>
  <c r="AA174" i="40"/>
  <c r="K15" i="29" s="1"/>
  <c r="AJ166" i="40"/>
  <c r="D7" i="30" s="1"/>
  <c r="AN170" i="40"/>
  <c r="H11" i="30" s="1"/>
  <c r="AR174" i="40"/>
  <c r="L15" i="30" s="1"/>
  <c r="BA166" i="40"/>
  <c r="BC168" i="40"/>
  <c r="BC201" i="40" s="1"/>
  <c r="BG172" i="40"/>
  <c r="C38" i="41"/>
  <c r="I47" i="41"/>
  <c r="AA65" i="40"/>
  <c r="C57" i="41"/>
  <c r="C70" i="41"/>
  <c r="F72" i="41"/>
  <c r="J71" i="41"/>
  <c r="F75" i="41"/>
  <c r="M78" i="41"/>
  <c r="C94" i="41"/>
  <c r="H90" i="41"/>
  <c r="D94" i="41"/>
  <c r="G88" i="41"/>
  <c r="F24" i="43"/>
  <c r="J28" i="43"/>
  <c r="K33" i="43"/>
  <c r="I103" i="41"/>
  <c r="H101" i="41"/>
  <c r="H60" i="43"/>
  <c r="G63" i="43"/>
  <c r="G104" i="41"/>
  <c r="K108" i="41"/>
  <c r="K67" i="43"/>
  <c r="Y129" i="40"/>
  <c r="AC129" i="40"/>
  <c r="AQ129" i="40"/>
  <c r="K121" i="41"/>
  <c r="G120" i="41"/>
  <c r="F123" i="41"/>
  <c r="Y145" i="40"/>
  <c r="M134" i="41"/>
  <c r="H141" i="41"/>
  <c r="C153" i="41"/>
  <c r="D158" i="41"/>
  <c r="K148" i="41"/>
  <c r="E150" i="41"/>
  <c r="F155" i="41"/>
  <c r="G160" i="41"/>
  <c r="J99" i="39"/>
  <c r="F99" i="39"/>
  <c r="D99" i="39"/>
  <c r="G113" i="39"/>
  <c r="O28" i="39"/>
  <c r="O62" i="39"/>
  <c r="O70" i="39"/>
  <c r="C30" i="29"/>
  <c r="C169" i="29" s="1"/>
  <c r="C66" i="29"/>
  <c r="J41" i="43"/>
  <c r="BB33" i="40"/>
  <c r="AL33" i="40"/>
  <c r="V113" i="40"/>
  <c r="V214" i="40" s="1"/>
  <c r="J161" i="40"/>
  <c r="F113" i="40"/>
  <c r="F214" i="40" s="1"/>
  <c r="F49" i="40"/>
  <c r="I185" i="40"/>
  <c r="C171" i="40"/>
  <c r="C12" i="10" s="1"/>
  <c r="BI17" i="40"/>
  <c r="AC113" i="40"/>
  <c r="AC214" i="40" s="1"/>
  <c r="I161" i="40"/>
  <c r="M97" i="40"/>
  <c r="I49" i="40"/>
  <c r="M33" i="40"/>
  <c r="K171" i="40"/>
  <c r="D161" i="40"/>
  <c r="C33" i="33"/>
  <c r="C69" i="33"/>
  <c r="AI161" i="40"/>
  <c r="K59" i="43"/>
  <c r="AI97" i="40"/>
  <c r="C32" i="31"/>
  <c r="C171" i="31" s="1"/>
  <c r="C68" i="31"/>
  <c r="C25" i="31"/>
  <c r="C61" i="31"/>
  <c r="C24" i="36"/>
  <c r="C144" i="36" s="1"/>
  <c r="C60" i="36"/>
  <c r="S182" i="40"/>
  <c r="C7" i="34" s="1"/>
  <c r="G145" i="40"/>
  <c r="G215" i="40" s="1"/>
  <c r="K81" i="40"/>
  <c r="BB145" i="40"/>
  <c r="C100" i="41"/>
  <c r="C84" i="41"/>
  <c r="Y49" i="40"/>
  <c r="BI182" i="40"/>
  <c r="M7" i="36" s="1"/>
  <c r="F112" i="41"/>
  <c r="K84" i="41"/>
  <c r="J148" i="41"/>
  <c r="C24" i="35"/>
  <c r="C60" i="35"/>
  <c r="C23" i="34"/>
  <c r="C162" i="34" s="1"/>
  <c r="C59" i="34"/>
  <c r="U184" i="40"/>
  <c r="E9" i="34" s="1"/>
  <c r="Y188" i="40"/>
  <c r="I13" i="34" s="1"/>
  <c r="AJ182" i="40"/>
  <c r="D7" i="35" s="1"/>
  <c r="K12" i="41"/>
  <c r="BG188" i="40"/>
  <c r="K13" i="36" s="1"/>
  <c r="BC192" i="40"/>
  <c r="G17" i="36" s="1"/>
  <c r="T171" i="40"/>
  <c r="D12" i="29" s="1"/>
  <c r="AK171" i="40"/>
  <c r="E12" i="30" s="1"/>
  <c r="AJ174" i="40"/>
  <c r="D30" i="41"/>
  <c r="BI166" i="40"/>
  <c r="M7" i="31" s="1"/>
  <c r="L38" i="41"/>
  <c r="M59" i="41"/>
  <c r="AS65" i="40"/>
  <c r="L57" i="41"/>
  <c r="K60" i="41"/>
  <c r="G69" i="41"/>
  <c r="L73" i="41"/>
  <c r="AC97" i="40"/>
  <c r="M94" i="41"/>
  <c r="C102" i="41"/>
  <c r="D30" i="43"/>
  <c r="E35" i="43"/>
  <c r="F45" i="43"/>
  <c r="F104" i="41"/>
  <c r="J108" i="41"/>
  <c r="J49" i="43"/>
  <c r="I111" i="41"/>
  <c r="I52" i="43"/>
  <c r="J62" i="43"/>
  <c r="H109" i="41"/>
  <c r="C123" i="41"/>
  <c r="AA129" i="40"/>
  <c r="T129" i="40"/>
  <c r="L126" i="41"/>
  <c r="J127" i="41"/>
  <c r="U145" i="40"/>
  <c r="G133" i="41"/>
  <c r="H138" i="41"/>
  <c r="D142" i="41"/>
  <c r="J135" i="41"/>
  <c r="E142" i="41"/>
  <c r="U161" i="40"/>
  <c r="G149" i="41"/>
  <c r="K153" i="41"/>
  <c r="L158" i="41"/>
  <c r="I154" i="41"/>
  <c r="M158" i="41"/>
  <c r="M99" i="39"/>
  <c r="I99" i="39"/>
  <c r="E71" i="39"/>
  <c r="O64" i="39"/>
  <c r="S197" i="40"/>
  <c r="O88" i="39"/>
  <c r="O89" i="39"/>
  <c r="C28" i="32"/>
  <c r="C58" i="32"/>
  <c r="C23" i="35"/>
  <c r="D59" i="35" s="1"/>
  <c r="C59" i="35"/>
  <c r="AL113" i="40"/>
  <c r="AL214" i="40" s="1"/>
  <c r="F161" i="40"/>
  <c r="F33" i="40"/>
  <c r="J182" i="40"/>
  <c r="J7" i="33" s="1"/>
  <c r="L192" i="40"/>
  <c r="L17" i="33" s="1"/>
  <c r="BA113" i="40"/>
  <c r="BA214" i="40" s="1"/>
  <c r="Y33" i="40"/>
  <c r="E161" i="40"/>
  <c r="E14" i="43"/>
  <c r="E6" i="43"/>
  <c r="I97" i="40"/>
  <c r="E49" i="40"/>
  <c r="M173" i="40"/>
  <c r="M206" i="40" s="1"/>
  <c r="BH113" i="40"/>
  <c r="BH214" i="40" s="1"/>
  <c r="AN113" i="40"/>
  <c r="AN214" i="40" s="1"/>
  <c r="L145" i="40"/>
  <c r="D17" i="43"/>
  <c r="D9" i="43"/>
  <c r="L97" i="40"/>
  <c r="AI145" i="40"/>
  <c r="BC113" i="40"/>
  <c r="BC214" i="40" s="1"/>
  <c r="AY81" i="40"/>
  <c r="AY172" i="40"/>
  <c r="C13" i="31" s="1"/>
  <c r="C24" i="31"/>
  <c r="D60" i="31" s="1"/>
  <c r="C60" i="31"/>
  <c r="C32" i="30"/>
  <c r="C152" i="30" s="1"/>
  <c r="C68" i="30"/>
  <c r="C25" i="30"/>
  <c r="C145" i="30" s="1"/>
  <c r="C61" i="30"/>
  <c r="C32" i="36"/>
  <c r="C68" i="36"/>
  <c r="BG180" i="40"/>
  <c r="K5" i="36" s="1"/>
  <c r="AI185" i="40"/>
  <c r="C10" i="35" s="1"/>
  <c r="S113" i="40"/>
  <c r="S214" i="40" s="1"/>
  <c r="C145" i="40"/>
  <c r="G16" i="43"/>
  <c r="G8" i="43"/>
  <c r="K113" i="40"/>
  <c r="K214" i="40" s="1"/>
  <c r="G81" i="40"/>
  <c r="C150" i="41"/>
  <c r="C25" i="41"/>
  <c r="C124" i="41"/>
  <c r="W145" i="40"/>
  <c r="D86" i="41"/>
  <c r="G61" i="41"/>
  <c r="C30" i="33"/>
  <c r="D66" i="33" s="1"/>
  <c r="C66" i="33"/>
  <c r="W186" i="40"/>
  <c r="G11" i="34" s="1"/>
  <c r="AR182" i="40"/>
  <c r="L7" i="35" s="1"/>
  <c r="BF183" i="40"/>
  <c r="J8" i="36" s="1"/>
  <c r="J7" i="41"/>
  <c r="BD189" i="40"/>
  <c r="H14" i="36" s="1"/>
  <c r="AC176" i="40"/>
  <c r="M17" i="29" s="1"/>
  <c r="AQ169" i="40"/>
  <c r="K10" i="30" s="1"/>
  <c r="AL176" i="40"/>
  <c r="F17" i="30" s="1"/>
  <c r="C43" i="41"/>
  <c r="D46" i="41"/>
  <c r="D41" i="41"/>
  <c r="AZ49" i="40"/>
  <c r="C44" i="41"/>
  <c r="C54" i="41"/>
  <c r="E62" i="41"/>
  <c r="AC81" i="40"/>
  <c r="H77" i="41"/>
  <c r="K94" i="41"/>
  <c r="J84" i="41"/>
  <c r="K89" i="41"/>
  <c r="M91" i="41"/>
  <c r="AS97" i="40"/>
  <c r="I95" i="41"/>
  <c r="M86" i="41"/>
  <c r="F91" i="41"/>
  <c r="E27" i="43"/>
  <c r="I31" i="43"/>
  <c r="M35" i="43"/>
  <c r="C105" i="41"/>
  <c r="D105" i="41"/>
  <c r="D64" i="43"/>
  <c r="E69" i="43"/>
  <c r="C118" i="41"/>
  <c r="C182" i="41" s="1"/>
  <c r="Z129" i="40"/>
  <c r="J124" i="41"/>
  <c r="E126" i="41"/>
  <c r="J140" i="41"/>
  <c r="F144" i="41"/>
  <c r="L137" i="41"/>
  <c r="BH145" i="40"/>
  <c r="M142" i="41"/>
  <c r="L150" i="41"/>
  <c r="AK161" i="40"/>
  <c r="C148" i="41"/>
  <c r="J151" i="41"/>
  <c r="E158" i="41"/>
  <c r="L99" i="39"/>
  <c r="O4" i="39"/>
  <c r="O106" i="39"/>
  <c r="C31" i="30"/>
  <c r="C151" i="30" s="1"/>
  <c r="C67" i="30"/>
  <c r="H173" i="39"/>
  <c r="H6" i="32" s="1"/>
  <c r="J145" i="40"/>
  <c r="J15" i="43"/>
  <c r="J7" i="43"/>
  <c r="J97" i="40"/>
  <c r="G183" i="40"/>
  <c r="F186" i="40"/>
  <c r="F11" i="33" s="1"/>
  <c r="Y113" i="40"/>
  <c r="Y214" i="40" s="1"/>
  <c r="Y164" i="40"/>
  <c r="M145" i="40"/>
  <c r="M113" i="40"/>
  <c r="M214" i="40" s="1"/>
  <c r="M81" i="40"/>
  <c r="C4" i="41"/>
  <c r="H145" i="40"/>
  <c r="D97" i="40"/>
  <c r="AY129" i="40"/>
  <c r="AQ113" i="40"/>
  <c r="AQ214" i="40" s="1"/>
  <c r="AI81" i="40"/>
  <c r="BG164" i="40"/>
  <c r="K5" i="31" s="1"/>
  <c r="AY188" i="40"/>
  <c r="C13" i="36" s="1"/>
  <c r="C26" i="35"/>
  <c r="D62" i="35" s="1"/>
  <c r="C62" i="35"/>
  <c r="S97" i="40"/>
  <c r="S190" i="40"/>
  <c r="C15" i="34" s="1"/>
  <c r="K129" i="40"/>
  <c r="C81" i="40"/>
  <c r="C140" i="41"/>
  <c r="U168" i="40"/>
  <c r="AL192" i="40"/>
  <c r="F17" i="35" s="1"/>
  <c r="I44" i="43"/>
  <c r="I65" i="43"/>
  <c r="BC129" i="40"/>
  <c r="F56" i="41"/>
  <c r="J103" i="41"/>
  <c r="J44" i="41"/>
  <c r="C35" i="33"/>
  <c r="C71" i="33"/>
  <c r="AY207" i="40"/>
  <c r="AI208" i="40"/>
  <c r="AJ197" i="40"/>
  <c r="D8" i="2"/>
  <c r="M8" i="36"/>
  <c r="BB200" i="40"/>
  <c r="BC206" i="40"/>
  <c r="F198" i="40"/>
  <c r="C5" i="30"/>
  <c r="D202" i="40"/>
  <c r="AM199" i="40"/>
  <c r="E8" i="35"/>
  <c r="M207" i="40"/>
  <c r="S209" i="40"/>
  <c r="I41" i="33"/>
  <c r="H55" i="33"/>
  <c r="AB197" i="40"/>
  <c r="F205" i="40"/>
  <c r="AS205" i="40"/>
  <c r="G55" i="33"/>
  <c r="AQ198" i="40"/>
  <c r="Y200" i="40"/>
  <c r="AB206" i="40"/>
  <c r="I71" i="41"/>
  <c r="F96" i="41"/>
  <c r="M102" i="41"/>
  <c r="L118" i="41"/>
  <c r="H122" i="41"/>
  <c r="D126" i="41"/>
  <c r="J119" i="41"/>
  <c r="G136" i="41"/>
  <c r="K140" i="41"/>
  <c r="G144" i="41"/>
  <c r="L155" i="41"/>
  <c r="L153" i="41"/>
  <c r="H157" i="41"/>
  <c r="V199" i="40"/>
  <c r="K52" i="41"/>
  <c r="M30" i="41"/>
  <c r="E43" i="41"/>
  <c r="H74" i="41"/>
  <c r="M54" i="41"/>
  <c r="H37" i="41"/>
  <c r="G64" i="41"/>
  <c r="D62" i="41"/>
  <c r="J47" i="41"/>
  <c r="M22" i="41"/>
  <c r="G40" i="41"/>
  <c r="E54" i="41"/>
  <c r="M27" i="41"/>
  <c r="H42" i="41"/>
  <c r="AQ49" i="40"/>
  <c r="BH49" i="40"/>
  <c r="AK65" i="40"/>
  <c r="BB65" i="40"/>
  <c r="AN81" i="40"/>
  <c r="BE81" i="40"/>
  <c r="AP97" i="40"/>
  <c r="AJ97" i="40"/>
  <c r="AR97" i="40"/>
  <c r="AL97" i="40"/>
  <c r="AQ97" i="40"/>
  <c r="BE97" i="40"/>
  <c r="BB97" i="40"/>
  <c r="BI97" i="40"/>
  <c r="BH97" i="40"/>
  <c r="AN129" i="40"/>
  <c r="AS129" i="40"/>
  <c r="AM129" i="40"/>
  <c r="AJ129" i="40"/>
  <c r="AR129" i="40"/>
  <c r="AO129" i="40"/>
  <c r="AL129" i="40"/>
  <c r="BB129" i="40"/>
  <c r="BG129" i="40"/>
  <c r="BD129" i="40"/>
  <c r="BA129" i="40"/>
  <c r="BI129" i="40"/>
  <c r="AN145" i="40"/>
  <c r="AM145" i="40"/>
  <c r="AR145" i="40"/>
  <c r="AO145" i="40"/>
  <c r="AL145" i="40"/>
  <c r="BG145" i="40"/>
  <c r="BF145" i="40"/>
  <c r="BC145" i="40"/>
  <c r="AS161" i="40"/>
  <c r="AP161" i="40"/>
  <c r="AM161" i="40"/>
  <c r="AJ161" i="40"/>
  <c r="AR161" i="40"/>
  <c r="I156" i="41"/>
  <c r="K158" i="41"/>
  <c r="G10" i="36"/>
  <c r="M41" i="30"/>
  <c r="L55" i="30"/>
  <c r="E136" i="41"/>
  <c r="BA145" i="40"/>
  <c r="H148" i="41"/>
  <c r="AN161" i="40"/>
  <c r="BG161" i="40"/>
  <c r="H151" i="41"/>
  <c r="BD161" i="40"/>
  <c r="BA161" i="40"/>
  <c r="E152" i="41"/>
  <c r="BI161" i="40"/>
  <c r="M152" i="41"/>
  <c r="J153" i="41"/>
  <c r="AZ161" i="40"/>
  <c r="D155" i="41"/>
  <c r="F157" i="41"/>
  <c r="H159" i="41"/>
  <c r="E160" i="41"/>
  <c r="M43" i="39"/>
  <c r="L43" i="39"/>
  <c r="J43" i="39"/>
  <c r="I43" i="39"/>
  <c r="H43" i="39"/>
  <c r="F43" i="39"/>
  <c r="K113" i="39"/>
  <c r="M113" i="39"/>
  <c r="E113" i="39"/>
  <c r="G85" i="39"/>
  <c r="I85" i="39"/>
  <c r="K85" i="39"/>
  <c r="M85" i="39"/>
  <c r="E85" i="39"/>
  <c r="I71" i="39"/>
  <c r="K71" i="39"/>
  <c r="I29" i="39"/>
  <c r="F9" i="31"/>
  <c r="AM209" i="40"/>
  <c r="AP200" i="40"/>
  <c r="BA209" i="40"/>
  <c r="M15" i="10"/>
  <c r="AL204" i="40"/>
  <c r="E206" i="40"/>
  <c r="L14" i="29"/>
  <c r="U205" i="40"/>
  <c r="Y207" i="40"/>
  <c r="AY206" i="40"/>
  <c r="L202" i="40"/>
  <c r="U203" i="40"/>
  <c r="K6" i="30"/>
  <c r="J12" i="36"/>
  <c r="AY203" i="40"/>
  <c r="BI200" i="40"/>
  <c r="Y198" i="40"/>
  <c r="C183" i="41"/>
  <c r="Y208" i="40"/>
  <c r="F94" i="41"/>
  <c r="E105" i="41"/>
  <c r="J106" i="41"/>
  <c r="I109" i="41"/>
  <c r="H136" i="41"/>
  <c r="AY49" i="40"/>
  <c r="C53" i="41"/>
  <c r="C61" i="41"/>
  <c r="K97" i="40"/>
  <c r="AO17" i="40"/>
  <c r="BG97" i="40"/>
  <c r="K51" i="28"/>
  <c r="K54" i="28" s="1"/>
  <c r="K35" i="28"/>
  <c r="AA173" i="40"/>
  <c r="K14" i="29" s="1"/>
  <c r="AA97" i="40"/>
  <c r="AA171" i="40"/>
  <c r="AA204" i="40" s="1"/>
  <c r="AA200" i="40"/>
  <c r="L5" i="30"/>
  <c r="AR197" i="40"/>
  <c r="T199" i="40"/>
  <c r="K197" i="40"/>
  <c r="K5" i="33"/>
  <c r="AM201" i="40"/>
  <c r="G9" i="35"/>
  <c r="G180" i="40"/>
  <c r="G197" i="40" s="1"/>
  <c r="G17" i="40"/>
  <c r="D181" i="40"/>
  <c r="D6" i="33" s="1"/>
  <c r="L181" i="40"/>
  <c r="L6" i="33" s="1"/>
  <c r="I182" i="40"/>
  <c r="I199" i="40" s="1"/>
  <c r="F183" i="40"/>
  <c r="F8" i="33" s="1"/>
  <c r="C17" i="40"/>
  <c r="C184" i="40"/>
  <c r="C9" i="33" s="1"/>
  <c r="K184" i="40"/>
  <c r="K201" i="40" s="1"/>
  <c r="E186" i="40"/>
  <c r="M17" i="40"/>
  <c r="J187" i="40"/>
  <c r="J17" i="40"/>
  <c r="G188" i="40"/>
  <c r="D189" i="40"/>
  <c r="D14" i="33" s="1"/>
  <c r="L189" i="40"/>
  <c r="L14" i="33" s="1"/>
  <c r="I190" i="40"/>
  <c r="I15" i="33" s="1"/>
  <c r="K192" i="40"/>
  <c r="U17" i="40"/>
  <c r="U181" i="40"/>
  <c r="E6" i="34" s="1"/>
  <c r="AC181" i="40"/>
  <c r="AC17" i="40"/>
  <c r="Z182" i="40"/>
  <c r="J7" i="34" s="1"/>
  <c r="W183" i="40"/>
  <c r="G8" i="34" s="1"/>
  <c r="T184" i="40"/>
  <c r="AB184" i="40"/>
  <c r="V17" i="40"/>
  <c r="V186" i="40"/>
  <c r="F11" i="34" s="1"/>
  <c r="C11" i="41"/>
  <c r="S187" i="40"/>
  <c r="U189" i="40"/>
  <c r="E14" i="34" s="1"/>
  <c r="Z190" i="40"/>
  <c r="W191" i="40"/>
  <c r="G16" i="34" s="1"/>
  <c r="T192" i="40"/>
  <c r="T209" i="40" s="1"/>
  <c r="AB192" i="40"/>
  <c r="L17" i="34" s="1"/>
  <c r="AL181" i="40"/>
  <c r="AL17" i="40"/>
  <c r="AI182" i="40"/>
  <c r="C7" i="35" s="1"/>
  <c r="AN183" i="40"/>
  <c r="H8" i="35" s="1"/>
  <c r="AK184" i="40"/>
  <c r="E9" i="35" s="1"/>
  <c r="AS184" i="40"/>
  <c r="M9" i="35" s="1"/>
  <c r="AS17" i="40"/>
  <c r="AP185" i="40"/>
  <c r="AM186" i="40"/>
  <c r="G11" i="35" s="1"/>
  <c r="AJ187" i="40"/>
  <c r="D12" i="35" s="1"/>
  <c r="AR187" i="40"/>
  <c r="AL189" i="40"/>
  <c r="AL206" i="40" s="1"/>
  <c r="AI190" i="40"/>
  <c r="C15" i="35" s="1"/>
  <c r="C14" i="41"/>
  <c r="AQ190" i="40"/>
  <c r="AQ207" i="40" s="1"/>
  <c r="AN191" i="40"/>
  <c r="H16" i="35" s="1"/>
  <c r="AK192" i="40"/>
  <c r="E17" i="35" s="1"/>
  <c r="BF17" i="40"/>
  <c r="BF180" i="40"/>
  <c r="BF197" i="40" s="1"/>
  <c r="BC181" i="40"/>
  <c r="G6" i="36" s="1"/>
  <c r="D7" i="36"/>
  <c r="BH182" i="40"/>
  <c r="BH199" i="40" s="1"/>
  <c r="BE183" i="40"/>
  <c r="I8" i="36" s="1"/>
  <c r="BB184" i="40"/>
  <c r="F9" i="36" s="1"/>
  <c r="C9" i="41"/>
  <c r="AY185" i="40"/>
  <c r="C10" i="36" s="1"/>
  <c r="K9" i="41"/>
  <c r="BG185" i="40"/>
  <c r="C167" i="41"/>
  <c r="AA197" i="40"/>
  <c r="K5" i="29"/>
  <c r="M14" i="29"/>
  <c r="AC206" i="40"/>
  <c r="W198" i="40"/>
  <c r="BG199" i="40"/>
  <c r="K7" i="31"/>
  <c r="D11" i="31"/>
  <c r="AZ203" i="40"/>
  <c r="L14" i="31"/>
  <c r="BH206" i="40"/>
  <c r="I15" i="31"/>
  <c r="BB208" i="40"/>
  <c r="F16" i="31"/>
  <c r="G203" i="40"/>
  <c r="C9" i="10"/>
  <c r="E10" i="35"/>
  <c r="AY17" i="40"/>
  <c r="C206" i="40"/>
  <c r="K4" i="41"/>
  <c r="K25" i="41"/>
  <c r="G24" i="41"/>
  <c r="G45" i="41"/>
  <c r="M46" i="41"/>
  <c r="D54" i="41"/>
  <c r="L54" i="41"/>
  <c r="F202" i="40"/>
  <c r="S202" i="40"/>
  <c r="E75" i="41"/>
  <c r="M75" i="41"/>
  <c r="F88" i="41"/>
  <c r="G101" i="41"/>
  <c r="K105" i="41"/>
  <c r="G109" i="41"/>
  <c r="M110" i="41"/>
  <c r="I135" i="41"/>
  <c r="BF190" i="40"/>
  <c r="J15" i="36" s="1"/>
  <c r="O128" i="40"/>
  <c r="BF129" i="40"/>
  <c r="AP129" i="40"/>
  <c r="J57" i="39"/>
  <c r="J178" i="39"/>
  <c r="J193" i="39" s="1"/>
  <c r="J176" i="39"/>
  <c r="J9" i="32" s="1"/>
  <c r="J174" i="39"/>
  <c r="J7" i="32" s="1"/>
  <c r="O50" i="39"/>
  <c r="J172" i="39"/>
  <c r="J5" i="32" s="1"/>
  <c r="O46" i="39"/>
  <c r="O54" i="39"/>
  <c r="E180" i="40"/>
  <c r="D183" i="40"/>
  <c r="D8" i="33" s="1"/>
  <c r="L17" i="40"/>
  <c r="I17" i="40"/>
  <c r="I184" i="40"/>
  <c r="I201" i="40" s="1"/>
  <c r="F17" i="40"/>
  <c r="C10" i="41"/>
  <c r="C186" i="41" s="1"/>
  <c r="C186" i="40"/>
  <c r="C11" i="33" s="1"/>
  <c r="K186" i="40"/>
  <c r="K11" i="33" s="1"/>
  <c r="K17" i="40"/>
  <c r="M188" i="40"/>
  <c r="M193" i="40" s="1"/>
  <c r="J189" i="40"/>
  <c r="D191" i="40"/>
  <c r="I192" i="40"/>
  <c r="I17" i="33" s="1"/>
  <c r="V180" i="40"/>
  <c r="S17" i="40"/>
  <c r="C5" i="41"/>
  <c r="S181" i="40"/>
  <c r="AA181" i="40"/>
  <c r="K6" i="34" s="1"/>
  <c r="AA17" i="40"/>
  <c r="X182" i="40"/>
  <c r="H7" i="34" s="1"/>
  <c r="U183" i="40"/>
  <c r="AC183" i="40"/>
  <c r="M8" i="34" s="1"/>
  <c r="Z17" i="40"/>
  <c r="Z184" i="40"/>
  <c r="J9" i="34" s="1"/>
  <c r="W17" i="40"/>
  <c r="W185" i="40"/>
  <c r="G10" i="34" s="1"/>
  <c r="T17" i="40"/>
  <c r="T186" i="40"/>
  <c r="D11" i="34" s="1"/>
  <c r="AB186" i="40"/>
  <c r="L11" i="34" s="1"/>
  <c r="AB17" i="40"/>
  <c r="Y187" i="40"/>
  <c r="I12" i="34" s="1"/>
  <c r="Y17" i="40"/>
  <c r="V188" i="40"/>
  <c r="F13" i="34" s="1"/>
  <c r="C13" i="41"/>
  <c r="C189" i="41" s="1"/>
  <c r="S189" i="40"/>
  <c r="C14" i="34" s="1"/>
  <c r="AA189" i="40"/>
  <c r="K14" i="34" s="1"/>
  <c r="X190" i="40"/>
  <c r="H15" i="34" s="1"/>
  <c r="U191" i="40"/>
  <c r="E16" i="34" s="1"/>
  <c r="AC191" i="40"/>
  <c r="M16" i="34" s="1"/>
  <c r="Z192" i="40"/>
  <c r="J17" i="34" s="1"/>
  <c r="AM180" i="40"/>
  <c r="AM17" i="40"/>
  <c r="AJ181" i="40"/>
  <c r="AJ17" i="40"/>
  <c r="AR17" i="40"/>
  <c r="AR181" i="40"/>
  <c r="L6" i="35" s="1"/>
  <c r="AO182" i="40"/>
  <c r="I7" i="35" s="1"/>
  <c r="AL183" i="40"/>
  <c r="AI17" i="40"/>
  <c r="AI184" i="40"/>
  <c r="C8" i="41"/>
  <c r="C184" i="41" s="1"/>
  <c r="AQ184" i="40"/>
  <c r="K9" i="35" s="1"/>
  <c r="AQ17" i="40"/>
  <c r="AN185" i="40"/>
  <c r="H10" i="35" s="1"/>
  <c r="AN17" i="40"/>
  <c r="AK186" i="40"/>
  <c r="E11" i="35" s="1"/>
  <c r="AK17" i="40"/>
  <c r="AS186" i="40"/>
  <c r="M11" i="35" s="1"/>
  <c r="AP187" i="40"/>
  <c r="J12" i="35" s="1"/>
  <c r="AM188" i="40"/>
  <c r="G13" i="35" s="1"/>
  <c r="AJ189" i="40"/>
  <c r="D14" i="35" s="1"/>
  <c r="AR189" i="40"/>
  <c r="L14" i="35" s="1"/>
  <c r="AO190" i="40"/>
  <c r="I15" i="35" s="1"/>
  <c r="AL191" i="40"/>
  <c r="F16" i="35" s="1"/>
  <c r="C16" i="41"/>
  <c r="C192" i="41" s="1"/>
  <c r="AI192" i="40"/>
  <c r="C17" i="35" s="1"/>
  <c r="AQ192" i="40"/>
  <c r="K17" i="35" s="1"/>
  <c r="BD180" i="40"/>
  <c r="BD17" i="40"/>
  <c r="BC17" i="40"/>
  <c r="AZ17" i="40"/>
  <c r="BH17" i="40"/>
  <c r="BE17" i="40"/>
  <c r="BB17" i="40"/>
  <c r="BG17" i="40"/>
  <c r="J165" i="40"/>
  <c r="J6" i="10" s="1"/>
  <c r="G33" i="40"/>
  <c r="G166" i="40"/>
  <c r="D33" i="40"/>
  <c r="L167" i="40"/>
  <c r="I33" i="40"/>
  <c r="C33" i="40"/>
  <c r="C170" i="40"/>
  <c r="C11" i="10" s="1"/>
  <c r="C26" i="41"/>
  <c r="K170" i="40"/>
  <c r="K33" i="40"/>
  <c r="H171" i="40"/>
  <c r="H12" i="10" s="1"/>
  <c r="J173" i="40"/>
  <c r="G174" i="40"/>
  <c r="G15" i="10" s="1"/>
  <c r="D175" i="40"/>
  <c r="D16" i="10" s="1"/>
  <c r="L175" i="40"/>
  <c r="L16" i="10" s="1"/>
  <c r="S33" i="40"/>
  <c r="C21" i="41"/>
  <c r="S165" i="40"/>
  <c r="AA165" i="40"/>
  <c r="K6" i="29" s="1"/>
  <c r="AA33" i="40"/>
  <c r="X166" i="40"/>
  <c r="H7" i="29" s="1"/>
  <c r="U33" i="40"/>
  <c r="U167" i="40"/>
  <c r="E8" i="29" s="1"/>
  <c r="AC167" i="40"/>
  <c r="M8" i="29" s="1"/>
  <c r="AC33" i="40"/>
  <c r="Z168" i="40"/>
  <c r="J9" i="29" s="1"/>
  <c r="W169" i="40"/>
  <c r="G10" i="29" s="1"/>
  <c r="T33" i="40"/>
  <c r="T170" i="40"/>
  <c r="D11" i="29" s="1"/>
  <c r="AB33" i="40"/>
  <c r="AB170" i="40"/>
  <c r="Y171" i="40"/>
  <c r="I12" i="29" s="1"/>
  <c r="V172" i="40"/>
  <c r="C29" i="41"/>
  <c r="S173" i="40"/>
  <c r="C14" i="29" s="1"/>
  <c r="X174" i="40"/>
  <c r="H15" i="29" s="1"/>
  <c r="U175" i="40"/>
  <c r="E16" i="29" s="1"/>
  <c r="AC175" i="40"/>
  <c r="Z176" i="40"/>
  <c r="J17" i="29" s="1"/>
  <c r="AM33" i="40"/>
  <c r="AJ33" i="40"/>
  <c r="AJ165" i="40"/>
  <c r="D6" i="30" s="1"/>
  <c r="AR33" i="40"/>
  <c r="AR165" i="40"/>
  <c r="AO166" i="40"/>
  <c r="AI33" i="40"/>
  <c r="AI168" i="40"/>
  <c r="AQ168" i="40"/>
  <c r="K9" i="30" s="1"/>
  <c r="AQ33" i="40"/>
  <c r="AN169" i="40"/>
  <c r="H10" i="30" s="1"/>
  <c r="AK170" i="40"/>
  <c r="E11" i="30" s="1"/>
  <c r="AS170" i="40"/>
  <c r="M11" i="30" s="1"/>
  <c r="AP171" i="40"/>
  <c r="J12" i="30" s="1"/>
  <c r="AM172" i="40"/>
  <c r="G13" i="30" s="1"/>
  <c r="AJ173" i="40"/>
  <c r="D14" i="30" s="1"/>
  <c r="AR173" i="40"/>
  <c r="L14" i="30" s="1"/>
  <c r="AO174" i="40"/>
  <c r="I15" i="30" s="1"/>
  <c r="AL175" i="40"/>
  <c r="F16" i="30" s="1"/>
  <c r="AI176" i="40"/>
  <c r="C32" i="41"/>
  <c r="AQ176" i="40"/>
  <c r="K17" i="30" s="1"/>
  <c r="BD164" i="40"/>
  <c r="H5" i="31" s="1"/>
  <c r="BD33" i="40"/>
  <c r="BA165" i="40"/>
  <c r="E6" i="31" s="1"/>
  <c r="BA33" i="40"/>
  <c r="BI165" i="40"/>
  <c r="BF166" i="40"/>
  <c r="BC33" i="40"/>
  <c r="AZ168" i="40"/>
  <c r="AZ201" i="40" s="1"/>
  <c r="AZ33" i="40"/>
  <c r="BH33" i="40"/>
  <c r="BH168" i="40"/>
  <c r="L9" i="31" s="1"/>
  <c r="BE169" i="40"/>
  <c r="BB170" i="40"/>
  <c r="AY171" i="40"/>
  <c r="AY33" i="40"/>
  <c r="C27" i="41"/>
  <c r="BG33" i="40"/>
  <c r="BG171" i="40"/>
  <c r="BG204" i="40" s="1"/>
  <c r="BD172" i="40"/>
  <c r="H13" i="31" s="1"/>
  <c r="BA173" i="40"/>
  <c r="AZ176" i="40"/>
  <c r="BH176" i="40"/>
  <c r="M49" i="40"/>
  <c r="J49" i="40"/>
  <c r="G49" i="40"/>
  <c r="D49" i="40"/>
  <c r="L49" i="40"/>
  <c r="C49" i="40"/>
  <c r="C42" i="41"/>
  <c r="K49" i="40"/>
  <c r="H49" i="40"/>
  <c r="G46" i="41"/>
  <c r="V49" i="40"/>
  <c r="C37" i="41"/>
  <c r="S49" i="40"/>
  <c r="AA49" i="40"/>
  <c r="X49" i="40"/>
  <c r="U49" i="40"/>
  <c r="AC49" i="40"/>
  <c r="Z49" i="40"/>
  <c r="W49" i="40"/>
  <c r="T49" i="40"/>
  <c r="AB49" i="40"/>
  <c r="C45" i="41"/>
  <c r="AM49" i="40"/>
  <c r="AJ49" i="40"/>
  <c r="AR49" i="40"/>
  <c r="AO49" i="40"/>
  <c r="AL49" i="40"/>
  <c r="C40" i="41"/>
  <c r="AI49" i="40"/>
  <c r="AN49" i="40"/>
  <c r="AK49" i="40"/>
  <c r="AS49" i="40"/>
  <c r="AP49" i="40"/>
  <c r="C48" i="41"/>
  <c r="BD49" i="40"/>
  <c r="BA49" i="40"/>
  <c r="BI49" i="40"/>
  <c r="BF49" i="40"/>
  <c r="BC49" i="40"/>
  <c r="BE49" i="40"/>
  <c r="BB49" i="40"/>
  <c r="BG49" i="40"/>
  <c r="BH197" i="40"/>
  <c r="L17" i="29"/>
  <c r="L7" i="31"/>
  <c r="C14" i="33"/>
  <c r="AC205" i="40"/>
  <c r="D7" i="31"/>
  <c r="AZ199" i="40"/>
  <c r="D14" i="31"/>
  <c r="AZ206" i="40"/>
  <c r="T208" i="40"/>
  <c r="D16" i="34"/>
  <c r="F9" i="29"/>
  <c r="V201" i="40"/>
  <c r="I6" i="35"/>
  <c r="M84" i="41"/>
  <c r="K90" i="41"/>
  <c r="M85" i="41"/>
  <c r="G62" i="43"/>
  <c r="D63" i="43"/>
  <c r="L63" i="43"/>
  <c r="I64" i="43"/>
  <c r="F65" i="43"/>
  <c r="K66" i="43"/>
  <c r="H67" i="43"/>
  <c r="E68" i="43"/>
  <c r="M68" i="43"/>
  <c r="J69" i="43"/>
  <c r="G70" i="43"/>
  <c r="D71" i="43"/>
  <c r="L71" i="43"/>
  <c r="K122" i="41"/>
  <c r="E124" i="41"/>
  <c r="AZ129" i="40"/>
  <c r="BH129" i="40"/>
  <c r="BE129" i="40"/>
  <c r="J126" i="41"/>
  <c r="M132" i="41"/>
  <c r="I136" i="41"/>
  <c r="K138" i="41"/>
  <c r="H139" i="41"/>
  <c r="J141" i="41"/>
  <c r="L143" i="41"/>
  <c r="AK145" i="40"/>
  <c r="AS145" i="40"/>
  <c r="AP145" i="40"/>
  <c r="I142" i="41"/>
  <c r="BD145" i="40"/>
  <c r="BI145" i="40"/>
  <c r="AZ145" i="40"/>
  <c r="BE145" i="40"/>
  <c r="E148" i="41"/>
  <c r="AL161" i="40"/>
  <c r="AQ161" i="40"/>
  <c r="BF161" i="40"/>
  <c r="BE161" i="40"/>
  <c r="BB161" i="40"/>
  <c r="E157" i="41"/>
  <c r="J113" i="39"/>
  <c r="D113" i="39"/>
  <c r="J85" i="39"/>
  <c r="J71" i="39"/>
  <c r="L29" i="39"/>
  <c r="D29" i="39"/>
  <c r="K65" i="40"/>
  <c r="AB65" i="40"/>
  <c r="U81" i="40"/>
  <c r="AR208" i="40"/>
  <c r="BH204" i="40"/>
  <c r="AL65" i="40"/>
  <c r="BC65" i="40"/>
  <c r="AO81" i="40"/>
  <c r="BF81" i="40"/>
  <c r="I203" i="40"/>
  <c r="C56" i="41"/>
  <c r="T65" i="40"/>
  <c r="AC65" i="40"/>
  <c r="V81" i="40"/>
  <c r="AM65" i="40"/>
  <c r="BE65" i="40"/>
  <c r="AP81" i="40"/>
  <c r="BG81" i="40"/>
  <c r="U65" i="40"/>
  <c r="AN65" i="40"/>
  <c r="BF65" i="40"/>
  <c r="AQ81" i="40"/>
  <c r="AZ81" i="40"/>
  <c r="BH81" i="40"/>
  <c r="V65" i="40"/>
  <c r="AO65" i="40"/>
  <c r="BG65" i="40"/>
  <c r="AJ81" i="40"/>
  <c r="AR81" i="40"/>
  <c r="BA81" i="40"/>
  <c r="BI81" i="40"/>
  <c r="S65" i="40"/>
  <c r="W65" i="40"/>
  <c r="Z81" i="40"/>
  <c r="AP65" i="40"/>
  <c r="BH65" i="40"/>
  <c r="AK81" i="40"/>
  <c r="AS81" i="40"/>
  <c r="BB81" i="40"/>
  <c r="G65" i="40"/>
  <c r="Y65" i="40"/>
  <c r="AA81" i="40"/>
  <c r="AQ65" i="40"/>
  <c r="AZ65" i="40"/>
  <c r="BI65" i="40"/>
  <c r="AL81" i="40"/>
  <c r="BC81" i="40"/>
  <c r="Z65" i="40"/>
  <c r="AB81" i="40"/>
  <c r="AJ65" i="40"/>
  <c r="AR65" i="40"/>
  <c r="BA65" i="40"/>
  <c r="AM81" i="40"/>
  <c r="BD81" i="40"/>
  <c r="D44" i="41"/>
  <c r="I40" i="41"/>
  <c r="O40" i="40"/>
  <c r="O46" i="40"/>
  <c r="G75" i="41"/>
  <c r="K79" i="41"/>
  <c r="M76" i="41"/>
  <c r="J101" i="41"/>
  <c r="D111" i="41"/>
  <c r="E116" i="41"/>
  <c r="E132" i="41"/>
  <c r="AV54" i="28"/>
  <c r="Z5" i="47" s="1"/>
  <c r="J46" i="28"/>
  <c r="C8" i="34"/>
  <c r="S200" i="40"/>
  <c r="J209" i="40"/>
  <c r="J17" i="10"/>
  <c r="C13" i="33"/>
  <c r="C205" i="40"/>
  <c r="F201" i="40"/>
  <c r="F9" i="33"/>
  <c r="K10" i="10"/>
  <c r="BE206" i="40"/>
  <c r="E9" i="10"/>
  <c r="E201" i="40"/>
  <c r="D6" i="34"/>
  <c r="T198" i="40"/>
  <c r="J6" i="29"/>
  <c r="Z198" i="40"/>
  <c r="I10" i="29"/>
  <c r="Y202" i="40"/>
  <c r="F11" i="29"/>
  <c r="M6" i="35"/>
  <c r="AS198" i="40"/>
  <c r="G8" i="35"/>
  <c r="AM200" i="40"/>
  <c r="D9" i="35"/>
  <c r="AJ201" i="40"/>
  <c r="F11" i="35"/>
  <c r="AL203" i="40"/>
  <c r="K8" i="36"/>
  <c r="BD201" i="40"/>
  <c r="H9" i="36"/>
  <c r="E10" i="36"/>
  <c r="BA202" i="40"/>
  <c r="BI202" i="40"/>
  <c r="M10" i="36"/>
  <c r="AZ205" i="40"/>
  <c r="D13" i="36"/>
  <c r="L13" i="36"/>
  <c r="AK206" i="40"/>
  <c r="E14" i="30"/>
  <c r="E8" i="31"/>
  <c r="BB207" i="40"/>
  <c r="J17" i="31"/>
  <c r="BF209" i="40"/>
  <c r="AS206" i="40"/>
  <c r="L9" i="35"/>
  <c r="J11" i="36"/>
  <c r="I175" i="40"/>
  <c r="I16" i="10" s="1"/>
  <c r="I45" i="41"/>
  <c r="I165" i="40"/>
  <c r="I6" i="10" s="1"/>
  <c r="K42" i="41"/>
  <c r="BI197" i="40"/>
  <c r="D203" i="40"/>
  <c r="I143" i="41"/>
  <c r="I167" i="40"/>
  <c r="I8" i="10" s="1"/>
  <c r="I145" i="40"/>
  <c r="I129" i="40"/>
  <c r="I191" i="40"/>
  <c r="I16" i="33" s="1"/>
  <c r="I183" i="40"/>
  <c r="I8" i="33" s="1"/>
  <c r="I119" i="41"/>
  <c r="I117" i="41"/>
  <c r="I181" i="40"/>
  <c r="I6" i="33" s="1"/>
  <c r="I127" i="41"/>
  <c r="M5" i="36"/>
  <c r="C10" i="31"/>
  <c r="C8" i="36"/>
  <c r="AY200" i="40"/>
  <c r="K41" i="10"/>
  <c r="J55" i="10"/>
  <c r="M8" i="30"/>
  <c r="AS200" i="40"/>
  <c r="J9" i="30"/>
  <c r="AP201" i="40"/>
  <c r="BE199" i="40"/>
  <c r="F8" i="31"/>
  <c r="BA201" i="40"/>
  <c r="E9" i="31"/>
  <c r="G11" i="31"/>
  <c r="BC203" i="40"/>
  <c r="L13" i="31"/>
  <c r="BH205" i="40"/>
  <c r="K17" i="31"/>
  <c r="I7" i="31"/>
  <c r="H8" i="10"/>
  <c r="C200" i="40"/>
  <c r="C8" i="33"/>
  <c r="F199" i="40"/>
  <c r="K71" i="41"/>
  <c r="L71" i="41"/>
  <c r="I104" i="41"/>
  <c r="I21" i="41"/>
  <c r="K23" i="41"/>
  <c r="K31" i="41"/>
  <c r="J21" i="41"/>
  <c r="I24" i="41"/>
  <c r="J29" i="41"/>
  <c r="I32" i="41"/>
  <c r="L36" i="41"/>
  <c r="I37" i="41"/>
  <c r="F38" i="41"/>
  <c r="H40" i="41"/>
  <c r="E41" i="41"/>
  <c r="M41" i="41"/>
  <c r="F46" i="41"/>
  <c r="H48" i="41"/>
  <c r="G38" i="41"/>
  <c r="D39" i="41"/>
  <c r="L39" i="41"/>
  <c r="F41" i="41"/>
  <c r="H43" i="41"/>
  <c r="J45" i="41"/>
  <c r="D47" i="41"/>
  <c r="L47" i="41"/>
  <c r="E47" i="41"/>
  <c r="L52" i="41"/>
  <c r="I53" i="41"/>
  <c r="F54" i="41"/>
  <c r="E57" i="41"/>
  <c r="M57" i="41"/>
  <c r="J58" i="41"/>
  <c r="G59" i="41"/>
  <c r="D60" i="41"/>
  <c r="F62" i="41"/>
  <c r="H64" i="41"/>
  <c r="E52" i="41"/>
  <c r="M52" i="41"/>
  <c r="G54" i="41"/>
  <c r="D55" i="41"/>
  <c r="L55" i="41"/>
  <c r="I56" i="41"/>
  <c r="F57" i="41"/>
  <c r="K58" i="41"/>
  <c r="E60" i="41"/>
  <c r="M60" i="41"/>
  <c r="J61" i="41"/>
  <c r="D63" i="41"/>
  <c r="L63" i="41"/>
  <c r="I64" i="41"/>
  <c r="D68" i="41"/>
  <c r="L68" i="41"/>
  <c r="F70" i="41"/>
  <c r="M73" i="41"/>
  <c r="J74" i="41"/>
  <c r="D76" i="41"/>
  <c r="L76" i="41"/>
  <c r="F78" i="41"/>
  <c r="H80" i="41"/>
  <c r="E68" i="41"/>
  <c r="M68" i="41"/>
  <c r="J69" i="41"/>
  <c r="D71" i="41"/>
  <c r="I72" i="41"/>
  <c r="F73" i="41"/>
  <c r="H75" i="41"/>
  <c r="E76" i="41"/>
  <c r="J77" i="41"/>
  <c r="D79" i="41"/>
  <c r="D84" i="41"/>
  <c r="L84" i="41"/>
  <c r="I85" i="41"/>
  <c r="K87" i="41"/>
  <c r="H88" i="41"/>
  <c r="M89" i="41"/>
  <c r="D92" i="41"/>
  <c r="L92" i="41"/>
  <c r="I93" i="41"/>
  <c r="K95" i="41"/>
  <c r="H96" i="41"/>
  <c r="E84" i="41"/>
  <c r="J85" i="41"/>
  <c r="D87" i="41"/>
  <c r="I88" i="41"/>
  <c r="F89" i="41"/>
  <c r="H91" i="41"/>
  <c r="E92" i="41"/>
  <c r="L95" i="41"/>
  <c r="I96" i="41"/>
  <c r="D100" i="41"/>
  <c r="I101" i="41"/>
  <c r="H104" i="41"/>
  <c r="L108" i="41"/>
  <c r="E100" i="41"/>
  <c r="G102" i="41"/>
  <c r="D103" i="41"/>
  <c r="L103" i="41"/>
  <c r="F105" i="41"/>
  <c r="K106" i="41"/>
  <c r="H107" i="41"/>
  <c r="M108" i="41"/>
  <c r="J109" i="41"/>
  <c r="G110" i="41"/>
  <c r="L111" i="41"/>
  <c r="F103" i="41"/>
  <c r="D116" i="41"/>
  <c r="L116" i="41"/>
  <c r="F118" i="41"/>
  <c r="K119" i="41"/>
  <c r="H120" i="41"/>
  <c r="E121" i="41"/>
  <c r="M121" i="41"/>
  <c r="G123" i="41"/>
  <c r="D124" i="41"/>
  <c r="I125" i="41"/>
  <c r="F126" i="41"/>
  <c r="K127" i="41"/>
  <c r="H128" i="41"/>
  <c r="M116" i="41"/>
  <c r="J117" i="41"/>
  <c r="G118" i="41"/>
  <c r="D119" i="41"/>
  <c r="L119" i="41"/>
  <c r="I120" i="41"/>
  <c r="F121" i="41"/>
  <c r="H123" i="41"/>
  <c r="M124" i="41"/>
  <c r="J125" i="41"/>
  <c r="G126" i="41"/>
  <c r="D127" i="41"/>
  <c r="L127" i="41"/>
  <c r="I128" i="41"/>
  <c r="D132" i="41"/>
  <c r="I133" i="41"/>
  <c r="F134" i="41"/>
  <c r="K135" i="41"/>
  <c r="E137" i="41"/>
  <c r="M137" i="41"/>
  <c r="J138" i="41"/>
  <c r="G139" i="41"/>
  <c r="D140" i="41"/>
  <c r="L140" i="41"/>
  <c r="I141" i="41"/>
  <c r="F142" i="41"/>
  <c r="H144" i="41"/>
  <c r="J133" i="41"/>
  <c r="G134" i="41"/>
  <c r="D135" i="41"/>
  <c r="L135" i="41"/>
  <c r="F137" i="41"/>
  <c r="E140" i="41"/>
  <c r="M140" i="41"/>
  <c r="G142" i="41"/>
  <c r="D143" i="41"/>
  <c r="I144" i="41"/>
  <c r="L141" i="41"/>
  <c r="D148" i="41"/>
  <c r="L148" i="41"/>
  <c r="F150" i="41"/>
  <c r="K151" i="41"/>
  <c r="E153" i="41"/>
  <c r="M153" i="41"/>
  <c r="G155" i="41"/>
  <c r="D156" i="41"/>
  <c r="I157" i="41"/>
  <c r="F158" i="41"/>
  <c r="H160" i="41"/>
  <c r="M148" i="41"/>
  <c r="J149" i="41"/>
  <c r="E156" i="41"/>
  <c r="I160" i="41"/>
  <c r="K152" i="41"/>
  <c r="J155" i="41"/>
  <c r="I80" i="41"/>
  <c r="L79" i="41"/>
  <c r="J37" i="41"/>
  <c r="J42" i="41"/>
  <c r="BA197" i="40"/>
  <c r="BH198" i="40"/>
  <c r="I61" i="41"/>
  <c r="D36" i="41"/>
  <c r="K55" i="41"/>
  <c r="F95" i="41"/>
  <c r="H59" i="41"/>
  <c r="M92" i="41"/>
  <c r="G91" i="41"/>
  <c r="L44" i="41"/>
  <c r="K63" i="41"/>
  <c r="L15" i="41"/>
  <c r="BD209" i="40"/>
  <c r="J93" i="41"/>
  <c r="G78" i="41"/>
  <c r="D7" i="41"/>
  <c r="F9" i="41"/>
  <c r="L31" i="41"/>
  <c r="K47" i="41"/>
  <c r="G107" i="41"/>
  <c r="AE156" i="40"/>
  <c r="I50" i="28"/>
  <c r="Y5" i="47"/>
  <c r="I51" i="28"/>
  <c r="I52" i="28"/>
  <c r="I46" i="28"/>
  <c r="I40" i="28"/>
  <c r="I42" i="28" s="1"/>
  <c r="BE33" i="40"/>
  <c r="BE170" i="40"/>
  <c r="I8" i="31"/>
  <c r="AO97" i="40"/>
  <c r="AO170" i="40"/>
  <c r="I90" i="41"/>
  <c r="I87" i="41"/>
  <c r="AO167" i="40"/>
  <c r="AO33" i="40"/>
  <c r="L16" i="29"/>
  <c r="AB208" i="40"/>
  <c r="AO205" i="40"/>
  <c r="AS209" i="40"/>
  <c r="M17" i="35"/>
  <c r="H12" i="36"/>
  <c r="BD204" i="40"/>
  <c r="BC207" i="40"/>
  <c r="G15" i="36"/>
  <c r="M7" i="30"/>
  <c r="AS199" i="40"/>
  <c r="L8" i="30"/>
  <c r="AJ203" i="40"/>
  <c r="D11" i="30"/>
  <c r="AR203" i="40"/>
  <c r="L11" i="30"/>
  <c r="I12" i="30"/>
  <c r="AO204" i="40"/>
  <c r="BG201" i="40"/>
  <c r="BA203" i="40"/>
  <c r="E11" i="31"/>
  <c r="BI203" i="40"/>
  <c r="M11" i="31"/>
  <c r="K16" i="31"/>
  <c r="BG208" i="40"/>
  <c r="AL205" i="40"/>
  <c r="F13" i="30"/>
  <c r="E10" i="33"/>
  <c r="K9" i="31"/>
  <c r="E202" i="40"/>
  <c r="H17" i="31"/>
  <c r="J31" i="41"/>
  <c r="L22" i="41"/>
  <c r="E12" i="41"/>
  <c r="E4" i="41"/>
  <c r="I29" i="41"/>
  <c r="I23" i="41"/>
  <c r="K15" i="41"/>
  <c r="F11" i="41"/>
  <c r="F24" i="41"/>
  <c r="I13" i="41"/>
  <c r="G55" i="35"/>
  <c r="L30" i="41"/>
  <c r="D22" i="41"/>
  <c r="I10" i="41"/>
  <c r="K28" i="41"/>
  <c r="G22" i="41"/>
  <c r="H10" i="41"/>
  <c r="F16" i="41"/>
  <c r="J4" i="41"/>
  <c r="D6" i="41"/>
  <c r="F8" i="41"/>
  <c r="E11" i="41"/>
  <c r="J12" i="41"/>
  <c r="H5" i="41"/>
  <c r="J15" i="41"/>
  <c r="D4" i="41"/>
  <c r="I5" i="41"/>
  <c r="F6" i="41"/>
  <c r="H8" i="41"/>
  <c r="E9" i="41"/>
  <c r="M9" i="41"/>
  <c r="J10" i="41"/>
  <c r="G11" i="41"/>
  <c r="L12" i="41"/>
  <c r="G6" i="41"/>
  <c r="H11" i="41"/>
  <c r="G14" i="41"/>
  <c r="D15" i="41"/>
  <c r="G21" i="41"/>
  <c r="H26" i="41"/>
  <c r="J28" i="41"/>
  <c r="H21" i="41"/>
  <c r="L25" i="41"/>
  <c r="H29" i="41"/>
  <c r="J26" i="41"/>
  <c r="G27" i="41"/>
  <c r="L28" i="41"/>
  <c r="M20" i="41"/>
  <c r="D23" i="41"/>
  <c r="L23" i="41"/>
  <c r="F25" i="41"/>
  <c r="H27" i="41"/>
  <c r="D31" i="41"/>
  <c r="G37" i="41"/>
  <c r="K41" i="41"/>
  <c r="E38" i="41"/>
  <c r="I42" i="41"/>
  <c r="E46" i="41"/>
  <c r="K39" i="41"/>
  <c r="G43" i="41"/>
  <c r="M36" i="41"/>
  <c r="E44" i="41"/>
  <c r="M44" i="41"/>
  <c r="I48" i="41"/>
  <c r="J52" i="41"/>
  <c r="H58" i="41"/>
  <c r="L62" i="41"/>
  <c r="J55" i="41"/>
  <c r="F59" i="41"/>
  <c r="H61" i="41"/>
  <c r="J63" i="41"/>
  <c r="D52" i="41"/>
  <c r="H56" i="41"/>
  <c r="L60" i="41"/>
  <c r="J53" i="41"/>
  <c r="G62" i="41"/>
  <c r="D70" i="41"/>
  <c r="G77" i="41"/>
  <c r="I79" i="41"/>
  <c r="F80" i="41"/>
  <c r="K68" i="41"/>
  <c r="G72" i="41"/>
  <c r="K76" i="41"/>
  <c r="G80" i="41"/>
  <c r="I69" i="41"/>
  <c r="H72" i="41"/>
  <c r="E73" i="41"/>
  <c r="I77" i="41"/>
  <c r="G70" i="41"/>
  <c r="K74" i="41"/>
  <c r="L86" i="41"/>
  <c r="J92" i="41"/>
  <c r="D89" i="41"/>
  <c r="L89" i="41"/>
  <c r="AY201" i="40"/>
  <c r="E30" i="41"/>
  <c r="E22" i="41"/>
  <c r="D20" i="41"/>
  <c r="I8" i="41"/>
  <c r="E27" i="41"/>
  <c r="K20" i="41"/>
  <c r="H16" i="41"/>
  <c r="L6" i="41"/>
  <c r="F14" i="41"/>
  <c r="G5" i="41"/>
  <c r="G29" i="41"/>
  <c r="D28" i="41"/>
  <c r="I16" i="41"/>
  <c r="K7" i="41"/>
  <c r="K26" i="41"/>
  <c r="O14" i="40"/>
  <c r="L14" i="41"/>
  <c r="J5" i="41"/>
  <c r="H13" i="41"/>
  <c r="M28" i="41"/>
  <c r="F27" i="41"/>
  <c r="E14" i="41"/>
  <c r="M6" i="41"/>
  <c r="G32" i="41"/>
  <c r="M25" i="41"/>
  <c r="D14" i="41"/>
  <c r="L4" i="41"/>
  <c r="L9" i="41"/>
  <c r="E36" i="41"/>
  <c r="F30" i="41"/>
  <c r="K10" i="41"/>
  <c r="I26" i="41"/>
  <c r="H24" i="41"/>
  <c r="G13" i="41"/>
  <c r="E6" i="41"/>
  <c r="I31" i="41"/>
  <c r="E25" i="41"/>
  <c r="J13" i="41"/>
  <c r="D9" i="41"/>
  <c r="F32" i="41"/>
  <c r="F22" i="41"/>
  <c r="H32" i="41"/>
  <c r="J23" i="41"/>
  <c r="M12" i="41"/>
  <c r="M4" i="41"/>
  <c r="G30" i="41"/>
  <c r="L20" i="41"/>
  <c r="D12" i="41"/>
  <c r="L7" i="41"/>
  <c r="M38" i="41"/>
  <c r="K111" i="41"/>
  <c r="E102" i="41"/>
  <c r="J90" i="41"/>
  <c r="F86" i="41"/>
  <c r="I106" i="41"/>
  <c r="K103" i="41"/>
  <c r="O88" i="40"/>
  <c r="D95" i="41"/>
  <c r="L87" i="41"/>
  <c r="I112" i="41"/>
  <c r="E108" i="41"/>
  <c r="E110" i="41"/>
  <c r="M100" i="41"/>
  <c r="AQ51" i="40"/>
  <c r="AQ179" i="40"/>
  <c r="S51" i="40"/>
  <c r="Y67" i="40"/>
  <c r="S99" i="40"/>
  <c r="Y115" i="40"/>
  <c r="S179" i="40"/>
  <c r="BA19" i="40"/>
  <c r="BG35" i="40"/>
  <c r="BA67" i="40"/>
  <c r="BG83" i="40"/>
  <c r="BA147" i="40"/>
  <c r="BG163" i="40"/>
  <c r="AJ83" i="40"/>
  <c r="T51" i="40"/>
  <c r="Z67" i="40"/>
  <c r="T99" i="40"/>
  <c r="Z115" i="40"/>
  <c r="T179" i="40"/>
  <c r="BB19" i="40"/>
  <c r="BH35" i="40"/>
  <c r="BB67" i="40"/>
  <c r="BH83" i="40"/>
  <c r="BB147" i="40"/>
  <c r="BH163" i="40"/>
  <c r="AQ83" i="40"/>
  <c r="S19" i="40"/>
  <c r="Y35" i="40"/>
  <c r="S67" i="40"/>
  <c r="Y83" i="40"/>
  <c r="S147" i="40"/>
  <c r="Y163" i="40"/>
  <c r="AQ163" i="40"/>
  <c r="AQ99" i="40"/>
  <c r="AQ35" i="40"/>
  <c r="BA35" i="40"/>
  <c r="BG51" i="40"/>
  <c r="BA115" i="40"/>
  <c r="BG131" i="40"/>
  <c r="BA163" i="40"/>
  <c r="BG179" i="40"/>
  <c r="AJ115" i="40"/>
  <c r="T19" i="40"/>
  <c r="Z35" i="40"/>
  <c r="T67" i="40"/>
  <c r="Z83" i="40"/>
  <c r="T147" i="40"/>
  <c r="Z163" i="40"/>
  <c r="AJ163" i="40"/>
  <c r="AJ99" i="40"/>
  <c r="AJ35" i="40"/>
  <c r="BB35" i="40"/>
  <c r="BH51" i="40"/>
  <c r="BB115" i="40"/>
  <c r="BH131" i="40"/>
  <c r="BB163" i="40"/>
  <c r="BH179" i="40"/>
  <c r="BA179" i="40"/>
  <c r="S35" i="40"/>
  <c r="Y51" i="40"/>
  <c r="S115" i="40"/>
  <c r="Y131" i="40"/>
  <c r="BG19" i="40"/>
  <c r="BA83" i="40"/>
  <c r="BG99" i="40"/>
  <c r="T35" i="40"/>
  <c r="Z51" i="40"/>
  <c r="T115" i="40"/>
  <c r="Z131" i="40"/>
  <c r="BH19" i="40"/>
  <c r="BB83" i="40"/>
  <c r="BH99" i="40"/>
  <c r="K11" i="34"/>
  <c r="BI208" i="40"/>
  <c r="H41" i="34"/>
  <c r="G55" i="34"/>
  <c r="F19" i="43"/>
  <c r="F77" i="43" s="1"/>
  <c r="AR200" i="40"/>
  <c r="BB206" i="40"/>
  <c r="K13" i="35"/>
  <c r="H203" i="40"/>
  <c r="L7" i="34"/>
  <c r="G150" i="41"/>
  <c r="D151" i="41"/>
  <c r="L151" i="41"/>
  <c r="I152" i="41"/>
  <c r="F153" i="41"/>
  <c r="K154" i="41"/>
  <c r="M156" i="41"/>
  <c r="J157" i="41"/>
  <c r="G158" i="41"/>
  <c r="D159" i="41"/>
  <c r="AE158" i="40"/>
  <c r="L159" i="41"/>
  <c r="H155" i="41"/>
  <c r="H33" i="40"/>
  <c r="G20" i="41"/>
  <c r="BK39" i="40"/>
  <c r="BK47" i="40"/>
  <c r="BD65" i="40"/>
  <c r="AN97" i="40"/>
  <c r="BD97" i="40"/>
  <c r="O117" i="40"/>
  <c r="AE155" i="40"/>
  <c r="G43" i="39"/>
  <c r="M11" i="41"/>
  <c r="I15" i="41"/>
  <c r="G8" i="41"/>
  <c r="G16" i="41"/>
  <c r="D25" i="41"/>
  <c r="H164" i="40"/>
  <c r="H5" i="10" s="1"/>
  <c r="H50" i="28"/>
  <c r="AT54" i="28"/>
  <c r="H51" i="28" s="1"/>
  <c r="BI52" i="28"/>
  <c r="BI53" i="28"/>
  <c r="BD167" i="40"/>
  <c r="BD200" i="40" s="1"/>
  <c r="BD175" i="40"/>
  <c r="H16" i="31" s="1"/>
  <c r="H11" i="10"/>
  <c r="H172" i="40"/>
  <c r="H97" i="40"/>
  <c r="X97" i="40"/>
  <c r="X65" i="40"/>
  <c r="X81" i="40"/>
  <c r="H5" i="34"/>
  <c r="H190" i="40"/>
  <c r="H207" i="40" s="1"/>
  <c r="X169" i="40"/>
  <c r="X172" i="40"/>
  <c r="X205" i="40" s="1"/>
  <c r="H185" i="40"/>
  <c r="H10" i="33" s="1"/>
  <c r="H206" i="40"/>
  <c r="H14" i="33"/>
  <c r="N55" i="31"/>
  <c r="V55" i="31"/>
  <c r="AD55" i="31"/>
  <c r="AL55" i="31"/>
  <c r="H55" i="31"/>
  <c r="P55" i="31"/>
  <c r="X55" i="31"/>
  <c r="AF55" i="31"/>
  <c r="H85" i="41"/>
  <c r="BD202" i="40"/>
  <c r="BD173" i="40"/>
  <c r="H14" i="31" s="1"/>
  <c r="I55" i="31"/>
  <c r="Q55" i="31"/>
  <c r="Y55" i="31"/>
  <c r="AG55" i="31"/>
  <c r="J55" i="31"/>
  <c r="R55" i="31"/>
  <c r="Z55" i="31"/>
  <c r="AH55" i="31"/>
  <c r="K55" i="31"/>
  <c r="S55" i="31"/>
  <c r="AA55" i="31"/>
  <c r="AI55" i="31"/>
  <c r="BD165" i="40"/>
  <c r="L55" i="31"/>
  <c r="T55" i="31"/>
  <c r="AB55" i="31"/>
  <c r="AJ55" i="31"/>
  <c r="H93" i="41"/>
  <c r="AN33" i="40"/>
  <c r="AN175" i="40"/>
  <c r="G55" i="30"/>
  <c r="AN167" i="40"/>
  <c r="H55" i="30"/>
  <c r="H6" i="30"/>
  <c r="I55" i="30"/>
  <c r="AN198" i="40"/>
  <c r="J55" i="30"/>
  <c r="K55" i="30"/>
  <c r="X167" i="40"/>
  <c r="X175" i="40"/>
  <c r="H16" i="29" s="1"/>
  <c r="H81" i="40"/>
  <c r="H5" i="29"/>
  <c r="X197" i="40"/>
  <c r="X209" i="40"/>
  <c r="X33" i="40"/>
  <c r="H17" i="34"/>
  <c r="X17" i="40"/>
  <c r="H15" i="10"/>
  <c r="H169" i="40"/>
  <c r="H10" i="10" s="1"/>
  <c r="H166" i="40"/>
  <c r="H7" i="10" s="1"/>
  <c r="H17" i="40"/>
  <c r="H188" i="40"/>
  <c r="H13" i="33" s="1"/>
  <c r="H180" i="40"/>
  <c r="H5" i="33" s="1"/>
  <c r="AI204" i="40"/>
  <c r="C12" i="30"/>
  <c r="F16" i="10"/>
  <c r="F208" i="40"/>
  <c r="AY197" i="40"/>
  <c r="C5" i="36"/>
  <c r="F8" i="10"/>
  <c r="K208" i="40"/>
  <c r="K16" i="10"/>
  <c r="D11" i="33"/>
  <c r="C13" i="29"/>
  <c r="I7" i="32"/>
  <c r="E17" i="33"/>
  <c r="E209" i="40"/>
  <c r="G202" i="40"/>
  <c r="G10" i="33"/>
  <c r="AI206" i="40"/>
  <c r="C14" i="35"/>
  <c r="J205" i="40"/>
  <c r="H200" i="40"/>
  <c r="H8" i="33"/>
  <c r="H8" i="2"/>
  <c r="M202" i="40"/>
  <c r="M10" i="33"/>
  <c r="E5" i="30"/>
  <c r="AS197" i="40"/>
  <c r="M5" i="35"/>
  <c r="I17" i="10"/>
  <c r="I14" i="10"/>
  <c r="I206" i="40"/>
  <c r="I11" i="10"/>
  <c r="M200" i="40"/>
  <c r="M8" i="10"/>
  <c r="T197" i="40"/>
  <c r="D5" i="29"/>
  <c r="M199" i="40"/>
  <c r="J202" i="40"/>
  <c r="C209" i="40"/>
  <c r="E5" i="31"/>
  <c r="D197" i="40"/>
  <c r="I205" i="40"/>
  <c r="D205" i="40"/>
  <c r="I13" i="10"/>
  <c r="C9" i="31"/>
  <c r="D5" i="34"/>
  <c r="E5" i="36"/>
  <c r="W206" i="40"/>
  <c r="BG198" i="40"/>
  <c r="F4" i="41"/>
  <c r="K5" i="41"/>
  <c r="H6" i="41"/>
  <c r="E7" i="41"/>
  <c r="M7" i="41"/>
  <c r="J8" i="41"/>
  <c r="D10" i="41"/>
  <c r="L10" i="41"/>
  <c r="I11" i="41"/>
  <c r="F12" i="41"/>
  <c r="K13" i="41"/>
  <c r="H14" i="41"/>
  <c r="E15" i="41"/>
  <c r="M15" i="41"/>
  <c r="J16" i="41"/>
  <c r="G4" i="41"/>
  <c r="D5" i="41"/>
  <c r="L5" i="41"/>
  <c r="I6" i="41"/>
  <c r="F7" i="41"/>
  <c r="K8" i="41"/>
  <c r="H9" i="41"/>
  <c r="E10" i="41"/>
  <c r="M10" i="41"/>
  <c r="J11" i="41"/>
  <c r="G12" i="41"/>
  <c r="D13" i="41"/>
  <c r="L13" i="41"/>
  <c r="I14" i="41"/>
  <c r="F15" i="41"/>
  <c r="K16" i="41"/>
  <c r="H4" i="41"/>
  <c r="J6" i="41"/>
  <c r="G7" i="41"/>
  <c r="D8" i="41"/>
  <c r="L8" i="41"/>
  <c r="I9" i="41"/>
  <c r="F10" i="41"/>
  <c r="K11" i="41"/>
  <c r="H12" i="41"/>
  <c r="J14" i="41"/>
  <c r="G15" i="41"/>
  <c r="D16" i="41"/>
  <c r="L16" i="41"/>
  <c r="I4" i="41"/>
  <c r="F5" i="41"/>
  <c r="H7" i="41"/>
  <c r="E8" i="41"/>
  <c r="M8" i="41"/>
  <c r="J9" i="41"/>
  <c r="D11" i="41"/>
  <c r="L11" i="41"/>
  <c r="I12" i="41"/>
  <c r="F13" i="41"/>
  <c r="H15" i="41"/>
  <c r="E16" i="41"/>
  <c r="M16" i="41"/>
  <c r="F20" i="41"/>
  <c r="K21" i="41"/>
  <c r="H22" i="41"/>
  <c r="E23" i="41"/>
  <c r="M23" i="41"/>
  <c r="J24" i="41"/>
  <c r="D26" i="41"/>
  <c r="L26" i="41"/>
  <c r="I27" i="41"/>
  <c r="F28" i="41"/>
  <c r="K29" i="41"/>
  <c r="H30" i="41"/>
  <c r="E31" i="41"/>
  <c r="M31" i="41"/>
  <c r="J32" i="41"/>
  <c r="D21" i="41"/>
  <c r="L21" i="41"/>
  <c r="I22" i="41"/>
  <c r="F23" i="41"/>
  <c r="K24" i="41"/>
  <c r="H25" i="41"/>
  <c r="E26" i="41"/>
  <c r="M26" i="41"/>
  <c r="J27" i="41"/>
  <c r="D29" i="41"/>
  <c r="L29" i="41"/>
  <c r="I30" i="41"/>
  <c r="F31" i="41"/>
  <c r="K32" i="41"/>
  <c r="H20" i="41"/>
  <c r="E21" i="41"/>
  <c r="M21" i="41"/>
  <c r="G23" i="41"/>
  <c r="D24" i="41"/>
  <c r="L24" i="41"/>
  <c r="I25" i="41"/>
  <c r="F26" i="41"/>
  <c r="K27" i="41"/>
  <c r="H28" i="41"/>
  <c r="E29" i="41"/>
  <c r="M29" i="41"/>
  <c r="J30" i="41"/>
  <c r="G31" i="41"/>
  <c r="D32" i="41"/>
  <c r="L32" i="41"/>
  <c r="I20" i="41"/>
  <c r="F21" i="41"/>
  <c r="K22" i="41"/>
  <c r="E24" i="41"/>
  <c r="M24" i="41"/>
  <c r="J25" i="41"/>
  <c r="D27" i="41"/>
  <c r="L27" i="41"/>
  <c r="I28" i="41"/>
  <c r="F29" i="41"/>
  <c r="K30" i="41"/>
  <c r="E32" i="41"/>
  <c r="M32" i="41"/>
  <c r="AE20" i="40"/>
  <c r="BK28" i="40"/>
  <c r="F36" i="41"/>
  <c r="K37" i="41"/>
  <c r="H38" i="41"/>
  <c r="E39" i="41"/>
  <c r="M39" i="41"/>
  <c r="J40" i="41"/>
  <c r="G41" i="41"/>
  <c r="D42" i="41"/>
  <c r="L42" i="41"/>
  <c r="I43" i="41"/>
  <c r="F44" i="41"/>
  <c r="K45" i="41"/>
  <c r="H46" i="41"/>
  <c r="M47" i="41"/>
  <c r="J48" i="41"/>
  <c r="G36" i="41"/>
  <c r="D37" i="41"/>
  <c r="L37" i="41"/>
  <c r="I38" i="41"/>
  <c r="F39" i="41"/>
  <c r="K40" i="41"/>
  <c r="H41" i="41"/>
  <c r="E42" i="41"/>
  <c r="M42" i="41"/>
  <c r="J43" i="41"/>
  <c r="G44" i="41"/>
  <c r="D45" i="41"/>
  <c r="L45" i="41"/>
  <c r="I46" i="41"/>
  <c r="F47" i="41"/>
  <c r="K48" i="41"/>
  <c r="H36" i="41"/>
  <c r="E37" i="41"/>
  <c r="M37" i="41"/>
  <c r="J38" i="41"/>
  <c r="G39" i="41"/>
  <c r="D40" i="41"/>
  <c r="L40" i="41"/>
  <c r="I41" i="41"/>
  <c r="F42" i="41"/>
  <c r="K43" i="41"/>
  <c r="H44" i="41"/>
  <c r="E45" i="41"/>
  <c r="M45" i="41"/>
  <c r="J46" i="41"/>
  <c r="G47" i="41"/>
  <c r="D48" i="41"/>
  <c r="L48" i="41"/>
  <c r="I36" i="41"/>
  <c r="F37" i="41"/>
  <c r="K38" i="41"/>
  <c r="H39" i="41"/>
  <c r="E40" i="41"/>
  <c r="M40" i="41"/>
  <c r="J41" i="41"/>
  <c r="G42" i="41"/>
  <c r="D43" i="41"/>
  <c r="L43" i="41"/>
  <c r="I44" i="41"/>
  <c r="F45" i="41"/>
  <c r="K46" i="41"/>
  <c r="H47" i="41"/>
  <c r="E48" i="41"/>
  <c r="M48" i="41"/>
  <c r="AU37" i="40"/>
  <c r="AE38" i="40"/>
  <c r="BK40" i="40"/>
  <c r="O43" i="40"/>
  <c r="BK44" i="40"/>
  <c r="F52" i="41"/>
  <c r="K53" i="41"/>
  <c r="H54" i="41"/>
  <c r="E55" i="41"/>
  <c r="M55" i="41"/>
  <c r="J56" i="41"/>
  <c r="G57" i="41"/>
  <c r="D58" i="41"/>
  <c r="L58" i="41"/>
  <c r="I59" i="41"/>
  <c r="F60" i="41"/>
  <c r="K61" i="41"/>
  <c r="H62" i="41"/>
  <c r="E63" i="41"/>
  <c r="M63" i="41"/>
  <c r="J64" i="41"/>
  <c r="G52" i="41"/>
  <c r="D53" i="41"/>
  <c r="L53" i="41"/>
  <c r="I54" i="41"/>
  <c r="F55" i="41"/>
  <c r="K56" i="41"/>
  <c r="H57" i="41"/>
  <c r="E58" i="41"/>
  <c r="M58" i="41"/>
  <c r="J59" i="41"/>
  <c r="D61" i="41"/>
  <c r="L61" i="41"/>
  <c r="F63" i="41"/>
  <c r="K64" i="41"/>
  <c r="H52" i="41"/>
  <c r="E53" i="41"/>
  <c r="M53" i="41"/>
  <c r="J54" i="41"/>
  <c r="G55" i="41"/>
  <c r="D56" i="41"/>
  <c r="L56" i="41"/>
  <c r="I57" i="41"/>
  <c r="F58" i="41"/>
  <c r="K59" i="41"/>
  <c r="H60" i="41"/>
  <c r="E61" i="41"/>
  <c r="M61" i="41"/>
  <c r="J62" i="41"/>
  <c r="G63" i="41"/>
  <c r="D64" i="41"/>
  <c r="L64" i="41"/>
  <c r="I52" i="41"/>
  <c r="F53" i="41"/>
  <c r="K54" i="41"/>
  <c r="H55" i="41"/>
  <c r="E56" i="41"/>
  <c r="M56" i="41"/>
  <c r="J57" i="41"/>
  <c r="G58" i="41"/>
  <c r="D59" i="41"/>
  <c r="L59" i="41"/>
  <c r="I60" i="41"/>
  <c r="F61" i="41"/>
  <c r="K62" i="41"/>
  <c r="H63" i="41"/>
  <c r="E64" i="41"/>
  <c r="M64" i="41"/>
  <c r="AE54" i="40"/>
  <c r="AU64" i="40"/>
  <c r="F68" i="41"/>
  <c r="K69" i="41"/>
  <c r="H70" i="41"/>
  <c r="E71" i="41"/>
  <c r="M71" i="41"/>
  <c r="J72" i="41"/>
  <c r="G73" i="41"/>
  <c r="D74" i="41"/>
  <c r="L74" i="41"/>
  <c r="I75" i="41"/>
  <c r="F76" i="41"/>
  <c r="K77" i="41"/>
  <c r="H78" i="41"/>
  <c r="E79" i="41"/>
  <c r="M79" i="41"/>
  <c r="J80" i="41"/>
  <c r="G68" i="41"/>
  <c r="D69" i="41"/>
  <c r="L69" i="41"/>
  <c r="I70" i="41"/>
  <c r="F71" i="41"/>
  <c r="K72" i="41"/>
  <c r="H73" i="41"/>
  <c r="E74" i="41"/>
  <c r="M74" i="41"/>
  <c r="J75" i="41"/>
  <c r="G76" i="41"/>
  <c r="D77" i="41"/>
  <c r="L77" i="41"/>
  <c r="I78" i="41"/>
  <c r="F79" i="41"/>
  <c r="K80" i="41"/>
  <c r="H68" i="41"/>
  <c r="E69" i="41"/>
  <c r="M69" i="41"/>
  <c r="J70" i="41"/>
  <c r="G71" i="41"/>
  <c r="D72" i="41"/>
  <c r="L72" i="41"/>
  <c r="I73" i="41"/>
  <c r="F74" i="41"/>
  <c r="K75" i="41"/>
  <c r="H76" i="41"/>
  <c r="E77" i="41"/>
  <c r="M77" i="41"/>
  <c r="J78" i="41"/>
  <c r="G79" i="41"/>
  <c r="D80" i="41"/>
  <c r="L80" i="41"/>
  <c r="I68" i="41"/>
  <c r="F69" i="41"/>
  <c r="K70" i="41"/>
  <c r="H71" i="41"/>
  <c r="E72" i="41"/>
  <c r="M72" i="41"/>
  <c r="J73" i="41"/>
  <c r="G74" i="41"/>
  <c r="D75" i="41"/>
  <c r="L75" i="41"/>
  <c r="I76" i="41"/>
  <c r="F77" i="41"/>
  <c r="K78" i="41"/>
  <c r="H79" i="41"/>
  <c r="E80" i="41"/>
  <c r="M80" i="41"/>
  <c r="BK69" i="40"/>
  <c r="AE71" i="40"/>
  <c r="AE72" i="40"/>
  <c r="BK74" i="40"/>
  <c r="AE75" i="40"/>
  <c r="O77" i="40"/>
  <c r="AU79" i="40"/>
  <c r="F84" i="41"/>
  <c r="K85" i="41"/>
  <c r="H86" i="41"/>
  <c r="E87" i="41"/>
  <c r="M87" i="41"/>
  <c r="J88" i="41"/>
  <c r="L90" i="41"/>
  <c r="I91" i="41"/>
  <c r="F92" i="41"/>
  <c r="K93" i="41"/>
  <c r="H94" i="41"/>
  <c r="E95" i="41"/>
  <c r="M95" i="41"/>
  <c r="J96" i="41"/>
  <c r="D85" i="41"/>
  <c r="L85" i="41"/>
  <c r="I86" i="41"/>
  <c r="F87" i="41"/>
  <c r="K88" i="41"/>
  <c r="H89" i="41"/>
  <c r="E90" i="41"/>
  <c r="M90" i="41"/>
  <c r="J91" i="41"/>
  <c r="D93" i="41"/>
  <c r="L93" i="41"/>
  <c r="I94" i="41"/>
  <c r="K96" i="41"/>
  <c r="H84" i="41"/>
  <c r="E85" i="41"/>
  <c r="J86" i="41"/>
  <c r="G87" i="41"/>
  <c r="D88" i="41"/>
  <c r="L88" i="41"/>
  <c r="I89" i="41"/>
  <c r="F90" i="41"/>
  <c r="K91" i="41"/>
  <c r="H92" i="41"/>
  <c r="E93" i="41"/>
  <c r="M93" i="41"/>
  <c r="J94" i="41"/>
  <c r="D96" i="41"/>
  <c r="L96" i="41"/>
  <c r="I84" i="41"/>
  <c r="F85" i="41"/>
  <c r="K86" i="41"/>
  <c r="E88" i="41"/>
  <c r="M88" i="41"/>
  <c r="J89" i="41"/>
  <c r="G90" i="41"/>
  <c r="L91" i="41"/>
  <c r="I92" i="41"/>
  <c r="F93" i="41"/>
  <c r="H95" i="41"/>
  <c r="E96" i="41"/>
  <c r="M96" i="41"/>
  <c r="BK84" i="40"/>
  <c r="AE87" i="40"/>
  <c r="O93" i="40"/>
  <c r="F100" i="41"/>
  <c r="K101" i="41"/>
  <c r="H102" i="41"/>
  <c r="E103" i="41"/>
  <c r="M103" i="41"/>
  <c r="J104" i="41"/>
  <c r="G105" i="41"/>
  <c r="D106" i="41"/>
  <c r="L106" i="41"/>
  <c r="I107" i="41"/>
  <c r="F108" i="41"/>
  <c r="K109" i="41"/>
  <c r="H110" i="41"/>
  <c r="E111" i="41"/>
  <c r="M111" i="41"/>
  <c r="J112" i="41"/>
  <c r="G100" i="41"/>
  <c r="D101" i="41"/>
  <c r="L101" i="41"/>
  <c r="I102" i="41"/>
  <c r="K104" i="41"/>
  <c r="H105" i="41"/>
  <c r="E106" i="41"/>
  <c r="M106" i="41"/>
  <c r="J107" i="41"/>
  <c r="G108" i="41"/>
  <c r="D109" i="41"/>
  <c r="L109" i="41"/>
  <c r="I110" i="41"/>
  <c r="F111" i="41"/>
  <c r="K112" i="41"/>
  <c r="H100" i="41"/>
  <c r="E101" i="41"/>
  <c r="M101" i="41"/>
  <c r="J102" i="41"/>
  <c r="G103" i="41"/>
  <c r="D104" i="41"/>
  <c r="L104" i="41"/>
  <c r="I105" i="41"/>
  <c r="F106" i="41"/>
  <c r="K107" i="41"/>
  <c r="H108" i="41"/>
  <c r="E109" i="41"/>
  <c r="M109" i="41"/>
  <c r="J110" i="41"/>
  <c r="G111" i="41"/>
  <c r="D112" i="41"/>
  <c r="L112" i="41"/>
  <c r="I100" i="41"/>
  <c r="F101" i="41"/>
  <c r="K102" i="41"/>
  <c r="H103" i="41"/>
  <c r="E104" i="41"/>
  <c r="M104" i="41"/>
  <c r="J105" i="41"/>
  <c r="G106" i="41"/>
  <c r="D107" i="41"/>
  <c r="L107" i="41"/>
  <c r="I108" i="41"/>
  <c r="F109" i="41"/>
  <c r="K110" i="41"/>
  <c r="H111" i="41"/>
  <c r="E112" i="41"/>
  <c r="M112" i="41"/>
  <c r="F116" i="41"/>
  <c r="K117" i="41"/>
  <c r="H118" i="41"/>
  <c r="E119" i="41"/>
  <c r="M119" i="41"/>
  <c r="J120" i="41"/>
  <c r="G121" i="41"/>
  <c r="D122" i="41"/>
  <c r="L122" i="41"/>
  <c r="I123" i="41"/>
  <c r="F124" i="41"/>
  <c r="K125" i="41"/>
  <c r="H126" i="41"/>
  <c r="E127" i="41"/>
  <c r="M127" i="41"/>
  <c r="J128" i="41"/>
  <c r="G116" i="41"/>
  <c r="D117" i="41"/>
  <c r="L117" i="41"/>
  <c r="I118" i="41"/>
  <c r="F119" i="41"/>
  <c r="K120" i="41"/>
  <c r="H121" i="41"/>
  <c r="E122" i="41"/>
  <c r="M122" i="41"/>
  <c r="J123" i="41"/>
  <c r="G124" i="41"/>
  <c r="D125" i="41"/>
  <c r="L125" i="41"/>
  <c r="I126" i="41"/>
  <c r="F127" i="41"/>
  <c r="K128" i="41"/>
  <c r="H116" i="41"/>
  <c r="E117" i="41"/>
  <c r="M117" i="41"/>
  <c r="J118" i="41"/>
  <c r="G119" i="41"/>
  <c r="D120" i="41"/>
  <c r="L120" i="41"/>
  <c r="I121" i="41"/>
  <c r="F122" i="41"/>
  <c r="K123" i="41"/>
  <c r="H124" i="41"/>
  <c r="E125" i="41"/>
  <c r="M125" i="41"/>
  <c r="G127" i="41"/>
  <c r="D128" i="41"/>
  <c r="L128" i="41"/>
  <c r="I116" i="41"/>
  <c r="F117" i="41"/>
  <c r="K118" i="41"/>
  <c r="H119" i="41"/>
  <c r="E120" i="41"/>
  <c r="M120" i="41"/>
  <c r="J121" i="41"/>
  <c r="G122" i="41"/>
  <c r="D123" i="41"/>
  <c r="L123" i="41"/>
  <c r="I124" i="41"/>
  <c r="F125" i="41"/>
  <c r="K126" i="41"/>
  <c r="H127" i="41"/>
  <c r="E128" i="41"/>
  <c r="M128" i="41"/>
  <c r="I62" i="41"/>
  <c r="D90" i="41"/>
  <c r="G60" i="41"/>
  <c r="F132" i="41"/>
  <c r="K133" i="41"/>
  <c r="H134" i="41"/>
  <c r="E135" i="41"/>
  <c r="J136" i="41"/>
  <c r="G137" i="41"/>
  <c r="D138" i="41"/>
  <c r="L138" i="41"/>
  <c r="I139" i="41"/>
  <c r="F140" i="41"/>
  <c r="K141" i="41"/>
  <c r="H142" i="41"/>
  <c r="M143" i="41"/>
  <c r="J144" i="41"/>
  <c r="D133" i="41"/>
  <c r="L133" i="41"/>
  <c r="I134" i="41"/>
  <c r="F135" i="41"/>
  <c r="K136" i="41"/>
  <c r="H137" i="41"/>
  <c r="E138" i="41"/>
  <c r="M138" i="41"/>
  <c r="J139" i="41"/>
  <c r="G140" i="41"/>
  <c r="D141" i="41"/>
  <c r="F143" i="41"/>
  <c r="H132" i="41"/>
  <c r="J134" i="41"/>
  <c r="G135" i="41"/>
  <c r="D136" i="41"/>
  <c r="L136" i="41"/>
  <c r="I137" i="41"/>
  <c r="F138" i="41"/>
  <c r="K139" i="41"/>
  <c r="H140" i="41"/>
  <c r="E141" i="41"/>
  <c r="J142" i="41"/>
  <c r="G143" i="41"/>
  <c r="D144" i="41"/>
  <c r="L144" i="41"/>
  <c r="I132" i="41"/>
  <c r="F133" i="41"/>
  <c r="K134" i="41"/>
  <c r="H135" i="41"/>
  <c r="M136" i="41"/>
  <c r="J137" i="41"/>
  <c r="G138" i="41"/>
  <c r="D139" i="41"/>
  <c r="L139" i="41"/>
  <c r="I140" i="41"/>
  <c r="F141" i="41"/>
  <c r="K142" i="41"/>
  <c r="H143" i="41"/>
  <c r="E144" i="41"/>
  <c r="M144" i="41"/>
  <c r="BK135" i="40"/>
  <c r="AU136" i="40"/>
  <c r="O137" i="40"/>
  <c r="AE140" i="40"/>
  <c r="AE143" i="40"/>
  <c r="K149" i="41"/>
  <c r="H150" i="41"/>
  <c r="E151" i="41"/>
  <c r="M151" i="41"/>
  <c r="G153" i="41"/>
  <c r="D154" i="41"/>
  <c r="L154" i="41"/>
  <c r="I155" i="41"/>
  <c r="K157" i="41"/>
  <c r="H158" i="41"/>
  <c r="E159" i="41"/>
  <c r="M159" i="41"/>
  <c r="J160" i="41"/>
  <c r="G148" i="41"/>
  <c r="D149" i="41"/>
  <c r="L149" i="41"/>
  <c r="I150" i="41"/>
  <c r="F151" i="41"/>
  <c r="H153" i="41"/>
  <c r="E154" i="41"/>
  <c r="M154" i="41"/>
  <c r="G156" i="41"/>
  <c r="D157" i="41"/>
  <c r="I158" i="41"/>
  <c r="F159" i="41"/>
  <c r="K160" i="41"/>
  <c r="E149" i="41"/>
  <c r="M149" i="41"/>
  <c r="J150" i="41"/>
  <c r="G151" i="41"/>
  <c r="D152" i="41"/>
  <c r="L152" i="41"/>
  <c r="I153" i="41"/>
  <c r="K155" i="41"/>
  <c r="H156" i="41"/>
  <c r="M157" i="41"/>
  <c r="J158" i="41"/>
  <c r="G159" i="41"/>
  <c r="D160" i="41"/>
  <c r="L160" i="41"/>
  <c r="I148" i="41"/>
  <c r="F149" i="41"/>
  <c r="AE151" i="40"/>
  <c r="BK157" i="40"/>
  <c r="G182" i="39"/>
  <c r="G180" i="39"/>
  <c r="G13" i="32" s="1"/>
  <c r="G178" i="39"/>
  <c r="O8" i="39"/>
  <c r="E5" i="41"/>
  <c r="M5" i="41"/>
  <c r="E13" i="41"/>
  <c r="M13" i="41"/>
  <c r="K6" i="41"/>
  <c r="K14" i="41"/>
  <c r="J22" i="41"/>
  <c r="H23" i="41"/>
  <c r="H31" i="41"/>
  <c r="G167" i="39"/>
  <c r="G163" i="39"/>
  <c r="G192" i="39" s="1"/>
  <c r="O32" i="39"/>
  <c r="O42" i="39"/>
  <c r="O34" i="39"/>
  <c r="O36" i="39"/>
  <c r="G29" i="39"/>
  <c r="O23" i="39"/>
  <c r="O12" i="39"/>
  <c r="G15" i="39"/>
  <c r="G158" i="39"/>
  <c r="AR209" i="40"/>
  <c r="H198" i="40"/>
  <c r="J5" i="33"/>
  <c r="J203" i="40"/>
  <c r="C199" i="40"/>
  <c r="AR205" i="40"/>
  <c r="BF202" i="40"/>
  <c r="M209" i="40"/>
  <c r="I197" i="40"/>
  <c r="BF205" i="40"/>
  <c r="F5" i="35"/>
  <c r="L207" i="40"/>
  <c r="I7" i="41"/>
  <c r="G10" i="41"/>
  <c r="M179" i="39"/>
  <c r="M12" i="32" s="1"/>
  <c r="G9" i="41"/>
  <c r="G25" i="41"/>
  <c r="W164" i="40"/>
  <c r="W197" i="40" s="1"/>
  <c r="W172" i="40"/>
  <c r="W205" i="40" s="1"/>
  <c r="G26" i="41"/>
  <c r="G86" i="41"/>
  <c r="G92" i="41"/>
  <c r="G36" i="28"/>
  <c r="G38" i="28" s="1"/>
  <c r="BI38" i="28"/>
  <c r="G48" i="28"/>
  <c r="G50" i="28" s="1"/>
  <c r="AS54" i="28"/>
  <c r="G5" i="10"/>
  <c r="BC164" i="40"/>
  <c r="BC172" i="40"/>
  <c r="BC97" i="40"/>
  <c r="G95" i="41"/>
  <c r="BC167" i="40"/>
  <c r="BC175" i="40"/>
  <c r="G84" i="41"/>
  <c r="G89" i="41"/>
  <c r="AM97" i="40"/>
  <c r="AM169" i="40"/>
  <c r="AM202" i="40" s="1"/>
  <c r="AJ55" i="29"/>
  <c r="W174" i="40"/>
  <c r="G15" i="29" s="1"/>
  <c r="G14" i="29"/>
  <c r="W97" i="40"/>
  <c r="G94" i="41"/>
  <c r="L55" i="29"/>
  <c r="T55" i="29"/>
  <c r="AB55" i="29"/>
  <c r="M55" i="29"/>
  <c r="U55" i="29"/>
  <c r="AC55" i="29"/>
  <c r="AK55" i="29"/>
  <c r="N55" i="29"/>
  <c r="V55" i="29"/>
  <c r="AD55" i="29"/>
  <c r="AL55" i="29"/>
  <c r="G55" i="29"/>
  <c r="O55" i="29"/>
  <c r="W55" i="29"/>
  <c r="AE55" i="29"/>
  <c r="AM55" i="29"/>
  <c r="H55" i="29"/>
  <c r="P55" i="29"/>
  <c r="X55" i="29"/>
  <c r="AF55" i="29"/>
  <c r="I55" i="29"/>
  <c r="Q55" i="29"/>
  <c r="Y55" i="29"/>
  <c r="AG55" i="29"/>
  <c r="G28" i="41"/>
  <c r="W33" i="40"/>
  <c r="J55" i="29"/>
  <c r="R55" i="29"/>
  <c r="Z55" i="29"/>
  <c r="AH55" i="29"/>
  <c r="K55" i="29"/>
  <c r="S55" i="29"/>
  <c r="AA55" i="29"/>
  <c r="AI55" i="29"/>
  <c r="AK197" i="40"/>
  <c r="AC197" i="40"/>
  <c r="M5" i="34"/>
  <c r="M204" i="40"/>
  <c r="M12" i="10"/>
  <c r="I7" i="10"/>
  <c r="M9" i="33"/>
  <c r="L204" i="40"/>
  <c r="D7" i="33"/>
  <c r="D199" i="40"/>
  <c r="G206" i="40"/>
  <c r="G14" i="33"/>
  <c r="C6" i="30"/>
  <c r="AI198" i="40"/>
  <c r="C13" i="35"/>
  <c r="S203" i="40"/>
  <c r="C11" i="29"/>
  <c r="M12" i="31"/>
  <c r="G14" i="31"/>
  <c r="D15" i="31"/>
  <c r="AZ207" i="40"/>
  <c r="L15" i="31"/>
  <c r="BH207" i="40"/>
  <c r="BE208" i="40"/>
  <c r="I16" i="31"/>
  <c r="F17" i="31"/>
  <c r="BB209" i="40"/>
  <c r="J208" i="40"/>
  <c r="K10" i="31"/>
  <c r="BD203" i="40"/>
  <c r="K15" i="30"/>
  <c r="D17" i="30"/>
  <c r="AJ209" i="40"/>
  <c r="I6" i="31"/>
  <c r="BE198" i="40"/>
  <c r="BB199" i="40"/>
  <c r="F7" i="31"/>
  <c r="K8" i="31"/>
  <c r="BG200" i="40"/>
  <c r="D5" i="2"/>
  <c r="K11" i="30"/>
  <c r="AQ203" i="40"/>
  <c r="AM204" i="40"/>
  <c r="AN206" i="40"/>
  <c r="H14" i="30"/>
  <c r="D169" i="39"/>
  <c r="C208" i="40"/>
  <c r="C16" i="10"/>
  <c r="S201" i="40"/>
  <c r="C9" i="29"/>
  <c r="E5" i="35"/>
  <c r="H9" i="35"/>
  <c r="AJ202" i="40"/>
  <c r="H13" i="35"/>
  <c r="AN205" i="40"/>
  <c r="AN207" i="40"/>
  <c r="D16" i="35"/>
  <c r="AJ208" i="40"/>
  <c r="AZ198" i="40"/>
  <c r="D6" i="36"/>
  <c r="BD199" i="40"/>
  <c r="H7" i="36"/>
  <c r="H11" i="36"/>
  <c r="D12" i="36"/>
  <c r="AZ204" i="40"/>
  <c r="F6" i="30"/>
  <c r="F197" i="40"/>
  <c r="F5" i="10"/>
  <c r="D12" i="10"/>
  <c r="K14" i="33"/>
  <c r="K13" i="10"/>
  <c r="K14" i="10"/>
  <c r="K206" i="40"/>
  <c r="F10" i="34"/>
  <c r="V202" i="40"/>
  <c r="Z203" i="40"/>
  <c r="J11" i="34"/>
  <c r="J13" i="34"/>
  <c r="K9" i="29"/>
  <c r="AA201" i="40"/>
  <c r="AB205" i="40"/>
  <c r="L13" i="29"/>
  <c r="F15" i="29"/>
  <c r="V209" i="40"/>
  <c r="F17" i="29"/>
  <c r="C7" i="33"/>
  <c r="E8" i="33"/>
  <c r="I10" i="34"/>
  <c r="AA202" i="40"/>
  <c r="J200" i="40"/>
  <c r="K207" i="40"/>
  <c r="AQ206" i="40"/>
  <c r="M135" i="41"/>
  <c r="E143" i="41"/>
  <c r="G132" i="41"/>
  <c r="K144" i="41"/>
  <c r="E133" i="41"/>
  <c r="M133" i="41"/>
  <c r="M141" i="41"/>
  <c r="F148" i="41"/>
  <c r="J152" i="41"/>
  <c r="F156" i="41"/>
  <c r="L157" i="41"/>
  <c r="F154" i="41"/>
  <c r="F167" i="39"/>
  <c r="F163" i="39"/>
  <c r="F159" i="39"/>
  <c r="F158" i="39"/>
  <c r="F164" i="39"/>
  <c r="F193" i="39" s="1"/>
  <c r="O80" i="39"/>
  <c r="F85" i="39"/>
  <c r="F29" i="39"/>
  <c r="F15" i="39"/>
  <c r="O14" i="39"/>
  <c r="F160" i="39"/>
  <c r="F189" i="39" s="1"/>
  <c r="F5" i="31"/>
  <c r="C197" i="40"/>
  <c r="K127" i="39"/>
  <c r="H141" i="39"/>
  <c r="C178" i="39"/>
  <c r="C176" i="39"/>
  <c r="C9" i="32" s="1"/>
  <c r="O91" i="39"/>
  <c r="F50" i="28"/>
  <c r="F46" i="28"/>
  <c r="BI46" i="28"/>
  <c r="F38" i="28"/>
  <c r="H9" i="33"/>
  <c r="H201" i="40"/>
  <c r="G204" i="40"/>
  <c r="D9" i="32"/>
  <c r="C27" i="36"/>
  <c r="D63" i="36" s="1"/>
  <c r="C23" i="33"/>
  <c r="D59" i="33" s="1"/>
  <c r="D11" i="32"/>
  <c r="D13" i="32"/>
  <c r="M6" i="33"/>
  <c r="J5" i="31"/>
  <c r="H17" i="33"/>
  <c r="H209" i="40"/>
  <c r="AP206" i="40"/>
  <c r="AP208" i="40"/>
  <c r="J197" i="40"/>
  <c r="F207" i="40"/>
  <c r="K15" i="33"/>
  <c r="X201" i="40"/>
  <c r="L12" i="33"/>
  <c r="M197" i="40"/>
  <c r="V208" i="40"/>
  <c r="AQ199" i="40"/>
  <c r="BB198" i="40"/>
  <c r="K16" i="33"/>
  <c r="D204" i="40"/>
  <c r="W199" i="40"/>
  <c r="F209" i="40"/>
  <c r="E12" i="34"/>
  <c r="AB198" i="40"/>
  <c r="H87" i="41"/>
  <c r="D91" i="41"/>
  <c r="J154" i="41"/>
  <c r="C141" i="39"/>
  <c r="K180" i="39"/>
  <c r="H180" i="39"/>
  <c r="H195" i="39" s="1"/>
  <c r="L166" i="39"/>
  <c r="L195" i="39" s="1"/>
  <c r="F165" i="39"/>
  <c r="H164" i="39"/>
  <c r="H193" i="39" s="1"/>
  <c r="G127" i="39"/>
  <c r="N77" i="39"/>
  <c r="K166" i="39"/>
  <c r="C166" i="39"/>
  <c r="C195" i="39" s="1"/>
  <c r="M165" i="39"/>
  <c r="M194" i="39" s="1"/>
  <c r="E86" i="41"/>
  <c r="N38" i="39"/>
  <c r="O38" i="39" s="1"/>
  <c r="M177" i="39"/>
  <c r="J173" i="39"/>
  <c r="J188" i="39" s="1"/>
  <c r="I177" i="39"/>
  <c r="I10" i="32" s="1"/>
  <c r="E181" i="39"/>
  <c r="E179" i="39"/>
  <c r="E12" i="32" s="1"/>
  <c r="E43" i="39"/>
  <c r="E11" i="2"/>
  <c r="E15" i="39"/>
  <c r="E175" i="39"/>
  <c r="E8" i="32" s="1"/>
  <c r="E166" i="39"/>
  <c r="E195" i="39" s="1"/>
  <c r="E162" i="39"/>
  <c r="E177" i="39"/>
  <c r="O37" i="39"/>
  <c r="O39" i="39"/>
  <c r="E158" i="39"/>
  <c r="E187" i="39" s="1"/>
  <c r="O7" i="39"/>
  <c r="E165" i="39"/>
  <c r="D12" i="2"/>
  <c r="J15" i="2"/>
  <c r="J12" i="2"/>
  <c r="C6" i="2"/>
  <c r="C21" i="2" s="1"/>
  <c r="C15" i="10"/>
  <c r="C207" i="40"/>
  <c r="J7" i="2"/>
  <c r="H10" i="2"/>
  <c r="K5" i="35"/>
  <c r="AQ197" i="40"/>
  <c r="BI204" i="40"/>
  <c r="M12" i="36"/>
  <c r="BE205" i="40"/>
  <c r="I13" i="36"/>
  <c r="E14" i="36"/>
  <c r="M14" i="36"/>
  <c r="BI206" i="40"/>
  <c r="BE207" i="40"/>
  <c r="E16" i="36"/>
  <c r="BA208" i="40"/>
  <c r="M16" i="36"/>
  <c r="D10" i="10"/>
  <c r="G17" i="33"/>
  <c r="X203" i="40"/>
  <c r="E17" i="30"/>
  <c r="F204" i="40"/>
  <c r="F12" i="10"/>
  <c r="J201" i="40"/>
  <c r="J9" i="10"/>
  <c r="G17" i="10"/>
  <c r="G209" i="40"/>
  <c r="H5" i="35"/>
  <c r="L203" i="40"/>
  <c r="L11" i="33"/>
  <c r="AZ197" i="40"/>
  <c r="K200" i="40"/>
  <c r="K8" i="10"/>
  <c r="G15" i="34"/>
  <c r="AA208" i="40"/>
  <c r="I9" i="30"/>
  <c r="AO201" i="40"/>
  <c r="AQ205" i="40"/>
  <c r="K13" i="30"/>
  <c r="K199" i="40"/>
  <c r="K7" i="10"/>
  <c r="E12" i="10"/>
  <c r="V200" i="40"/>
  <c r="C37" i="43"/>
  <c r="I7" i="29"/>
  <c r="Y199" i="40"/>
  <c r="AP198" i="40"/>
  <c r="F15" i="34"/>
  <c r="V207" i="40"/>
  <c r="J16" i="34"/>
  <c r="F17" i="34"/>
  <c r="X198" i="40"/>
  <c r="H6" i="29"/>
  <c r="E15" i="29"/>
  <c r="E7" i="35"/>
  <c r="BD207" i="40"/>
  <c r="H15" i="36"/>
  <c r="AO202" i="40"/>
  <c r="J13" i="31"/>
  <c r="J15" i="31"/>
  <c r="K7" i="34"/>
  <c r="L14" i="34"/>
  <c r="M10" i="29"/>
  <c r="AC202" i="40"/>
  <c r="AJ200" i="40"/>
  <c r="D8" i="30"/>
  <c r="D9" i="30"/>
  <c r="E13" i="30"/>
  <c r="AK205" i="40"/>
  <c r="G7" i="33"/>
  <c r="F10" i="33"/>
  <c r="L9" i="29"/>
  <c r="G12" i="36"/>
  <c r="BC204" i="40"/>
  <c r="E8" i="30"/>
  <c r="AM208" i="40"/>
  <c r="I14" i="33"/>
  <c r="K16" i="29"/>
  <c r="G15" i="35"/>
  <c r="AM207" i="40"/>
  <c r="J7" i="30"/>
  <c r="AP199" i="40"/>
  <c r="D12" i="30"/>
  <c r="D8" i="29"/>
  <c r="T200" i="40"/>
  <c r="F10" i="35"/>
  <c r="AL202" i="40"/>
  <c r="I11" i="35"/>
  <c r="M12" i="35"/>
  <c r="AK199" i="40"/>
  <c r="E7" i="30"/>
  <c r="K12" i="30"/>
  <c r="AQ204" i="40"/>
  <c r="AS207" i="40"/>
  <c r="M15" i="30"/>
  <c r="E11" i="34"/>
  <c r="T205" i="40"/>
  <c r="D13" i="34"/>
  <c r="K8" i="29"/>
  <c r="M11" i="29"/>
  <c r="AC203" i="40"/>
  <c r="H12" i="29"/>
  <c r="X204" i="40"/>
  <c r="J11" i="35"/>
  <c r="AP203" i="40"/>
  <c r="AP209" i="40"/>
  <c r="L205" i="40"/>
  <c r="C198" i="40"/>
  <c r="L6" i="29"/>
  <c r="AY199" i="40"/>
  <c r="E200" i="40"/>
  <c r="K11" i="29"/>
  <c r="G201" i="40"/>
  <c r="AA203" i="40"/>
  <c r="BB197" i="40"/>
  <c r="AL197" i="40"/>
  <c r="D14" i="34"/>
  <c r="N127" i="39"/>
  <c r="F161" i="39"/>
  <c r="H159" i="39"/>
  <c r="K158" i="39"/>
  <c r="K187" i="39" s="1"/>
  <c r="N33" i="39"/>
  <c r="I161" i="39"/>
  <c r="I190" i="39" s="1"/>
  <c r="K160" i="39"/>
  <c r="K189" i="39" s="1"/>
  <c r="M127" i="39"/>
  <c r="C174" i="39"/>
  <c r="F168" i="39"/>
  <c r="F197" i="39" s="1"/>
  <c r="H167" i="39"/>
  <c r="J166" i="39"/>
  <c r="J195" i="39" s="1"/>
  <c r="O110" i="39"/>
  <c r="I159" i="39"/>
  <c r="M168" i="39"/>
  <c r="E168" i="39"/>
  <c r="E197" i="39" s="1"/>
  <c r="N41" i="39"/>
  <c r="O41" i="39" s="1"/>
  <c r="J179" i="39"/>
  <c r="J12" i="32" s="1"/>
  <c r="I181" i="39"/>
  <c r="I196" i="39" s="1"/>
  <c r="I173" i="39"/>
  <c r="G173" i="39"/>
  <c r="G6" i="32" s="1"/>
  <c r="O27" i="39"/>
  <c r="M160" i="39"/>
  <c r="M189" i="39" s="1"/>
  <c r="G162" i="39"/>
  <c r="L160" i="39"/>
  <c r="L189" i="39" s="1"/>
  <c r="E160" i="39"/>
  <c r="E189" i="39" s="1"/>
  <c r="G159" i="39"/>
  <c r="G188" i="39" s="1"/>
  <c r="L182" i="39"/>
  <c r="L197" i="39" s="1"/>
  <c r="K141" i="39"/>
  <c r="O22" i="39"/>
  <c r="J161" i="39"/>
  <c r="J190" i="39" s="1"/>
  <c r="L163" i="39"/>
  <c r="L192" i="39" s="1"/>
  <c r="F162" i="39"/>
  <c r="F191" i="39" s="1"/>
  <c r="H158" i="39"/>
  <c r="H187" i="39" s="1"/>
  <c r="G172" i="39"/>
  <c r="BA171" i="40"/>
  <c r="O56" i="39"/>
  <c r="O95" i="39"/>
  <c r="C160" i="39"/>
  <c r="O52" i="39"/>
  <c r="L176" i="39"/>
  <c r="L191" i="39" s="1"/>
  <c r="G176" i="39"/>
  <c r="G165" i="39"/>
  <c r="I164" i="39"/>
  <c r="I193" i="39" s="1"/>
  <c r="K163" i="39"/>
  <c r="K192" i="39" s="1"/>
  <c r="C163" i="39"/>
  <c r="E47" i="28"/>
  <c r="BI50" i="28"/>
  <c r="E43" i="28"/>
  <c r="E42" i="28"/>
  <c r="BI42" i="28"/>
  <c r="BA97" i="40"/>
  <c r="E91" i="41"/>
  <c r="E97" i="40"/>
  <c r="E94" i="41"/>
  <c r="E174" i="40"/>
  <c r="E166" i="40"/>
  <c r="E16" i="10"/>
  <c r="E14" i="29"/>
  <c r="E13" i="29"/>
  <c r="U97" i="40"/>
  <c r="U169" i="40"/>
  <c r="E89" i="41"/>
  <c r="AO80" i="35"/>
  <c r="E204" i="40"/>
  <c r="G55" i="10"/>
  <c r="H55" i="10"/>
  <c r="E208" i="40"/>
  <c r="I55" i="10"/>
  <c r="AO78" i="29"/>
  <c r="AO79" i="29"/>
  <c r="AO80" i="29"/>
  <c r="AO78" i="30"/>
  <c r="AO79" i="30"/>
  <c r="AO80" i="30"/>
  <c r="AO78" i="31"/>
  <c r="AO79" i="31"/>
  <c r="AO80" i="31"/>
  <c r="AO78" i="34"/>
  <c r="AO79" i="34"/>
  <c r="AO80" i="34"/>
  <c r="AO78" i="35"/>
  <c r="AO79" i="35"/>
  <c r="AO78" i="36"/>
  <c r="AO79" i="36"/>
  <c r="AO80" i="36"/>
  <c r="E20" i="41"/>
  <c r="E164" i="40"/>
  <c r="E33" i="40"/>
  <c r="E172" i="40"/>
  <c r="E28" i="41"/>
  <c r="L199" i="40"/>
  <c r="L7" i="10"/>
  <c r="K6" i="33"/>
  <c r="K198" i="40"/>
  <c r="K13" i="33"/>
  <c r="K205" i="40"/>
  <c r="I5" i="30"/>
  <c r="AO197" i="40"/>
  <c r="H14" i="10"/>
  <c r="H208" i="40"/>
  <c r="H16" i="10"/>
  <c r="AN199" i="40"/>
  <c r="E16" i="35"/>
  <c r="AK208" i="40"/>
  <c r="M16" i="35"/>
  <c r="I17" i="35"/>
  <c r="AO209" i="40"/>
  <c r="E6" i="36"/>
  <c r="M16" i="30"/>
  <c r="AS208" i="40"/>
  <c r="C23" i="10"/>
  <c r="D59" i="10" s="1"/>
  <c r="I5" i="36"/>
  <c r="G198" i="40"/>
  <c r="F12" i="33"/>
  <c r="H7" i="33"/>
  <c r="C7" i="29"/>
  <c r="C61" i="29" s="1"/>
  <c r="J5" i="34"/>
  <c r="J6" i="33"/>
  <c r="E6" i="35"/>
  <c r="AK198" i="40"/>
  <c r="AP207" i="40"/>
  <c r="J15" i="35"/>
  <c r="J5" i="29"/>
  <c r="Z197" i="40"/>
  <c r="K9" i="10"/>
  <c r="C175" i="41"/>
  <c r="BF214" i="40"/>
  <c r="D207" i="40"/>
  <c r="D15" i="10"/>
  <c r="C15" i="30"/>
  <c r="AI203" i="40"/>
  <c r="C8" i="30"/>
  <c r="C62" i="30" s="1"/>
  <c r="AI200" i="40"/>
  <c r="C11" i="35"/>
  <c r="C65" i="35" s="1"/>
  <c r="D15" i="34"/>
  <c r="K15" i="34"/>
  <c r="D15" i="29"/>
  <c r="T207" i="40"/>
  <c r="D17" i="29"/>
  <c r="Y209" i="40"/>
  <c r="I17" i="29"/>
  <c r="G12" i="33"/>
  <c r="M17" i="33"/>
  <c r="E5" i="34"/>
  <c r="AY198" i="40"/>
  <c r="Z206" i="40"/>
  <c r="AB207" i="40"/>
  <c r="K17" i="34"/>
  <c r="AA209" i="40"/>
  <c r="J13" i="29"/>
  <c r="Z205" i="40"/>
  <c r="T206" i="40"/>
  <c r="D14" i="29"/>
  <c r="I14" i="29"/>
  <c r="Y206" i="40"/>
  <c r="D15" i="33"/>
  <c r="S208" i="40"/>
  <c r="C16" i="34"/>
  <c r="C70" i="34" s="1"/>
  <c r="E12" i="29"/>
  <c r="U204" i="40"/>
  <c r="G6" i="33"/>
  <c r="L5" i="33"/>
  <c r="L197" i="40"/>
  <c r="C16" i="31"/>
  <c r="C70" i="31" s="1"/>
  <c r="AY208" i="40"/>
  <c r="AS214" i="40"/>
  <c r="AN197" i="40"/>
  <c r="L8" i="29"/>
  <c r="AB200" i="40"/>
  <c r="G6" i="31"/>
  <c r="M203" i="40"/>
  <c r="I16" i="34"/>
  <c r="G8" i="29"/>
  <c r="H9" i="34"/>
  <c r="W204" i="40"/>
  <c r="L13" i="35"/>
  <c r="M208" i="40"/>
  <c r="F8" i="34"/>
  <c r="M11" i="34"/>
  <c r="H12" i="34"/>
  <c r="M10" i="35"/>
  <c r="D7" i="34"/>
  <c r="E7" i="34"/>
  <c r="G10" i="35"/>
  <c r="G9" i="36"/>
  <c r="J13" i="36"/>
  <c r="F14" i="36"/>
  <c r="I15" i="36"/>
  <c r="J6" i="34"/>
  <c r="F7" i="34"/>
  <c r="L6" i="36"/>
  <c r="C95" i="28" l="1"/>
  <c r="C103" i="28" s="1"/>
  <c r="C113" i="28"/>
  <c r="C121" i="28" s="1"/>
  <c r="C129" i="28" s="1"/>
  <c r="AC65" i="28"/>
  <c r="AO34" i="28"/>
  <c r="C67" i="28"/>
  <c r="C75" i="28" s="1"/>
  <c r="D95" i="28"/>
  <c r="D103" i="28" s="1"/>
  <c r="D113" i="28"/>
  <c r="D121" i="28" s="1"/>
  <c r="D129" i="28" s="1"/>
  <c r="T65" i="28"/>
  <c r="T5" i="47"/>
  <c r="AK65" i="28"/>
  <c r="AI65" i="28"/>
  <c r="P65" i="28"/>
  <c r="AA65" i="28"/>
  <c r="AD65" i="28"/>
  <c r="S65" i="28"/>
  <c r="AH65" i="28"/>
  <c r="AG65" i="28"/>
  <c r="I46" i="32"/>
  <c r="K35" i="32"/>
  <c r="J46" i="32"/>
  <c r="Q65" i="28"/>
  <c r="Z65" i="28"/>
  <c r="H35" i="2"/>
  <c r="G46" i="2"/>
  <c r="J38" i="28"/>
  <c r="AB35" i="32"/>
  <c r="AA46" i="32"/>
  <c r="D2" i="50"/>
  <c r="C21" i="50"/>
  <c r="C23" i="50" s="1"/>
  <c r="D20" i="50"/>
  <c r="D27" i="50"/>
  <c r="L46" i="28"/>
  <c r="L50" i="28"/>
  <c r="W65" i="28"/>
  <c r="AA5" i="47"/>
  <c r="N51" i="28"/>
  <c r="N42" i="28"/>
  <c r="H196" i="39"/>
  <c r="F196" i="39"/>
  <c r="K195" i="39"/>
  <c r="H194" i="39"/>
  <c r="G191" i="39"/>
  <c r="E194" i="39"/>
  <c r="L194" i="39"/>
  <c r="C188" i="39"/>
  <c r="H192" i="39"/>
  <c r="J187" i="39"/>
  <c r="F190" i="39"/>
  <c r="J191" i="39"/>
  <c r="L188" i="39"/>
  <c r="J189" i="39"/>
  <c r="L190" i="39"/>
  <c r="G194" i="39"/>
  <c r="I188" i="39"/>
  <c r="G196" i="39"/>
  <c r="C50" i="32"/>
  <c r="D192" i="39"/>
  <c r="J192" i="39"/>
  <c r="D196" i="39"/>
  <c r="C189" i="39"/>
  <c r="H190" i="39"/>
  <c r="J194" i="39"/>
  <c r="H188" i="39"/>
  <c r="C192" i="39"/>
  <c r="L196" i="39"/>
  <c r="G195" i="39"/>
  <c r="G5" i="2"/>
  <c r="G187" i="39"/>
  <c r="M13" i="2"/>
  <c r="M195" i="39"/>
  <c r="K12" i="2"/>
  <c r="K194" i="39"/>
  <c r="E8" i="2"/>
  <c r="E190" i="39"/>
  <c r="M15" i="2"/>
  <c r="M197" i="39"/>
  <c r="E9" i="2"/>
  <c r="E191" i="39"/>
  <c r="K14" i="2"/>
  <c r="K196" i="39"/>
  <c r="E10" i="2"/>
  <c r="E192" i="39"/>
  <c r="M14" i="2"/>
  <c r="M196" i="39"/>
  <c r="K9" i="2"/>
  <c r="K191" i="39"/>
  <c r="E14" i="2"/>
  <c r="E196" i="39"/>
  <c r="I7" i="2"/>
  <c r="I189" i="39"/>
  <c r="K6" i="2"/>
  <c r="K188" i="39"/>
  <c r="I15" i="2"/>
  <c r="I197" i="39"/>
  <c r="M10" i="2"/>
  <c r="M192" i="39"/>
  <c r="C8" i="2"/>
  <c r="C23" i="2" s="1"/>
  <c r="C190" i="39"/>
  <c r="I10" i="2"/>
  <c r="I192" i="39"/>
  <c r="F5" i="2"/>
  <c r="F187" i="39"/>
  <c r="C14" i="2"/>
  <c r="C29" i="2" s="1"/>
  <c r="D59" i="2" s="1"/>
  <c r="C196" i="39"/>
  <c r="F6" i="2"/>
  <c r="F188" i="39"/>
  <c r="C11" i="2"/>
  <c r="C26" i="2" s="1"/>
  <c r="D56" i="2" s="1"/>
  <c r="C193" i="39"/>
  <c r="K15" i="2"/>
  <c r="K197" i="39"/>
  <c r="K8" i="2"/>
  <c r="K190" i="39"/>
  <c r="F12" i="2"/>
  <c r="F194" i="39"/>
  <c r="F10" i="2"/>
  <c r="F192" i="39"/>
  <c r="M9" i="2"/>
  <c r="M191" i="39"/>
  <c r="I9" i="2"/>
  <c r="I191" i="39"/>
  <c r="M8" i="2"/>
  <c r="M190" i="39"/>
  <c r="G11" i="2"/>
  <c r="G193" i="39"/>
  <c r="M5" i="2"/>
  <c r="M187" i="39"/>
  <c r="M6" i="2"/>
  <c r="M188" i="39"/>
  <c r="I12" i="2"/>
  <c r="I194" i="39"/>
  <c r="M11" i="2"/>
  <c r="M193" i="39"/>
  <c r="C9" i="2"/>
  <c r="C24" i="2" s="1"/>
  <c r="D54" i="2" s="1"/>
  <c r="C191" i="39"/>
  <c r="E6" i="2"/>
  <c r="E188" i="39"/>
  <c r="C12" i="2"/>
  <c r="C27" i="2" s="1"/>
  <c r="C194" i="39"/>
  <c r="G7" i="2"/>
  <c r="G189" i="39"/>
  <c r="G15" i="2"/>
  <c r="G197" i="39"/>
  <c r="C149" i="30"/>
  <c r="N52" i="28"/>
  <c r="F188" i="41"/>
  <c r="V204" i="40"/>
  <c r="F10" i="36"/>
  <c r="F19" i="36" s="1"/>
  <c r="F80" i="28" s="1"/>
  <c r="D12" i="32"/>
  <c r="D57" i="32" s="1"/>
  <c r="C15" i="2"/>
  <c r="C30" i="2" s="1"/>
  <c r="C143" i="31"/>
  <c r="BE215" i="40"/>
  <c r="O203" i="39"/>
  <c r="E52" i="28"/>
  <c r="E54" i="28" s="1"/>
  <c r="AO206" i="40"/>
  <c r="AN201" i="40"/>
  <c r="J5" i="36"/>
  <c r="D59" i="29"/>
  <c r="C51" i="2"/>
  <c r="D51" i="2"/>
  <c r="C59" i="36"/>
  <c r="Q2" i="43"/>
  <c r="P77" i="43"/>
  <c r="P78" i="43"/>
  <c r="P80" i="43"/>
  <c r="P79" i="43"/>
  <c r="E4" i="43"/>
  <c r="E4" i="50" s="1"/>
  <c r="E4" i="35"/>
  <c r="E4" i="33"/>
  <c r="E4" i="31"/>
  <c r="E4" i="36"/>
  <c r="E4" i="30"/>
  <c r="E4" i="29"/>
  <c r="E4" i="34"/>
  <c r="E4" i="10"/>
  <c r="E4" i="32"/>
  <c r="E77" i="2"/>
  <c r="E65" i="2"/>
  <c r="E49" i="2"/>
  <c r="E34" i="2"/>
  <c r="E19" i="2"/>
  <c r="G5" i="28"/>
  <c r="F4" i="2"/>
  <c r="F21" i="28"/>
  <c r="F13" i="28"/>
  <c r="E87" i="28"/>
  <c r="E67" i="28"/>
  <c r="E75" i="28" s="1"/>
  <c r="BK91" i="40"/>
  <c r="N38" i="28"/>
  <c r="C146" i="31"/>
  <c r="S205" i="40"/>
  <c r="D17" i="34"/>
  <c r="D71" i="34" s="1"/>
  <c r="U198" i="40"/>
  <c r="C190" i="41"/>
  <c r="BB201" i="40"/>
  <c r="BA198" i="40"/>
  <c r="C168" i="41"/>
  <c r="C202" i="41" s="1"/>
  <c r="AP197" i="40"/>
  <c r="I16" i="30"/>
  <c r="C173" i="29"/>
  <c r="J16" i="29"/>
  <c r="K203" i="40"/>
  <c r="L52" i="28"/>
  <c r="AB5" i="47"/>
  <c r="C173" i="35"/>
  <c r="C171" i="30"/>
  <c r="C145" i="36"/>
  <c r="C150" i="36"/>
  <c r="L55" i="35"/>
  <c r="I209" i="40"/>
  <c r="BG215" i="40"/>
  <c r="AP215" i="40"/>
  <c r="G5" i="29"/>
  <c r="Z215" i="40"/>
  <c r="AI215" i="40"/>
  <c r="AJ207" i="40"/>
  <c r="D69" i="31"/>
  <c r="AB215" i="40"/>
  <c r="C204" i="40"/>
  <c r="G9" i="31"/>
  <c r="C153" i="36"/>
  <c r="C177" i="40"/>
  <c r="D190" i="41"/>
  <c r="O84" i="40"/>
  <c r="L190" i="41"/>
  <c r="C53" i="2"/>
  <c r="F190" i="41"/>
  <c r="F177" i="40"/>
  <c r="G184" i="41"/>
  <c r="BE201" i="40"/>
  <c r="C201" i="41"/>
  <c r="C155" i="31"/>
  <c r="O86" i="40"/>
  <c r="M201" i="40"/>
  <c r="O30" i="40"/>
  <c r="C154" i="29"/>
  <c r="AM206" i="40"/>
  <c r="E182" i="41"/>
  <c r="I202" i="40"/>
  <c r="E198" i="40"/>
  <c r="AM198" i="40"/>
  <c r="AK201" i="40"/>
  <c r="BE200" i="40"/>
  <c r="AJ215" i="40"/>
  <c r="AP193" i="40"/>
  <c r="W200" i="40"/>
  <c r="F193" i="40"/>
  <c r="V203" i="40"/>
  <c r="U200" i="40"/>
  <c r="C149" i="36"/>
  <c r="J5" i="35"/>
  <c r="C168" i="36"/>
  <c r="D206" i="40"/>
  <c r="J192" i="41"/>
  <c r="F200" i="40"/>
  <c r="M182" i="41"/>
  <c r="K204" i="40"/>
  <c r="D65" i="34"/>
  <c r="H37" i="43"/>
  <c r="H78" i="43" s="1"/>
  <c r="AR199" i="40"/>
  <c r="AJ204" i="40"/>
  <c r="W208" i="40"/>
  <c r="O64" i="40"/>
  <c r="K15" i="35"/>
  <c r="K19" i="35" s="1"/>
  <c r="K79" i="28" s="1"/>
  <c r="D71" i="29"/>
  <c r="L182" i="41"/>
  <c r="L201" i="40"/>
  <c r="C152" i="31"/>
  <c r="C155" i="29"/>
  <c r="C172" i="36"/>
  <c r="AC209" i="40"/>
  <c r="AS201" i="40"/>
  <c r="T215" i="40"/>
  <c r="D69" i="33"/>
  <c r="G189" i="41"/>
  <c r="D201" i="40"/>
  <c r="C172" i="31"/>
  <c r="AS204" i="40"/>
  <c r="BF198" i="40"/>
  <c r="L7" i="30"/>
  <c r="C148" i="34"/>
  <c r="C59" i="32"/>
  <c r="L19" i="43"/>
  <c r="L77" i="43" s="1"/>
  <c r="V5" i="47"/>
  <c r="F51" i="28"/>
  <c r="F54" i="28" s="1"/>
  <c r="N13" i="32"/>
  <c r="K55" i="43"/>
  <c r="K79" i="43" s="1"/>
  <c r="AC199" i="40"/>
  <c r="AM215" i="40"/>
  <c r="F37" i="43"/>
  <c r="F78" i="43" s="1"/>
  <c r="K12" i="10"/>
  <c r="D185" i="41"/>
  <c r="D183" i="41"/>
  <c r="M198" i="40"/>
  <c r="L215" i="40"/>
  <c r="BF206" i="40"/>
  <c r="G7" i="31"/>
  <c r="D70" i="35"/>
  <c r="AU89" i="40"/>
  <c r="AI199" i="40"/>
  <c r="C180" i="41"/>
  <c r="H17" i="35"/>
  <c r="H19" i="35" s="1"/>
  <c r="H79" i="28" s="1"/>
  <c r="X208" i="40"/>
  <c r="U207" i="40"/>
  <c r="AJ205" i="40"/>
  <c r="BK95" i="40"/>
  <c r="O122" i="40"/>
  <c r="W215" i="40"/>
  <c r="L9" i="33"/>
  <c r="L19" i="33" s="1"/>
  <c r="L77" i="28" s="1"/>
  <c r="D10" i="36"/>
  <c r="D19" i="36" s="1"/>
  <c r="D80" i="28" s="1"/>
  <c r="E188" i="41"/>
  <c r="H73" i="43"/>
  <c r="H80" i="43" s="1"/>
  <c r="AY177" i="40"/>
  <c r="Y203" i="40"/>
  <c r="E187" i="41"/>
  <c r="M215" i="40"/>
  <c r="J215" i="40"/>
  <c r="H55" i="43"/>
  <c r="H79" i="43" s="1"/>
  <c r="L37" i="43"/>
  <c r="L78" i="43" s="1"/>
  <c r="G208" i="40"/>
  <c r="D184" i="41"/>
  <c r="AY215" i="40"/>
  <c r="E19" i="43"/>
  <c r="E77" i="43" s="1"/>
  <c r="C151" i="34"/>
  <c r="C170" i="34"/>
  <c r="C165" i="31"/>
  <c r="D6" i="32"/>
  <c r="C143" i="34"/>
  <c r="M55" i="35"/>
  <c r="K55" i="35"/>
  <c r="J191" i="41"/>
  <c r="N9" i="32"/>
  <c r="O55" i="35"/>
  <c r="N186" i="40"/>
  <c r="O186" i="40" s="1"/>
  <c r="BD215" i="40"/>
  <c r="D59" i="31"/>
  <c r="BE193" i="40"/>
  <c r="N10" i="32"/>
  <c r="D64" i="34"/>
  <c r="J186" i="41"/>
  <c r="N55" i="35"/>
  <c r="V213" i="40"/>
  <c r="C67" i="34"/>
  <c r="D67" i="34"/>
  <c r="I55" i="35"/>
  <c r="AB177" i="40"/>
  <c r="J19" i="43"/>
  <c r="J77" i="43" s="1"/>
  <c r="D174" i="41"/>
  <c r="BB204" i="40"/>
  <c r="D55" i="32"/>
  <c r="C163" i="36"/>
  <c r="C143" i="29"/>
  <c r="G8" i="2"/>
  <c r="J55" i="35"/>
  <c r="O60" i="40"/>
  <c r="C57" i="2"/>
  <c r="E190" i="41"/>
  <c r="O26" i="40"/>
  <c r="J37" i="43"/>
  <c r="J78" i="43" s="1"/>
  <c r="C174" i="36"/>
  <c r="L8" i="36"/>
  <c r="H204" i="40"/>
  <c r="X206" i="40"/>
  <c r="F187" i="41"/>
  <c r="D200" i="40"/>
  <c r="Z202" i="40"/>
  <c r="AQ200" i="40"/>
  <c r="BF177" i="40"/>
  <c r="O168" i="39"/>
  <c r="AA199" i="40"/>
  <c r="F12" i="31"/>
  <c r="BI193" i="40"/>
  <c r="AA207" i="40"/>
  <c r="V198" i="40"/>
  <c r="AO200" i="40"/>
  <c r="AC207" i="40"/>
  <c r="T202" i="40"/>
  <c r="D60" i="33"/>
  <c r="C173" i="30"/>
  <c r="AO193" i="40"/>
  <c r="AS215" i="40"/>
  <c r="AQ202" i="40"/>
  <c r="AS202" i="40"/>
  <c r="I11" i="36"/>
  <c r="I19" i="36" s="1"/>
  <c r="I80" i="28" s="1"/>
  <c r="D70" i="30"/>
  <c r="AQ215" i="40"/>
  <c r="S215" i="40"/>
  <c r="BH202" i="40"/>
  <c r="N14" i="2"/>
  <c r="Z199" i="40"/>
  <c r="L183" i="41"/>
  <c r="BA205" i="40"/>
  <c r="BB177" i="40"/>
  <c r="BC215" i="40"/>
  <c r="H15" i="33"/>
  <c r="H19" i="33" s="1"/>
  <c r="H77" i="28" s="1"/>
  <c r="D183" i="39"/>
  <c r="AL199" i="40"/>
  <c r="I189" i="41"/>
  <c r="BI205" i="40"/>
  <c r="AL201" i="40"/>
  <c r="G19" i="43"/>
  <c r="G77" i="43" s="1"/>
  <c r="H19" i="43"/>
  <c r="H77" i="43" s="1"/>
  <c r="M161" i="41"/>
  <c r="X215" i="40"/>
  <c r="H113" i="41"/>
  <c r="H217" i="41" s="1"/>
  <c r="J183" i="41"/>
  <c r="D19" i="43"/>
  <c r="D77" i="43" s="1"/>
  <c r="D82" i="43" s="1"/>
  <c r="J73" i="43"/>
  <c r="J80" i="43" s="1"/>
  <c r="AM205" i="40"/>
  <c r="Y204" i="40"/>
  <c r="U193" i="40"/>
  <c r="K37" i="43"/>
  <c r="K78" i="43" s="1"/>
  <c r="Y215" i="40"/>
  <c r="L213" i="40"/>
  <c r="V215" i="40"/>
  <c r="AA215" i="40"/>
  <c r="L174" i="41"/>
  <c r="BI199" i="40"/>
  <c r="J14" i="32"/>
  <c r="AU28" i="40"/>
  <c r="AM197" i="40"/>
  <c r="G5" i="35"/>
  <c r="I17" i="31"/>
  <c r="BE209" i="40"/>
  <c r="K13" i="34"/>
  <c r="K19" i="34" s="1"/>
  <c r="K78" i="28" s="1"/>
  <c r="AA193" i="40"/>
  <c r="Z209" i="40"/>
  <c r="AO203" i="40"/>
  <c r="I11" i="30"/>
  <c r="U201" i="40"/>
  <c r="E9" i="29"/>
  <c r="G200" i="40"/>
  <c r="G8" i="33"/>
  <c r="C152" i="36"/>
  <c r="C171" i="36"/>
  <c r="C163" i="35"/>
  <c r="C144" i="35"/>
  <c r="C164" i="31"/>
  <c r="C145" i="31"/>
  <c r="C148" i="29"/>
  <c r="C167" i="29"/>
  <c r="C165" i="29"/>
  <c r="C146" i="29"/>
  <c r="H186" i="41"/>
  <c r="K10" i="36"/>
  <c r="K19" i="36" s="1"/>
  <c r="K80" i="28" s="1"/>
  <c r="BG202" i="40"/>
  <c r="F6" i="35"/>
  <c r="AL198" i="40"/>
  <c r="J15" i="34"/>
  <c r="J19" i="34" s="1"/>
  <c r="J78" i="28" s="1"/>
  <c r="Z207" i="40"/>
  <c r="K17" i="33"/>
  <c r="K209" i="40"/>
  <c r="G205" i="40"/>
  <c r="G13" i="33"/>
  <c r="E11" i="33"/>
  <c r="E203" i="40"/>
  <c r="G5" i="33"/>
  <c r="G193" i="40"/>
  <c r="L6" i="30"/>
  <c r="AR198" i="40"/>
  <c r="J8" i="29"/>
  <c r="Z200" i="40"/>
  <c r="G9" i="34"/>
  <c r="W201" i="40"/>
  <c r="W193" i="40"/>
  <c r="AJ206" i="40"/>
  <c r="M12" i="29"/>
  <c r="AC204" i="40"/>
  <c r="AA205" i="40"/>
  <c r="O52" i="40"/>
  <c r="D213" i="40"/>
  <c r="E14" i="31"/>
  <c r="BA206" i="40"/>
  <c r="BA177" i="40"/>
  <c r="K11" i="31"/>
  <c r="BG203" i="40"/>
  <c r="L16" i="36"/>
  <c r="BH208" i="40"/>
  <c r="U177" i="40"/>
  <c r="O12" i="40"/>
  <c r="E193" i="40"/>
  <c r="BD205" i="40"/>
  <c r="BA193" i="40"/>
  <c r="K9" i="33"/>
  <c r="W207" i="40"/>
  <c r="AK209" i="40"/>
  <c r="D64" i="10"/>
  <c r="E166" i="41"/>
  <c r="D67" i="30"/>
  <c r="I186" i="41"/>
  <c r="D55" i="43"/>
  <c r="D79" i="43" s="1"/>
  <c r="C57" i="32"/>
  <c r="H183" i="39"/>
  <c r="AZ193" i="40"/>
  <c r="I10" i="33"/>
  <c r="AY205" i="40"/>
  <c r="J199" i="40"/>
  <c r="L188" i="41"/>
  <c r="L209" i="40"/>
  <c r="C188" i="41"/>
  <c r="C65" i="41"/>
  <c r="L10" i="34"/>
  <c r="O175" i="39"/>
  <c r="AC201" i="40"/>
  <c r="I73" i="43"/>
  <c r="I80" i="43" s="1"/>
  <c r="D68" i="31"/>
  <c r="BF215" i="40"/>
  <c r="BA215" i="40"/>
  <c r="D177" i="40"/>
  <c r="M14" i="10"/>
  <c r="M19" i="10" s="1"/>
  <c r="W202" i="40"/>
  <c r="D66" i="36"/>
  <c r="AZ200" i="40"/>
  <c r="AI207" i="40"/>
  <c r="AZ215" i="40"/>
  <c r="J55" i="43"/>
  <c r="J79" i="43" s="1"/>
  <c r="N47" i="41"/>
  <c r="AS177" i="40"/>
  <c r="D62" i="29"/>
  <c r="AM203" i="40"/>
  <c r="D187" i="41"/>
  <c r="L189" i="41"/>
  <c r="F192" i="41"/>
  <c r="C170" i="30"/>
  <c r="G37" i="43"/>
  <c r="G78" i="43" s="1"/>
  <c r="C19" i="10"/>
  <c r="C69" i="28" s="1"/>
  <c r="H187" i="41"/>
  <c r="D61" i="31"/>
  <c r="E14" i="32"/>
  <c r="AO207" i="40"/>
  <c r="I215" i="40"/>
  <c r="AL213" i="40"/>
  <c r="T213" i="40"/>
  <c r="C149" i="31"/>
  <c r="U209" i="40"/>
  <c r="C215" i="40"/>
  <c r="L164" i="41"/>
  <c r="C170" i="41"/>
  <c r="C204" i="41" s="1"/>
  <c r="E37" i="43"/>
  <c r="E78" i="43" s="1"/>
  <c r="AN177" i="40"/>
  <c r="D191" i="41"/>
  <c r="K180" i="41"/>
  <c r="D65" i="31"/>
  <c r="M37" i="43"/>
  <c r="M78" i="43" s="1"/>
  <c r="N151" i="41"/>
  <c r="O151" i="41" s="1"/>
  <c r="K12" i="31"/>
  <c r="AO215" i="40"/>
  <c r="C187" i="41"/>
  <c r="D37" i="43"/>
  <c r="D78" i="43" s="1"/>
  <c r="AK203" i="40"/>
  <c r="C163" i="31"/>
  <c r="AR177" i="40"/>
  <c r="N39" i="41"/>
  <c r="D59" i="34"/>
  <c r="O119" i="40"/>
  <c r="BF200" i="40"/>
  <c r="BK87" i="40"/>
  <c r="N36" i="41"/>
  <c r="F176" i="41"/>
  <c r="AC215" i="40"/>
  <c r="G73" i="43"/>
  <c r="G80" i="43" s="1"/>
  <c r="J81" i="41"/>
  <c r="J164" i="41"/>
  <c r="C169" i="41"/>
  <c r="H215" i="40"/>
  <c r="Y213" i="40"/>
  <c r="M73" i="43"/>
  <c r="M80" i="43" s="1"/>
  <c r="C172" i="41"/>
  <c r="Y205" i="40"/>
  <c r="N141" i="39"/>
  <c r="O141" i="39" s="1"/>
  <c r="AY213" i="40"/>
  <c r="F55" i="43"/>
  <c r="F79" i="43" s="1"/>
  <c r="BC198" i="40"/>
  <c r="L206" i="40"/>
  <c r="D60" i="36"/>
  <c r="L172" i="41"/>
  <c r="AK204" i="40"/>
  <c r="Y177" i="40"/>
  <c r="F213" i="40"/>
  <c r="T177" i="40"/>
  <c r="C144" i="31"/>
  <c r="G186" i="41"/>
  <c r="AL209" i="40"/>
  <c r="M19" i="43"/>
  <c r="M77" i="43" s="1"/>
  <c r="N104" i="41"/>
  <c r="J170" i="41"/>
  <c r="N152" i="41"/>
  <c r="N24" i="41"/>
  <c r="W203" i="40"/>
  <c r="AK193" i="40"/>
  <c r="AK177" i="40"/>
  <c r="S177" i="40"/>
  <c r="AN215" i="40"/>
  <c r="I9" i="33"/>
  <c r="BG197" i="40"/>
  <c r="BH215" i="40"/>
  <c r="C150" i="29"/>
  <c r="F183" i="39"/>
  <c r="N149" i="41"/>
  <c r="K193" i="40"/>
  <c r="D182" i="41"/>
  <c r="O48" i="40"/>
  <c r="O90" i="40"/>
  <c r="K202" i="40"/>
  <c r="I55" i="43"/>
  <c r="I79" i="43" s="1"/>
  <c r="I13" i="29"/>
  <c r="BA213" i="40"/>
  <c r="I5" i="29"/>
  <c r="AY193" i="40"/>
  <c r="M187" i="41"/>
  <c r="M166" i="41"/>
  <c r="D164" i="41"/>
  <c r="C174" i="34"/>
  <c r="D9" i="31"/>
  <c r="AJ193" i="40"/>
  <c r="K12" i="29"/>
  <c r="K19" i="29" s="1"/>
  <c r="I208" i="40"/>
  <c r="V177" i="40"/>
  <c r="V206" i="40"/>
  <c r="BF193" i="40"/>
  <c r="I181" i="41"/>
  <c r="G177" i="40"/>
  <c r="BG193" i="40"/>
  <c r="W209" i="40"/>
  <c r="AJ177" i="40"/>
  <c r="D49" i="41"/>
  <c r="N28" i="41"/>
  <c r="E176" i="41"/>
  <c r="BI215" i="40"/>
  <c r="D66" i="29"/>
  <c r="H202" i="40"/>
  <c r="G207" i="40"/>
  <c r="D15" i="30"/>
  <c r="D19" i="30" s="1"/>
  <c r="AB204" i="40"/>
  <c r="D209" i="40"/>
  <c r="K185" i="41"/>
  <c r="BG177" i="40"/>
  <c r="J207" i="40"/>
  <c r="AN193" i="40"/>
  <c r="F73" i="43"/>
  <c r="F80" i="43" s="1"/>
  <c r="BI177" i="40"/>
  <c r="C169" i="35"/>
  <c r="E55" i="43"/>
  <c r="E79" i="43" s="1"/>
  <c r="K73" i="43"/>
  <c r="K80" i="43" s="1"/>
  <c r="M55" i="43"/>
  <c r="M79" i="43" s="1"/>
  <c r="S199" i="40"/>
  <c r="N72" i="41"/>
  <c r="D54" i="28"/>
  <c r="C55" i="32"/>
  <c r="C59" i="2"/>
  <c r="N15" i="39"/>
  <c r="O15" i="39" s="1"/>
  <c r="N11" i="32"/>
  <c r="N7" i="32"/>
  <c r="C53" i="32"/>
  <c r="N54" i="28"/>
  <c r="H52" i="28"/>
  <c r="X5" i="47"/>
  <c r="BI213" i="40"/>
  <c r="C129" i="41"/>
  <c r="T203" i="40"/>
  <c r="AC177" i="40"/>
  <c r="O22" i="40"/>
  <c r="L73" i="43"/>
  <c r="L80" i="43" s="1"/>
  <c r="D61" i="36"/>
  <c r="AB193" i="40"/>
  <c r="K213" i="40"/>
  <c r="C166" i="41"/>
  <c r="C200" i="41" s="1"/>
  <c r="C81" i="41"/>
  <c r="M177" i="40"/>
  <c r="M210" i="40" s="1"/>
  <c r="F14" i="35"/>
  <c r="K145" i="41"/>
  <c r="G182" i="41"/>
  <c r="K183" i="41"/>
  <c r="K175" i="41"/>
  <c r="AO198" i="40"/>
  <c r="D171" i="41"/>
  <c r="K188" i="41"/>
  <c r="I37" i="43"/>
  <c r="I78" i="43" s="1"/>
  <c r="E73" i="43"/>
  <c r="E80" i="43" s="1"/>
  <c r="AQ201" i="40"/>
  <c r="AA198" i="40"/>
  <c r="L175" i="41"/>
  <c r="L161" i="41"/>
  <c r="G113" i="41"/>
  <c r="I165" i="41"/>
  <c r="L167" i="41"/>
  <c r="D68" i="30"/>
  <c r="C161" i="41"/>
  <c r="J188" i="41"/>
  <c r="D68" i="36"/>
  <c r="G181" i="41"/>
  <c r="U215" i="40"/>
  <c r="L55" i="43"/>
  <c r="L79" i="43" s="1"/>
  <c r="D169" i="41"/>
  <c r="M190" i="41"/>
  <c r="Q41" i="35"/>
  <c r="P55" i="35"/>
  <c r="E167" i="41"/>
  <c r="E168" i="41"/>
  <c r="O28" i="40"/>
  <c r="O94" i="40"/>
  <c r="AQ177" i="40"/>
  <c r="AP177" i="40"/>
  <c r="AL193" i="40"/>
  <c r="V193" i="40"/>
  <c r="AK202" i="40"/>
  <c r="G17" i="34"/>
  <c r="D71" i="10"/>
  <c r="L177" i="40"/>
  <c r="U199" i="40"/>
  <c r="F167" i="41"/>
  <c r="AQ209" i="40"/>
  <c r="I81" i="41"/>
  <c r="D166" i="41"/>
  <c r="D175" i="41"/>
  <c r="D167" i="41"/>
  <c r="F184" i="41"/>
  <c r="L166" i="41"/>
  <c r="AC200" i="40"/>
  <c r="AR213" i="40"/>
  <c r="BG213" i="40"/>
  <c r="AQ213" i="40"/>
  <c r="F15" i="35"/>
  <c r="G168" i="41"/>
  <c r="C145" i="41"/>
  <c r="C174" i="41"/>
  <c r="AE28" i="40"/>
  <c r="L129" i="41"/>
  <c r="L97" i="41"/>
  <c r="J198" i="40"/>
  <c r="N192" i="40"/>
  <c r="N17" i="33" s="1"/>
  <c r="AK213" i="40"/>
  <c r="C171" i="41"/>
  <c r="C213" i="40"/>
  <c r="AQ208" i="40"/>
  <c r="M174" i="41"/>
  <c r="K215" i="40"/>
  <c r="C113" i="41"/>
  <c r="D71" i="33"/>
  <c r="I213" i="40"/>
  <c r="AK215" i="40"/>
  <c r="AM193" i="40"/>
  <c r="F113" i="41"/>
  <c r="E65" i="41"/>
  <c r="I182" i="41"/>
  <c r="K189" i="41"/>
  <c r="D73" i="43"/>
  <c r="D80" i="43" s="1"/>
  <c r="D85" i="43" s="1"/>
  <c r="AL207" i="40"/>
  <c r="C97" i="41"/>
  <c r="D53" i="2"/>
  <c r="D59" i="32"/>
  <c r="N50" i="28"/>
  <c r="AC5" i="47"/>
  <c r="M52" i="28"/>
  <c r="M54" i="28" s="1"/>
  <c r="M50" i="28"/>
  <c r="M171" i="41"/>
  <c r="M164" i="41"/>
  <c r="M213" i="40"/>
  <c r="C29" i="33"/>
  <c r="D65" i="33" s="1"/>
  <c r="C65" i="33"/>
  <c r="C28" i="31"/>
  <c r="C64" i="31"/>
  <c r="C29" i="10"/>
  <c r="D65" i="10" s="1"/>
  <c r="C65" i="10"/>
  <c r="C28" i="30"/>
  <c r="C64" i="30"/>
  <c r="C28" i="36"/>
  <c r="C64" i="36"/>
  <c r="C33" i="29"/>
  <c r="D69" i="29" s="1"/>
  <c r="C69" i="29"/>
  <c r="D16" i="2"/>
  <c r="D68" i="28" s="1"/>
  <c r="D57" i="2"/>
  <c r="AR193" i="40"/>
  <c r="D66" i="35"/>
  <c r="L208" i="40"/>
  <c r="C154" i="36"/>
  <c r="D61" i="30"/>
  <c r="AR206" i="40"/>
  <c r="C24" i="30"/>
  <c r="C144" i="30" s="1"/>
  <c r="C60" i="30"/>
  <c r="F182" i="41"/>
  <c r="H181" i="41"/>
  <c r="D65" i="30"/>
  <c r="BG205" i="40"/>
  <c r="C32" i="29"/>
  <c r="D68" i="29" s="1"/>
  <c r="C68" i="29"/>
  <c r="C185" i="41"/>
  <c r="C27" i="33"/>
  <c r="C63" i="33"/>
  <c r="C33" i="34"/>
  <c r="D69" i="34" s="1"/>
  <c r="C69" i="34"/>
  <c r="D70" i="36"/>
  <c r="L193" i="40"/>
  <c r="Z193" i="40"/>
  <c r="D81" i="41"/>
  <c r="AA206" i="40"/>
  <c r="L198" i="40"/>
  <c r="AQ193" i="40"/>
  <c r="C33" i="10"/>
  <c r="D69" i="10" s="1"/>
  <c r="C69" i="10"/>
  <c r="AA177" i="40"/>
  <c r="AJ198" i="40"/>
  <c r="Y197" i="40"/>
  <c r="AN203" i="40"/>
  <c r="I192" i="41"/>
  <c r="J172" i="41"/>
  <c r="T204" i="40"/>
  <c r="AI202" i="40"/>
  <c r="K13" i="31"/>
  <c r="C35" i="35"/>
  <c r="C71" i="35"/>
  <c r="BA207" i="40"/>
  <c r="C25" i="34"/>
  <c r="D61" i="34" s="1"/>
  <c r="C61" i="34"/>
  <c r="C30" i="10"/>
  <c r="D66" i="10" s="1"/>
  <c r="C66" i="10"/>
  <c r="D71" i="36"/>
  <c r="K192" i="41"/>
  <c r="F168" i="41"/>
  <c r="Z177" i="40"/>
  <c r="D58" i="32"/>
  <c r="C24" i="32"/>
  <c r="D54" i="32" s="1"/>
  <c r="C54" i="32"/>
  <c r="C25" i="33"/>
  <c r="D61" i="33" s="1"/>
  <c r="C61" i="33"/>
  <c r="D6" i="35"/>
  <c r="D60" i="35" s="1"/>
  <c r="C27" i="29"/>
  <c r="D63" i="29" s="1"/>
  <c r="C63" i="29"/>
  <c r="H182" i="41"/>
  <c r="J177" i="40"/>
  <c r="M185" i="41"/>
  <c r="J180" i="41"/>
  <c r="I167" i="41"/>
  <c r="C26" i="33"/>
  <c r="D62" i="33" s="1"/>
  <c r="C62" i="33"/>
  <c r="C28" i="35"/>
  <c r="C148" i="35" s="1"/>
  <c r="C64" i="35"/>
  <c r="BA199" i="40"/>
  <c r="E7" i="31"/>
  <c r="C164" i="41"/>
  <c r="N156" i="41"/>
  <c r="O173" i="39"/>
  <c r="C164" i="30"/>
  <c r="F16" i="32"/>
  <c r="F76" i="28" s="1"/>
  <c r="D176" i="41"/>
  <c r="N38" i="41"/>
  <c r="AB203" i="40"/>
  <c r="G191" i="41"/>
  <c r="I177" i="40"/>
  <c r="X199" i="40"/>
  <c r="H173" i="41"/>
  <c r="H189" i="41"/>
  <c r="I184" i="41"/>
  <c r="K169" i="41"/>
  <c r="Y193" i="40"/>
  <c r="C31" i="33"/>
  <c r="D67" i="33" s="1"/>
  <c r="C67" i="33"/>
  <c r="C26" i="34"/>
  <c r="C62" i="34"/>
  <c r="C162" i="35"/>
  <c r="C27" i="10"/>
  <c r="D63" i="10" s="1"/>
  <c r="C63" i="10"/>
  <c r="C166" i="34"/>
  <c r="BB215" i="40"/>
  <c r="C146" i="35"/>
  <c r="C165" i="35"/>
  <c r="S207" i="40"/>
  <c r="D64" i="29"/>
  <c r="BI207" i="40"/>
  <c r="M15" i="31"/>
  <c r="G17" i="31"/>
  <c r="BC209" i="40"/>
  <c r="N37" i="41"/>
  <c r="U208" i="40"/>
  <c r="O20" i="40"/>
  <c r="U206" i="40"/>
  <c r="N5" i="32"/>
  <c r="N71" i="39"/>
  <c r="O71" i="39" s="1"/>
  <c r="AL177" i="40"/>
  <c r="L11" i="29"/>
  <c r="L19" i="29" s="1"/>
  <c r="Z201" i="40"/>
  <c r="C34" i="10"/>
  <c r="D70" i="10" s="1"/>
  <c r="C70" i="10"/>
  <c r="C29" i="29"/>
  <c r="C65" i="29"/>
  <c r="C27" i="31"/>
  <c r="C166" i="31" s="1"/>
  <c r="C63" i="31"/>
  <c r="AS193" i="40"/>
  <c r="C31" i="29"/>
  <c r="C67" i="29"/>
  <c r="J181" i="41"/>
  <c r="C26" i="36"/>
  <c r="C62" i="36"/>
  <c r="C143" i="35"/>
  <c r="AJ199" i="40"/>
  <c r="C32" i="33"/>
  <c r="D68" i="33" s="1"/>
  <c r="C68" i="33"/>
  <c r="D193" i="40"/>
  <c r="C23" i="30"/>
  <c r="C59" i="30"/>
  <c r="AR207" i="40"/>
  <c r="C31" i="36"/>
  <c r="C67" i="36"/>
  <c r="C31" i="31"/>
  <c r="C67" i="31"/>
  <c r="C21" i="32"/>
  <c r="C51" i="32"/>
  <c r="J16" i="31"/>
  <c r="BF208" i="40"/>
  <c r="C31" i="35"/>
  <c r="C67" i="35"/>
  <c r="I19" i="34"/>
  <c r="I78" i="28" s="1"/>
  <c r="C33" i="30"/>
  <c r="C69" i="30"/>
  <c r="AL208" i="40"/>
  <c r="I207" i="40"/>
  <c r="AN202" i="40"/>
  <c r="F186" i="41"/>
  <c r="G183" i="41"/>
  <c r="C32" i="35"/>
  <c r="C68" i="35"/>
  <c r="C30" i="30"/>
  <c r="D66" i="30" s="1"/>
  <c r="C66" i="30"/>
  <c r="O4" i="40"/>
  <c r="J189" i="41"/>
  <c r="AY202" i="40"/>
  <c r="C25" i="35"/>
  <c r="C145" i="35" s="1"/>
  <c r="C61" i="35"/>
  <c r="AI213" i="40"/>
  <c r="C32" i="34"/>
  <c r="D68" i="34" s="1"/>
  <c r="C68" i="34"/>
  <c r="AP205" i="40"/>
  <c r="C33" i="35"/>
  <c r="C69" i="35"/>
  <c r="F203" i="40"/>
  <c r="C168" i="34"/>
  <c r="C149" i="34"/>
  <c r="N188" i="40"/>
  <c r="C49" i="41"/>
  <c r="BB213" i="40"/>
  <c r="AS213" i="40"/>
  <c r="C173" i="41"/>
  <c r="C207" i="41" s="1"/>
  <c r="L54" i="28"/>
  <c r="N154" i="41"/>
  <c r="I170" i="41"/>
  <c r="F171" i="41"/>
  <c r="G173" i="41"/>
  <c r="O132" i="40"/>
  <c r="AL215" i="40"/>
  <c r="BH201" i="40"/>
  <c r="AS203" i="40"/>
  <c r="AB209" i="40"/>
  <c r="C19" i="33"/>
  <c r="C77" i="28" s="1"/>
  <c r="E165" i="41"/>
  <c r="O92" i="40"/>
  <c r="M180" i="41"/>
  <c r="L180" i="41"/>
  <c r="E185" i="41"/>
  <c r="BH177" i="40"/>
  <c r="AR215" i="40"/>
  <c r="Z213" i="40"/>
  <c r="L191" i="41"/>
  <c r="BH213" i="40"/>
  <c r="AZ177" i="40"/>
  <c r="J41" i="33"/>
  <c r="I55" i="33"/>
  <c r="N27" i="41"/>
  <c r="N8" i="41"/>
  <c r="O8" i="41" s="1"/>
  <c r="G213" i="40"/>
  <c r="S213" i="40"/>
  <c r="AJ213" i="40"/>
  <c r="AB213" i="40"/>
  <c r="K168" i="41"/>
  <c r="F165" i="41"/>
  <c r="M183" i="41"/>
  <c r="G176" i="41"/>
  <c r="J167" i="41"/>
  <c r="AZ213" i="40"/>
  <c r="N41" i="30"/>
  <c r="M55" i="30"/>
  <c r="N74" i="41"/>
  <c r="AP213" i="40"/>
  <c r="J213" i="40"/>
  <c r="M173" i="41"/>
  <c r="T193" i="40"/>
  <c r="BD197" i="40"/>
  <c r="W213" i="40"/>
  <c r="K38" i="28"/>
  <c r="AA213" i="40"/>
  <c r="N6" i="41"/>
  <c r="N182" i="40"/>
  <c r="J11" i="32"/>
  <c r="BE202" i="40"/>
  <c r="I10" i="31"/>
  <c r="BC213" i="40"/>
  <c r="C9" i="35"/>
  <c r="C19" i="35" s="1"/>
  <c r="AI193" i="40"/>
  <c r="N158" i="41"/>
  <c r="G14" i="2"/>
  <c r="D208" i="40"/>
  <c r="C23" i="36"/>
  <c r="C19" i="36"/>
  <c r="C80" i="28" s="1"/>
  <c r="C181" i="41"/>
  <c r="C17" i="41"/>
  <c r="E197" i="40"/>
  <c r="E5" i="33"/>
  <c r="AB201" i="40"/>
  <c r="L9" i="34"/>
  <c r="E19" i="35"/>
  <c r="E79" i="28" s="1"/>
  <c r="BD193" i="40"/>
  <c r="AE122" i="40"/>
  <c r="O6" i="40"/>
  <c r="O136" i="40"/>
  <c r="H5" i="36"/>
  <c r="AR204" i="40"/>
  <c r="L12" i="35"/>
  <c r="L19" i="35" s="1"/>
  <c r="L79" i="28" s="1"/>
  <c r="C12" i="34"/>
  <c r="S204" i="40"/>
  <c r="AC198" i="40"/>
  <c r="M6" i="34"/>
  <c r="M19" i="34" s="1"/>
  <c r="M78" i="28" s="1"/>
  <c r="J12" i="33"/>
  <c r="J204" i="40"/>
  <c r="D198" i="40"/>
  <c r="AN213" i="40"/>
  <c r="S206" i="40"/>
  <c r="K167" i="41"/>
  <c r="BE177" i="40"/>
  <c r="BF213" i="40"/>
  <c r="O78" i="40"/>
  <c r="H176" i="41"/>
  <c r="BC193" i="40"/>
  <c r="AC213" i="40"/>
  <c r="C201" i="40"/>
  <c r="N119" i="41"/>
  <c r="N112" i="41"/>
  <c r="N109" i="41"/>
  <c r="N93" i="41"/>
  <c r="O93" i="41" s="1"/>
  <c r="N78" i="41"/>
  <c r="N75" i="41"/>
  <c r="N70" i="41"/>
  <c r="N68" i="41"/>
  <c r="X193" i="40"/>
  <c r="I175" i="41"/>
  <c r="O16" i="40"/>
  <c r="D9" i="34"/>
  <c r="D63" i="34" s="1"/>
  <c r="BF207" i="40"/>
  <c r="O106" i="40"/>
  <c r="N11" i="43"/>
  <c r="I198" i="40"/>
  <c r="AC193" i="40"/>
  <c r="AM213" i="40"/>
  <c r="N155" i="41"/>
  <c r="M175" i="41"/>
  <c r="N128" i="41"/>
  <c r="N69" i="41"/>
  <c r="D188" i="41"/>
  <c r="H170" i="41"/>
  <c r="E180" i="41"/>
  <c r="BE213" i="40"/>
  <c r="T201" i="40"/>
  <c r="AP204" i="40"/>
  <c r="AU94" i="40"/>
  <c r="L7" i="36"/>
  <c r="BH193" i="40"/>
  <c r="I7" i="33"/>
  <c r="K184" i="41"/>
  <c r="I187" i="41"/>
  <c r="N48" i="41"/>
  <c r="N44" i="41"/>
  <c r="O44" i="41" s="1"/>
  <c r="N40" i="41"/>
  <c r="O40" i="41" s="1"/>
  <c r="N25" i="41"/>
  <c r="O25" i="41" s="1"/>
  <c r="N10" i="41"/>
  <c r="O10" i="41" s="1"/>
  <c r="C203" i="40"/>
  <c r="X207" i="40"/>
  <c r="I191" i="41"/>
  <c r="H184" i="41"/>
  <c r="C193" i="40"/>
  <c r="F19" i="10"/>
  <c r="F69" i="28" s="1"/>
  <c r="F19" i="30"/>
  <c r="AN208" i="40"/>
  <c r="BB193" i="40"/>
  <c r="H192" i="41"/>
  <c r="O142" i="40"/>
  <c r="AP202" i="40"/>
  <c r="J10" i="35"/>
  <c r="J190" i="41"/>
  <c r="J129" i="41"/>
  <c r="G185" i="41"/>
  <c r="BJ172" i="40"/>
  <c r="BK172" i="40" s="1"/>
  <c r="BK141" i="40"/>
  <c r="O134" i="40"/>
  <c r="O68" i="40"/>
  <c r="E8" i="34"/>
  <c r="E19" i="34" s="1"/>
  <c r="E78" i="28" s="1"/>
  <c r="D165" i="41"/>
  <c r="N17" i="43"/>
  <c r="O112" i="40"/>
  <c r="O76" i="40"/>
  <c r="AY204" i="40"/>
  <c r="C12" i="31"/>
  <c r="C19" i="31" s="1"/>
  <c r="BI198" i="40"/>
  <c r="M6" i="31"/>
  <c r="D16" i="33"/>
  <c r="N43" i="41"/>
  <c r="J175" i="41"/>
  <c r="G190" i="41"/>
  <c r="K191" i="41"/>
  <c r="G187" i="41"/>
  <c r="M169" i="41"/>
  <c r="I168" i="41"/>
  <c r="H171" i="41"/>
  <c r="K170" i="41"/>
  <c r="O140" i="40"/>
  <c r="O110" i="40"/>
  <c r="N15" i="43"/>
  <c r="O74" i="40"/>
  <c r="O36" i="40"/>
  <c r="L17" i="31"/>
  <c r="BH209" i="40"/>
  <c r="M16" i="29"/>
  <c r="AC208" i="40"/>
  <c r="F13" i="29"/>
  <c r="F19" i="29" s="1"/>
  <c r="V205" i="40"/>
  <c r="K11" i="10"/>
  <c r="K177" i="40"/>
  <c r="L8" i="10"/>
  <c r="L19" i="10" s="1"/>
  <c r="L200" i="40"/>
  <c r="BJ170" i="40"/>
  <c r="N11" i="31" s="1"/>
  <c r="N23" i="41"/>
  <c r="BJ165" i="40"/>
  <c r="N6" i="31" s="1"/>
  <c r="K33" i="41"/>
  <c r="M167" i="41"/>
  <c r="N5" i="41"/>
  <c r="F191" i="41"/>
  <c r="H185" i="41"/>
  <c r="L181" i="41"/>
  <c r="F17" i="41"/>
  <c r="J17" i="41"/>
  <c r="K181" i="41"/>
  <c r="D65" i="41"/>
  <c r="O38" i="40"/>
  <c r="BB203" i="40"/>
  <c r="F11" i="31"/>
  <c r="C176" i="41"/>
  <c r="C210" i="41" s="1"/>
  <c r="C9" i="30"/>
  <c r="AI177" i="40"/>
  <c r="AI201" i="40"/>
  <c r="C6" i="29"/>
  <c r="S198" i="40"/>
  <c r="F8" i="35"/>
  <c r="AL200" i="40"/>
  <c r="F5" i="34"/>
  <c r="V197" i="40"/>
  <c r="J14" i="33"/>
  <c r="J193" i="40"/>
  <c r="N26" i="41"/>
  <c r="N15" i="41"/>
  <c r="O15" i="41" s="1"/>
  <c r="J182" i="41"/>
  <c r="L169" i="41"/>
  <c r="O108" i="40"/>
  <c r="N13" i="43"/>
  <c r="O72" i="40"/>
  <c r="AZ209" i="40"/>
  <c r="D17" i="31"/>
  <c r="C33" i="41"/>
  <c r="C165" i="41"/>
  <c r="O10" i="40"/>
  <c r="F166" i="41"/>
  <c r="O144" i="40"/>
  <c r="O104" i="40"/>
  <c r="N9" i="43"/>
  <c r="AU61" i="40"/>
  <c r="C17" i="30"/>
  <c r="AI209" i="40"/>
  <c r="J206" i="40"/>
  <c r="J14" i="10"/>
  <c r="M13" i="33"/>
  <c r="M205" i="40"/>
  <c r="J19" i="30"/>
  <c r="N16" i="41"/>
  <c r="O16" i="41" s="1"/>
  <c r="BD177" i="40"/>
  <c r="J173" i="41"/>
  <c r="O102" i="40"/>
  <c r="N7" i="43"/>
  <c r="O44" i="40"/>
  <c r="I7" i="30"/>
  <c r="AO199" i="40"/>
  <c r="G7" i="10"/>
  <c r="G19" i="10" s="1"/>
  <c r="G199" i="40"/>
  <c r="O80" i="40"/>
  <c r="O56" i="40"/>
  <c r="N5" i="43"/>
  <c r="O100" i="40"/>
  <c r="BF199" i="40"/>
  <c r="J7" i="31"/>
  <c r="C6" i="34"/>
  <c r="S193" i="40"/>
  <c r="BI54" i="28"/>
  <c r="J51" i="28"/>
  <c r="J52" i="28"/>
  <c r="N31" i="41"/>
  <c r="BL177" i="40"/>
  <c r="N14" i="41"/>
  <c r="O14" i="41" s="1"/>
  <c r="D97" i="41"/>
  <c r="F172" i="41"/>
  <c r="F206" i="41" s="1"/>
  <c r="K166" i="41"/>
  <c r="E173" i="41"/>
  <c r="I169" i="41"/>
  <c r="M191" i="41"/>
  <c r="H13" i="10"/>
  <c r="H205" i="40"/>
  <c r="L185" i="41"/>
  <c r="K172" i="41"/>
  <c r="BK31" i="40"/>
  <c r="D172" i="41"/>
  <c r="D19" i="10"/>
  <c r="AN200" i="40"/>
  <c r="H8" i="30"/>
  <c r="X177" i="40"/>
  <c r="X202" i="40"/>
  <c r="H10" i="29"/>
  <c r="I188" i="41"/>
  <c r="G188" i="41"/>
  <c r="AE96" i="40"/>
  <c r="AE92" i="40"/>
  <c r="BK89" i="40"/>
  <c r="AE86" i="40"/>
  <c r="N86" i="41"/>
  <c r="BK80" i="40"/>
  <c r="AE70" i="40"/>
  <c r="N105" i="41"/>
  <c r="AU42" i="40"/>
  <c r="N42" i="41"/>
  <c r="J97" i="41"/>
  <c r="M65" i="41"/>
  <c r="BK22" i="40"/>
  <c r="E171" i="41"/>
  <c r="AU142" i="40"/>
  <c r="N142" i="41"/>
  <c r="AU124" i="40"/>
  <c r="N124" i="41"/>
  <c r="F65" i="41"/>
  <c r="G65" i="41"/>
  <c r="L65" i="41"/>
  <c r="O126" i="40"/>
  <c r="M33" i="41"/>
  <c r="N9" i="41"/>
  <c r="O9" i="41" s="1"/>
  <c r="D33" i="41"/>
  <c r="G10" i="2"/>
  <c r="J166" i="41"/>
  <c r="G11" i="32"/>
  <c r="N180" i="40"/>
  <c r="N5" i="33" s="1"/>
  <c r="N4" i="41"/>
  <c r="O70" i="40"/>
  <c r="I176" i="41"/>
  <c r="O120" i="39"/>
  <c r="N79" i="41"/>
  <c r="N64" i="41"/>
  <c r="O64" i="41" s="1"/>
  <c r="K49" i="41"/>
  <c r="F185" i="41"/>
  <c r="J161" i="41"/>
  <c r="M184" i="41"/>
  <c r="J184" i="41"/>
  <c r="AO213" i="40"/>
  <c r="N45" i="41"/>
  <c r="O45" i="41" s="1"/>
  <c r="N21" i="41"/>
  <c r="N12" i="41"/>
  <c r="F169" i="41"/>
  <c r="G171" i="41"/>
  <c r="H168" i="41"/>
  <c r="G166" i="41"/>
  <c r="K17" i="41"/>
  <c r="I161" i="41"/>
  <c r="M192" i="41"/>
  <c r="E175" i="41"/>
  <c r="M172" i="41"/>
  <c r="J165" i="41"/>
  <c r="I129" i="41"/>
  <c r="I200" i="40"/>
  <c r="I193" i="40"/>
  <c r="I145" i="41"/>
  <c r="O24" i="40"/>
  <c r="O8" i="40"/>
  <c r="N184" i="40"/>
  <c r="O120" i="40"/>
  <c r="O118" i="40"/>
  <c r="BD213" i="40"/>
  <c r="AE150" i="40"/>
  <c r="L41" i="10"/>
  <c r="K55" i="10"/>
  <c r="E49" i="41"/>
  <c r="H165" i="41"/>
  <c r="O96" i="40"/>
  <c r="AE117" i="40"/>
  <c r="G169" i="41"/>
  <c r="K161" i="41"/>
  <c r="K176" i="41"/>
  <c r="D161" i="41"/>
  <c r="N143" i="41"/>
  <c r="N140" i="41"/>
  <c r="N137" i="41"/>
  <c r="N136" i="41"/>
  <c r="N135" i="41"/>
  <c r="H145" i="41"/>
  <c r="G145" i="41"/>
  <c r="D173" i="41"/>
  <c r="E170" i="41"/>
  <c r="I166" i="41"/>
  <c r="N127" i="41"/>
  <c r="O127" i="41" s="1"/>
  <c r="K129" i="41"/>
  <c r="E129" i="41"/>
  <c r="H129" i="41"/>
  <c r="N107" i="41"/>
  <c r="N106" i="41"/>
  <c r="O106" i="41" s="1"/>
  <c r="N103" i="41"/>
  <c r="N102" i="41"/>
  <c r="N101" i="41"/>
  <c r="N100" i="41"/>
  <c r="O100" i="41" s="1"/>
  <c r="N95" i="41"/>
  <c r="O95" i="41" s="1"/>
  <c r="N92" i="41"/>
  <c r="N90" i="41"/>
  <c r="N88" i="41"/>
  <c r="O88" i="41" s="1"/>
  <c r="N87" i="41"/>
  <c r="M97" i="41"/>
  <c r="F97" i="41"/>
  <c r="K173" i="41"/>
  <c r="N77" i="41"/>
  <c r="BJ166" i="40"/>
  <c r="BK166" i="40" s="1"/>
  <c r="G170" i="41"/>
  <c r="N62" i="41"/>
  <c r="N61" i="41"/>
  <c r="O61" i="41" s="1"/>
  <c r="N59" i="41"/>
  <c r="N55" i="41"/>
  <c r="O55" i="41" s="1"/>
  <c r="N53" i="41"/>
  <c r="O138" i="40"/>
  <c r="O124" i="40"/>
  <c r="O116" i="40"/>
  <c r="AE160" i="40"/>
  <c r="O42" i="40"/>
  <c r="O32" i="40"/>
  <c r="F49" i="41"/>
  <c r="F175" i="41"/>
  <c r="N7" i="41"/>
  <c r="AE152" i="40"/>
  <c r="I54" i="28"/>
  <c r="I172" i="41"/>
  <c r="BE203" i="40"/>
  <c r="I11" i="31"/>
  <c r="I8" i="30"/>
  <c r="AO177" i="40"/>
  <c r="I33" i="41"/>
  <c r="I19" i="10"/>
  <c r="I69" i="28" s="1"/>
  <c r="I164" i="41"/>
  <c r="O153" i="40"/>
  <c r="J174" i="41"/>
  <c r="F145" i="41"/>
  <c r="I65" i="41"/>
  <c r="I174" i="41"/>
  <c r="AU118" i="40"/>
  <c r="N118" i="41"/>
  <c r="O118" i="41" s="1"/>
  <c r="M129" i="41"/>
  <c r="F180" i="41"/>
  <c r="N110" i="41"/>
  <c r="E113" i="41"/>
  <c r="BJ176" i="40"/>
  <c r="BK176" i="40" s="1"/>
  <c r="N96" i="41"/>
  <c r="N94" i="41"/>
  <c r="AE94" i="40"/>
  <c r="N89" i="41"/>
  <c r="AE89" i="40"/>
  <c r="K97" i="41"/>
  <c r="BK76" i="40"/>
  <c r="N76" i="41"/>
  <c r="BJ167" i="40"/>
  <c r="N71" i="41"/>
  <c r="M176" i="41"/>
  <c r="F170" i="41"/>
  <c r="G167" i="41"/>
  <c r="H81" i="41"/>
  <c r="M170" i="41"/>
  <c r="M81" i="41"/>
  <c r="G81" i="41"/>
  <c r="L170" i="41"/>
  <c r="L81" i="41"/>
  <c r="F81" i="41"/>
  <c r="BK63" i="40"/>
  <c r="N63" i="41"/>
  <c r="BJ175" i="40"/>
  <c r="N16" i="31" s="1"/>
  <c r="BJ168" i="40"/>
  <c r="N52" i="41"/>
  <c r="J65" i="41"/>
  <c r="J171" i="41"/>
  <c r="AM177" i="40"/>
  <c r="G10" i="30"/>
  <c r="F174" i="41"/>
  <c r="H213" i="40"/>
  <c r="E17" i="41"/>
  <c r="L171" i="41"/>
  <c r="M168" i="41"/>
  <c r="M49" i="41"/>
  <c r="H49" i="41"/>
  <c r="L49" i="41"/>
  <c r="J49" i="41"/>
  <c r="J168" i="41"/>
  <c r="BJ174" i="40"/>
  <c r="N15" i="31" s="1"/>
  <c r="N30" i="41"/>
  <c r="N29" i="41"/>
  <c r="O29" i="41" s="1"/>
  <c r="BJ173" i="40"/>
  <c r="BK173" i="40" s="1"/>
  <c r="P177" i="40"/>
  <c r="F33" i="41"/>
  <c r="G175" i="41"/>
  <c r="L168" i="41"/>
  <c r="L33" i="41"/>
  <c r="N13" i="41"/>
  <c r="L184" i="41"/>
  <c r="L17" i="41"/>
  <c r="C11" i="32"/>
  <c r="N153" i="41"/>
  <c r="G192" i="41"/>
  <c r="G17" i="41"/>
  <c r="O54" i="40"/>
  <c r="N54" i="41"/>
  <c r="G49" i="41"/>
  <c r="G165" i="41"/>
  <c r="D180" i="41"/>
  <c r="D17" i="41"/>
  <c r="G19" i="36"/>
  <c r="G80" i="28" s="1"/>
  <c r="M17" i="41"/>
  <c r="E161" i="41"/>
  <c r="E191" i="41"/>
  <c r="O58" i="40"/>
  <c r="I173" i="41"/>
  <c r="I19" i="35"/>
  <c r="I79" i="28" s="1"/>
  <c r="L173" i="41"/>
  <c r="G172" i="41"/>
  <c r="I17" i="41"/>
  <c r="K186" i="41"/>
  <c r="O161" i="39"/>
  <c r="H183" i="41"/>
  <c r="N190" i="40"/>
  <c r="N15" i="33" s="1"/>
  <c r="K164" i="41"/>
  <c r="E174" i="41"/>
  <c r="J33" i="41"/>
  <c r="K174" i="41"/>
  <c r="K65" i="41"/>
  <c r="O62" i="40"/>
  <c r="M189" i="41"/>
  <c r="M188" i="41"/>
  <c r="N14" i="32"/>
  <c r="AV177" i="40"/>
  <c r="L165" i="41"/>
  <c r="N125" i="41"/>
  <c r="O125" i="41" s="1"/>
  <c r="O125" i="40"/>
  <c r="N32" i="43"/>
  <c r="AE109" i="40"/>
  <c r="BK46" i="40"/>
  <c r="H169" i="41"/>
  <c r="BK107" i="40"/>
  <c r="N66" i="43"/>
  <c r="AU45" i="40"/>
  <c r="M19" i="35"/>
  <c r="M79" i="28" s="1"/>
  <c r="O121" i="40"/>
  <c r="AE105" i="40"/>
  <c r="N28" i="43"/>
  <c r="BK73" i="40"/>
  <c r="BK43" i="40"/>
  <c r="K171" i="41"/>
  <c r="AU119" i="40"/>
  <c r="N62" i="43"/>
  <c r="BK103" i="40"/>
  <c r="AE139" i="40"/>
  <c r="AU93" i="40"/>
  <c r="AU38" i="40"/>
  <c r="F19" i="33"/>
  <c r="F77" i="28" s="1"/>
  <c r="M19" i="36"/>
  <c r="M80" i="28" s="1"/>
  <c r="AE135" i="40"/>
  <c r="BK86" i="40"/>
  <c r="AE154" i="40"/>
  <c r="AE148" i="40"/>
  <c r="N12" i="32"/>
  <c r="O166" i="39"/>
  <c r="F14" i="2"/>
  <c r="W177" i="40"/>
  <c r="H188" i="41"/>
  <c r="H8" i="31"/>
  <c r="AE126" i="40"/>
  <c r="N51" i="43"/>
  <c r="AU110" i="40"/>
  <c r="AU85" i="40"/>
  <c r="I41" i="34"/>
  <c r="H55" i="34"/>
  <c r="H54" i="28"/>
  <c r="BD208" i="40"/>
  <c r="H177" i="40"/>
  <c r="H199" i="40"/>
  <c r="H65" i="41"/>
  <c r="H193" i="40"/>
  <c r="H17" i="41"/>
  <c r="H13" i="29"/>
  <c r="H197" i="40"/>
  <c r="BD206" i="40"/>
  <c r="H6" i="31"/>
  <c r="BD198" i="40"/>
  <c r="H167" i="41"/>
  <c r="H164" i="41"/>
  <c r="H166" i="41"/>
  <c r="H16" i="30"/>
  <c r="H33" i="41"/>
  <c r="H8" i="29"/>
  <c r="X200" i="40"/>
  <c r="H97" i="41"/>
  <c r="H175" i="41"/>
  <c r="X213" i="40"/>
  <c r="H172" i="41"/>
  <c r="H191" i="41"/>
  <c r="M145" i="41"/>
  <c r="N157" i="41"/>
  <c r="O157" i="40"/>
  <c r="BK152" i="40"/>
  <c r="O150" i="40"/>
  <c r="N166" i="40"/>
  <c r="O166" i="40" s="1"/>
  <c r="N150" i="41"/>
  <c r="BK133" i="40"/>
  <c r="AU126" i="40"/>
  <c r="N126" i="41"/>
  <c r="BK124" i="40"/>
  <c r="AU123" i="40"/>
  <c r="AU122" i="40"/>
  <c r="AE121" i="40"/>
  <c r="N121" i="41"/>
  <c r="BK119" i="40"/>
  <c r="AE118" i="40"/>
  <c r="N14" i="43"/>
  <c r="O109" i="40"/>
  <c r="AU80" i="40"/>
  <c r="AE79" i="40"/>
  <c r="AE78" i="40"/>
  <c r="BK75" i="40"/>
  <c r="AE73" i="40"/>
  <c r="O71" i="40"/>
  <c r="AD81" i="40"/>
  <c r="AE81" i="40" s="1"/>
  <c r="AE68" i="40"/>
  <c r="E81" i="41"/>
  <c r="K81" i="41"/>
  <c r="AE64" i="40"/>
  <c r="O63" i="40"/>
  <c r="BK61" i="40"/>
  <c r="AU60" i="40"/>
  <c r="AE59" i="40"/>
  <c r="O57" i="40"/>
  <c r="N57" i="41"/>
  <c r="BK55" i="40"/>
  <c r="BK54" i="40"/>
  <c r="AU53" i="40"/>
  <c r="BK48" i="40"/>
  <c r="AE47" i="40"/>
  <c r="BK45" i="40"/>
  <c r="AT172" i="40"/>
  <c r="AU44" i="40"/>
  <c r="AU41" i="40"/>
  <c r="AU40" i="40"/>
  <c r="O39" i="40"/>
  <c r="AD171" i="40"/>
  <c r="AE27" i="40"/>
  <c r="AT169" i="40"/>
  <c r="AU25" i="40"/>
  <c r="BK23" i="40"/>
  <c r="AD165" i="40"/>
  <c r="AE21" i="40"/>
  <c r="AT192" i="40"/>
  <c r="AU16" i="40"/>
  <c r="AT189" i="40"/>
  <c r="AU13" i="40"/>
  <c r="AD183" i="40"/>
  <c r="AE7" i="40"/>
  <c r="AT181" i="40"/>
  <c r="AU5" i="40"/>
  <c r="L192" i="41"/>
  <c r="BC177" i="40"/>
  <c r="AU158" i="40"/>
  <c r="N172" i="40"/>
  <c r="O172" i="40" s="1"/>
  <c r="O156" i="40"/>
  <c r="O155" i="40"/>
  <c r="BK151" i="40"/>
  <c r="BK144" i="40"/>
  <c r="AU143" i="40"/>
  <c r="N141" i="41"/>
  <c r="O141" i="40"/>
  <c r="BK139" i="40"/>
  <c r="AU138" i="40"/>
  <c r="AE137" i="40"/>
  <c r="AE136" i="40"/>
  <c r="BK134" i="40"/>
  <c r="N145" i="40"/>
  <c r="O145" i="40" s="1"/>
  <c r="O133" i="40"/>
  <c r="N133" i="41"/>
  <c r="D145" i="41"/>
  <c r="AU128" i="40"/>
  <c r="AE127" i="40"/>
  <c r="BK116" i="40"/>
  <c r="BJ129" i="40"/>
  <c r="E189" i="41"/>
  <c r="N71" i="43"/>
  <c r="BK112" i="40"/>
  <c r="N52" i="43"/>
  <c r="AU111" i="40"/>
  <c r="N33" i="43"/>
  <c r="AE110" i="40"/>
  <c r="N30" i="43"/>
  <c r="AE107" i="40"/>
  <c r="N29" i="43"/>
  <c r="AE106" i="40"/>
  <c r="N44" i="43"/>
  <c r="AU103" i="40"/>
  <c r="N43" i="43"/>
  <c r="AU102" i="40"/>
  <c r="N42" i="43"/>
  <c r="AU101" i="40"/>
  <c r="BK100" i="40"/>
  <c r="N59" i="43"/>
  <c r="J113" i="41"/>
  <c r="BK96" i="40"/>
  <c r="AU95" i="40"/>
  <c r="BK92" i="40"/>
  <c r="AU91" i="40"/>
  <c r="AU90" i="40"/>
  <c r="AE88" i="40"/>
  <c r="O87" i="40"/>
  <c r="AE85" i="40"/>
  <c r="AU84" i="40"/>
  <c r="AT97" i="40"/>
  <c r="AU97" i="40" s="1"/>
  <c r="BJ49" i="40"/>
  <c r="BK49" i="40" s="1"/>
  <c r="BK36" i="40"/>
  <c r="AE29" i="40"/>
  <c r="AD173" i="40"/>
  <c r="AD172" i="40"/>
  <c r="L176" i="41"/>
  <c r="K165" i="41"/>
  <c r="AD191" i="40"/>
  <c r="AE15" i="40"/>
  <c r="AT190" i="40"/>
  <c r="AU14" i="40"/>
  <c r="BJ188" i="40"/>
  <c r="BK12" i="40"/>
  <c r="BK11" i="40"/>
  <c r="BJ187" i="40"/>
  <c r="N187" i="40"/>
  <c r="O11" i="40"/>
  <c r="N11" i="41"/>
  <c r="BJ185" i="40"/>
  <c r="BK9" i="40"/>
  <c r="AD184" i="40"/>
  <c r="AE8" i="40"/>
  <c r="AD182" i="40"/>
  <c r="AE6" i="40"/>
  <c r="AF193" i="40"/>
  <c r="AD180" i="40"/>
  <c r="AD17" i="40"/>
  <c r="AE4" i="40"/>
  <c r="F189" i="41"/>
  <c r="I190" i="41"/>
  <c r="J187" i="41"/>
  <c r="N160" i="41"/>
  <c r="O160" i="40"/>
  <c r="N176" i="40"/>
  <c r="AE159" i="40"/>
  <c r="AU157" i="40"/>
  <c r="O154" i="40"/>
  <c r="N170" i="40"/>
  <c r="AE153" i="40"/>
  <c r="BK150" i="40"/>
  <c r="N148" i="41"/>
  <c r="O148" i="40"/>
  <c r="N161" i="40"/>
  <c r="O161" i="40" s="1"/>
  <c r="N164" i="40"/>
  <c r="O164" i="40" s="1"/>
  <c r="BK125" i="40"/>
  <c r="AE123" i="40"/>
  <c r="N122" i="41"/>
  <c r="O122" i="41" s="1"/>
  <c r="BK120" i="40"/>
  <c r="AE119" i="40"/>
  <c r="BK117" i="40"/>
  <c r="O105" i="40"/>
  <c r="N10" i="43"/>
  <c r="AE80" i="40"/>
  <c r="N80" i="41"/>
  <c r="O80" i="41" s="1"/>
  <c r="BK77" i="40"/>
  <c r="AU75" i="40"/>
  <c r="AU74" i="40"/>
  <c r="BK71" i="40"/>
  <c r="BK70" i="40"/>
  <c r="BK62" i="40"/>
  <c r="AE61" i="40"/>
  <c r="AE60" i="40"/>
  <c r="N60" i="41"/>
  <c r="O59" i="40"/>
  <c r="BK57" i="40"/>
  <c r="BK56" i="40"/>
  <c r="AU55" i="40"/>
  <c r="AU54" i="40"/>
  <c r="AE53" i="40"/>
  <c r="AT65" i="40"/>
  <c r="AU65" i="40" s="1"/>
  <c r="AU52" i="40"/>
  <c r="AU48" i="40"/>
  <c r="O47" i="40"/>
  <c r="AE45" i="40"/>
  <c r="AE44" i="40"/>
  <c r="BK42" i="40"/>
  <c r="AE41" i="40"/>
  <c r="AE40" i="40"/>
  <c r="BK38" i="40"/>
  <c r="BK32" i="40"/>
  <c r="N175" i="40"/>
  <c r="O31" i="40"/>
  <c r="AD174" i="40"/>
  <c r="AE30" i="40"/>
  <c r="AD169" i="40"/>
  <c r="N10" i="29" s="1"/>
  <c r="AE25" i="40"/>
  <c r="AT168" i="40"/>
  <c r="AU24" i="40"/>
  <c r="AT167" i="40"/>
  <c r="AU23" i="40"/>
  <c r="BK21" i="40"/>
  <c r="AT164" i="40"/>
  <c r="AT33" i="40"/>
  <c r="AU33" i="40" s="1"/>
  <c r="AU20" i="40"/>
  <c r="AD192" i="40"/>
  <c r="AE16" i="40"/>
  <c r="J185" i="41"/>
  <c r="D192" i="41"/>
  <c r="O159" i="40"/>
  <c r="N159" i="41"/>
  <c r="O158" i="40"/>
  <c r="N174" i="40"/>
  <c r="O174" i="40" s="1"/>
  <c r="BK156" i="40"/>
  <c r="BK155" i="40"/>
  <c r="AU152" i="40"/>
  <c r="AU151" i="40"/>
  <c r="BK149" i="40"/>
  <c r="AD161" i="40"/>
  <c r="AE161" i="40" s="1"/>
  <c r="AE149" i="40"/>
  <c r="BJ161" i="40"/>
  <c r="BK161" i="40" s="1"/>
  <c r="BK148" i="40"/>
  <c r="AU144" i="40"/>
  <c r="AE142" i="40"/>
  <c r="BK140" i="40"/>
  <c r="AU139" i="40"/>
  <c r="AE138" i="40"/>
  <c r="N138" i="41"/>
  <c r="AU134" i="40"/>
  <c r="AU133" i="40"/>
  <c r="BJ145" i="40"/>
  <c r="BK145" i="40" s="1"/>
  <c r="BK132" i="40"/>
  <c r="AE128" i="40"/>
  <c r="O127" i="40"/>
  <c r="K182" i="41"/>
  <c r="M181" i="41"/>
  <c r="N53" i="43"/>
  <c r="AU112" i="40"/>
  <c r="N34" i="43"/>
  <c r="AE111" i="40"/>
  <c r="N68" i="43"/>
  <c r="BK109" i="40"/>
  <c r="N49" i="43"/>
  <c r="AU108" i="40"/>
  <c r="O107" i="40"/>
  <c r="N12" i="43"/>
  <c r="N64" i="43"/>
  <c r="BK105" i="40"/>
  <c r="N63" i="43"/>
  <c r="BK104" i="40"/>
  <c r="N26" i="43"/>
  <c r="AE103" i="40"/>
  <c r="N25" i="43"/>
  <c r="AE102" i="40"/>
  <c r="AV113" i="40"/>
  <c r="N41" i="43"/>
  <c r="AT113" i="40"/>
  <c r="AU100" i="40"/>
  <c r="M113" i="41"/>
  <c r="L113" i="41"/>
  <c r="AU96" i="40"/>
  <c r="AE95" i="40"/>
  <c r="BK93" i="40"/>
  <c r="AU92" i="40"/>
  <c r="AE91" i="40"/>
  <c r="AE90" i="40"/>
  <c r="O89" i="40"/>
  <c r="AU86" i="40"/>
  <c r="N85" i="41"/>
  <c r="O85" i="41" s="1"/>
  <c r="N97" i="40"/>
  <c r="O97" i="40" s="1"/>
  <c r="O85" i="40"/>
  <c r="O79" i="40"/>
  <c r="O73" i="40"/>
  <c r="N73" i="41"/>
  <c r="O69" i="40"/>
  <c r="N81" i="40"/>
  <c r="O81" i="40" s="1"/>
  <c r="J176" i="41"/>
  <c r="O27" i="40"/>
  <c r="N171" i="40"/>
  <c r="AE26" i="40"/>
  <c r="N33" i="40"/>
  <c r="O33" i="40" s="1"/>
  <c r="N165" i="40"/>
  <c r="O21" i="40"/>
  <c r="AD164" i="40"/>
  <c r="AE164" i="40" s="1"/>
  <c r="N20" i="41"/>
  <c r="AD33" i="40"/>
  <c r="AE33" i="40" s="1"/>
  <c r="I171" i="41"/>
  <c r="AD190" i="40"/>
  <c r="AE14" i="40"/>
  <c r="AD189" i="40"/>
  <c r="AE13" i="40"/>
  <c r="AT188" i="40"/>
  <c r="AU12" i="40"/>
  <c r="AT187" i="40"/>
  <c r="AU11" i="40"/>
  <c r="BJ186" i="40"/>
  <c r="BK10" i="40"/>
  <c r="N185" i="40"/>
  <c r="O9" i="40"/>
  <c r="AD181" i="40"/>
  <c r="AE5" i="40"/>
  <c r="BK4" i="40"/>
  <c r="BJ17" i="40"/>
  <c r="BK17" i="40" s="1"/>
  <c r="BJ180" i="40"/>
  <c r="BL193" i="40"/>
  <c r="K187" i="41"/>
  <c r="H180" i="41"/>
  <c r="M186" i="41"/>
  <c r="F183" i="41"/>
  <c r="H190" i="41"/>
  <c r="L186" i="41"/>
  <c r="F11" i="2"/>
  <c r="N183" i="40"/>
  <c r="O7" i="40"/>
  <c r="BK160" i="40"/>
  <c r="BK154" i="40"/>
  <c r="BK153" i="40"/>
  <c r="AU125" i="40"/>
  <c r="AE124" i="40"/>
  <c r="N123" i="41"/>
  <c r="O123" i="40"/>
  <c r="N129" i="40"/>
  <c r="BK121" i="40"/>
  <c r="AU120" i="40"/>
  <c r="BK118" i="40"/>
  <c r="AU117" i="40"/>
  <c r="AU116" i="40"/>
  <c r="AT129" i="40"/>
  <c r="N24" i="43"/>
  <c r="AE101" i="40"/>
  <c r="N84" i="41"/>
  <c r="AD97" i="40"/>
  <c r="AE97" i="40" s="1"/>
  <c r="AE84" i="40"/>
  <c r="BK78" i="40"/>
  <c r="AU77" i="40"/>
  <c r="AU76" i="40"/>
  <c r="AE74" i="40"/>
  <c r="BK72" i="40"/>
  <c r="AU71" i="40"/>
  <c r="AU70" i="40"/>
  <c r="AU69" i="40"/>
  <c r="BJ81" i="40"/>
  <c r="BK81" i="40" s="1"/>
  <c r="BK68" i="40"/>
  <c r="BK64" i="40"/>
  <c r="AU63" i="40"/>
  <c r="AU62" i="40"/>
  <c r="O61" i="40"/>
  <c r="BK59" i="40"/>
  <c r="BK58" i="40"/>
  <c r="AU57" i="40"/>
  <c r="AU56" i="40"/>
  <c r="AE55" i="40"/>
  <c r="N65" i="40"/>
  <c r="O65" i="40" s="1"/>
  <c r="O53" i="40"/>
  <c r="AE48" i="40"/>
  <c r="AU46" i="40"/>
  <c r="AU43" i="40"/>
  <c r="AE42" i="40"/>
  <c r="AU39" i="40"/>
  <c r="AE37" i="40"/>
  <c r="AT49" i="40"/>
  <c r="AU49" i="40" s="1"/>
  <c r="AU36" i="40"/>
  <c r="AU32" i="40"/>
  <c r="AT176" i="40"/>
  <c r="AT175" i="40"/>
  <c r="AU31" i="40"/>
  <c r="N173" i="40"/>
  <c r="O29" i="40"/>
  <c r="BK27" i="40"/>
  <c r="BJ171" i="40"/>
  <c r="BK171" i="40" s="1"/>
  <c r="AD167" i="40"/>
  <c r="AE23" i="40"/>
  <c r="AT166" i="40"/>
  <c r="AU22" i="40"/>
  <c r="N191" i="40"/>
  <c r="O15" i="40"/>
  <c r="BJ183" i="40"/>
  <c r="BK7" i="40"/>
  <c r="F181" i="41"/>
  <c r="E183" i="41"/>
  <c r="BK159" i="40"/>
  <c r="AE157" i="40"/>
  <c r="AU150" i="40"/>
  <c r="G161" i="41"/>
  <c r="H161" i="41"/>
  <c r="AE144" i="40"/>
  <c r="N144" i="41"/>
  <c r="O143" i="40"/>
  <c r="AU141" i="40"/>
  <c r="AU140" i="40"/>
  <c r="O139" i="40"/>
  <c r="N139" i="41"/>
  <c r="BK137" i="40"/>
  <c r="BK136" i="40"/>
  <c r="AU135" i="40"/>
  <c r="N134" i="41"/>
  <c r="AE134" i="40"/>
  <c r="AU132" i="40"/>
  <c r="AT145" i="40"/>
  <c r="AU145" i="40" s="1"/>
  <c r="BK127" i="40"/>
  <c r="BK126" i="40"/>
  <c r="E181" i="41"/>
  <c r="D181" i="41"/>
  <c r="D129" i="41"/>
  <c r="N35" i="43"/>
  <c r="AE112" i="40"/>
  <c r="O111" i="40"/>
  <c r="N111" i="41"/>
  <c r="N16" i="43"/>
  <c r="N50" i="43"/>
  <c r="AU109" i="40"/>
  <c r="N31" i="43"/>
  <c r="AE108" i="40"/>
  <c r="N65" i="43"/>
  <c r="BK106" i="40"/>
  <c r="N46" i="43"/>
  <c r="AU105" i="40"/>
  <c r="N45" i="43"/>
  <c r="AU104" i="40"/>
  <c r="O103" i="40"/>
  <c r="N8" i="43"/>
  <c r="N23" i="43"/>
  <c r="AE100" i="40"/>
  <c r="AD113" i="40"/>
  <c r="AF113" i="40"/>
  <c r="I113" i="41"/>
  <c r="D113" i="41"/>
  <c r="K113" i="41"/>
  <c r="O95" i="40"/>
  <c r="AE93" i="40"/>
  <c r="O91" i="40"/>
  <c r="N91" i="41"/>
  <c r="BK88" i="40"/>
  <c r="AU87" i="40"/>
  <c r="BK79" i="40"/>
  <c r="AE52" i="40"/>
  <c r="O45" i="40"/>
  <c r="O41" i="40"/>
  <c r="N41" i="41"/>
  <c r="BK30" i="40"/>
  <c r="BK29" i="40"/>
  <c r="O25" i="40"/>
  <c r="N169" i="40"/>
  <c r="AD168" i="40"/>
  <c r="AE24" i="40"/>
  <c r="AT165" i="40"/>
  <c r="AU21" i="40"/>
  <c r="F173" i="41"/>
  <c r="J169" i="41"/>
  <c r="H174" i="41"/>
  <c r="BJ191" i="40"/>
  <c r="BK15" i="40"/>
  <c r="AD187" i="40"/>
  <c r="AE11" i="40"/>
  <c r="AT186" i="40"/>
  <c r="AU10" i="40"/>
  <c r="AT185" i="40"/>
  <c r="AU9" i="40"/>
  <c r="BJ184" i="40"/>
  <c r="BK8" i="40"/>
  <c r="BJ182" i="40"/>
  <c r="BK6" i="40"/>
  <c r="BJ181" i="40"/>
  <c r="BK5" i="40"/>
  <c r="E192" i="41"/>
  <c r="L187" i="41"/>
  <c r="D189" i="41"/>
  <c r="E186" i="41"/>
  <c r="D186" i="41"/>
  <c r="BK158" i="40"/>
  <c r="AU156" i="40"/>
  <c r="AU155" i="40"/>
  <c r="O152" i="40"/>
  <c r="N168" i="40"/>
  <c r="AE133" i="40"/>
  <c r="AE125" i="40"/>
  <c r="BK123" i="40"/>
  <c r="BK122" i="40"/>
  <c r="AU121" i="40"/>
  <c r="AE120" i="40"/>
  <c r="N120" i="41"/>
  <c r="N117" i="41"/>
  <c r="N60" i="43"/>
  <c r="BK101" i="40"/>
  <c r="BJ97" i="40"/>
  <c r="BK97" i="40" s="1"/>
  <c r="I97" i="41"/>
  <c r="AU78" i="40"/>
  <c r="AE77" i="40"/>
  <c r="AE76" i="40"/>
  <c r="O75" i="40"/>
  <c r="AU73" i="40"/>
  <c r="AU72" i="40"/>
  <c r="AT81" i="40"/>
  <c r="AU81" i="40" s="1"/>
  <c r="AU68" i="40"/>
  <c r="AE63" i="40"/>
  <c r="AE62" i="40"/>
  <c r="BK60" i="40"/>
  <c r="AU59" i="40"/>
  <c r="AU58" i="40"/>
  <c r="AE57" i="40"/>
  <c r="AE56" i="40"/>
  <c r="N56" i="41"/>
  <c r="O55" i="40"/>
  <c r="AU47" i="40"/>
  <c r="AE46" i="40"/>
  <c r="N46" i="41"/>
  <c r="AE43" i="40"/>
  <c r="BK41" i="40"/>
  <c r="AE39" i="40"/>
  <c r="O37" i="40"/>
  <c r="N49" i="40"/>
  <c r="O49" i="40" s="1"/>
  <c r="N32" i="41"/>
  <c r="AD176" i="40"/>
  <c r="AE32" i="40"/>
  <c r="AU27" i="40"/>
  <c r="AT171" i="40"/>
  <c r="BK26" i="40"/>
  <c r="BK25" i="40"/>
  <c r="BJ169" i="40"/>
  <c r="BJ192" i="40"/>
  <c r="BK16" i="40"/>
  <c r="BJ189" i="40"/>
  <c r="BK13" i="40"/>
  <c r="O13" i="40"/>
  <c r="N189" i="40"/>
  <c r="AD188" i="40"/>
  <c r="AE12" i="40"/>
  <c r="AT183" i="40"/>
  <c r="AU7" i="40"/>
  <c r="AT180" i="40"/>
  <c r="AU4" i="40"/>
  <c r="AT17" i="40"/>
  <c r="AV193" i="40"/>
  <c r="E184" i="41"/>
  <c r="I180" i="41"/>
  <c r="AU160" i="40"/>
  <c r="AU159" i="40"/>
  <c r="AU154" i="40"/>
  <c r="AU153" i="40"/>
  <c r="O151" i="40"/>
  <c r="AU149" i="40"/>
  <c r="O149" i="40"/>
  <c r="AU148" i="40"/>
  <c r="AT161" i="40"/>
  <c r="AU161" i="40" s="1"/>
  <c r="BK143" i="40"/>
  <c r="BK142" i="40"/>
  <c r="AE141" i="40"/>
  <c r="BK138" i="40"/>
  <c r="AU137" i="40"/>
  <c r="O135" i="40"/>
  <c r="N132" i="41"/>
  <c r="O132" i="41" s="1"/>
  <c r="AD145" i="40"/>
  <c r="AE145" i="40" s="1"/>
  <c r="AE132" i="40"/>
  <c r="J145" i="41"/>
  <c r="L145" i="41"/>
  <c r="BK128" i="40"/>
  <c r="AU127" i="40"/>
  <c r="AD129" i="40"/>
  <c r="AE116" i="40"/>
  <c r="N116" i="41"/>
  <c r="K190" i="41"/>
  <c r="G180" i="41"/>
  <c r="G129" i="41"/>
  <c r="F129" i="41"/>
  <c r="N70" i="43"/>
  <c r="BK111" i="40"/>
  <c r="N69" i="43"/>
  <c r="BK110" i="40"/>
  <c r="N48" i="43"/>
  <c r="AU107" i="40"/>
  <c r="N47" i="43"/>
  <c r="AU106" i="40"/>
  <c r="N27" i="43"/>
  <c r="AE104" i="40"/>
  <c r="N61" i="43"/>
  <c r="BK102" i="40"/>
  <c r="P113" i="40"/>
  <c r="N6" i="43"/>
  <c r="O101" i="40"/>
  <c r="N113" i="40"/>
  <c r="BK94" i="40"/>
  <c r="BK90" i="40"/>
  <c r="AU88" i="40"/>
  <c r="BK85" i="40"/>
  <c r="AE69" i="40"/>
  <c r="BK53" i="40"/>
  <c r="BK52" i="40"/>
  <c r="BJ65" i="40"/>
  <c r="BK37" i="40"/>
  <c r="AD49" i="40"/>
  <c r="AE49" i="40" s="1"/>
  <c r="AE36" i="40"/>
  <c r="I49" i="41"/>
  <c r="AD175" i="40"/>
  <c r="AE31" i="40"/>
  <c r="AU30" i="40"/>
  <c r="AT174" i="40"/>
  <c r="AT173" i="40"/>
  <c r="AU29" i="40"/>
  <c r="AT170" i="40"/>
  <c r="AU26" i="40"/>
  <c r="BK24" i="40"/>
  <c r="O23" i="40"/>
  <c r="N167" i="40"/>
  <c r="AE22" i="40"/>
  <c r="AD166" i="40"/>
  <c r="N22" i="41"/>
  <c r="BJ33" i="40"/>
  <c r="BK33" i="40" s="1"/>
  <c r="BJ164" i="40"/>
  <c r="BK164" i="40" s="1"/>
  <c r="BK20" i="40"/>
  <c r="D168" i="41"/>
  <c r="D170" i="41"/>
  <c r="AT191" i="40"/>
  <c r="AU15" i="40"/>
  <c r="BJ190" i="40"/>
  <c r="BK14" i="40"/>
  <c r="AD186" i="40"/>
  <c r="AE10" i="40"/>
  <c r="AD185" i="40"/>
  <c r="AE9" i="40"/>
  <c r="AT184" i="40"/>
  <c r="AU8" i="40"/>
  <c r="AT182" i="40"/>
  <c r="AU6" i="40"/>
  <c r="P193" i="40"/>
  <c r="N181" i="40"/>
  <c r="N17" i="40"/>
  <c r="O5" i="40"/>
  <c r="I185" i="41"/>
  <c r="I183" i="41"/>
  <c r="M165" i="41"/>
  <c r="F161" i="41"/>
  <c r="M19" i="30"/>
  <c r="E145" i="41"/>
  <c r="G13" i="29"/>
  <c r="G52" i="28"/>
  <c r="W5" i="47"/>
  <c r="G51" i="28"/>
  <c r="G97" i="41"/>
  <c r="G33" i="41"/>
  <c r="G13" i="31"/>
  <c r="BC205" i="40"/>
  <c r="G16" i="31"/>
  <c r="BC208" i="40"/>
  <c r="G5" i="31"/>
  <c r="BC197" i="40"/>
  <c r="G8" i="31"/>
  <c r="BC200" i="40"/>
  <c r="G174" i="41"/>
  <c r="O127" i="39"/>
  <c r="F164" i="41"/>
  <c r="G164" i="41"/>
  <c r="F7" i="2"/>
  <c r="K19" i="30"/>
  <c r="C13" i="2"/>
  <c r="O77" i="39"/>
  <c r="N85" i="39"/>
  <c r="O85" i="39" s="1"/>
  <c r="P85" i="39" s="1"/>
  <c r="O47" i="2" s="1"/>
  <c r="O36" i="2" s="1"/>
  <c r="P36" i="2" s="1"/>
  <c r="Q36" i="2" s="1"/>
  <c r="R36" i="2" s="1"/>
  <c r="S36" i="2" s="1"/>
  <c r="K13" i="2"/>
  <c r="L13" i="2"/>
  <c r="N11" i="2"/>
  <c r="P170" i="39"/>
  <c r="E19" i="36"/>
  <c r="E80" i="28" s="1"/>
  <c r="H13" i="32"/>
  <c r="E19" i="30"/>
  <c r="K13" i="32"/>
  <c r="K183" i="39"/>
  <c r="C166" i="36"/>
  <c r="C147" i="36"/>
  <c r="N113" i="39"/>
  <c r="O113" i="39" s="1"/>
  <c r="J6" i="32"/>
  <c r="L183" i="39"/>
  <c r="M10" i="32"/>
  <c r="M183" i="39"/>
  <c r="M12" i="2"/>
  <c r="H11" i="2"/>
  <c r="E183" i="39"/>
  <c r="E13" i="2"/>
  <c r="E10" i="32"/>
  <c r="E5" i="2"/>
  <c r="E12" i="2"/>
  <c r="U213" i="40"/>
  <c r="I11" i="2"/>
  <c r="O162" i="39"/>
  <c r="G6" i="2"/>
  <c r="G169" i="39"/>
  <c r="M7" i="2"/>
  <c r="M169" i="39"/>
  <c r="C7" i="32"/>
  <c r="C52" i="32" s="1"/>
  <c r="C183" i="39"/>
  <c r="J8" i="2"/>
  <c r="E12" i="31"/>
  <c r="G12" i="2"/>
  <c r="E7" i="2"/>
  <c r="E169" i="39"/>
  <c r="O48" i="39"/>
  <c r="N57" i="39"/>
  <c r="O57" i="39" s="1"/>
  <c r="N99" i="39"/>
  <c r="O99" i="39" s="1"/>
  <c r="H19" i="34"/>
  <c r="H78" i="28" s="1"/>
  <c r="D19" i="29"/>
  <c r="E15" i="2"/>
  <c r="F8" i="2"/>
  <c r="C78" i="43"/>
  <c r="C83" i="43" s="1"/>
  <c r="F169" i="39"/>
  <c r="BA204" i="40"/>
  <c r="L169" i="39"/>
  <c r="L7" i="2"/>
  <c r="I6" i="32"/>
  <c r="I183" i="39"/>
  <c r="C5" i="2"/>
  <c r="C169" i="39"/>
  <c r="J13" i="2"/>
  <c r="H14" i="2"/>
  <c r="K5" i="2"/>
  <c r="K169" i="39"/>
  <c r="C10" i="2"/>
  <c r="L9" i="32"/>
  <c r="H5" i="2"/>
  <c r="H169" i="39"/>
  <c r="G9" i="2"/>
  <c r="I6" i="2"/>
  <c r="I169" i="39"/>
  <c r="I8" i="2"/>
  <c r="J169" i="39"/>
  <c r="G9" i="32"/>
  <c r="G183" i="39"/>
  <c r="G5" i="32"/>
  <c r="I14" i="32"/>
  <c r="K10" i="2"/>
  <c r="F9" i="2"/>
  <c r="F15" i="2"/>
  <c r="O33" i="39"/>
  <c r="N43" i="39"/>
  <c r="O43" i="39" s="1"/>
  <c r="P183" i="39"/>
  <c r="K7" i="2"/>
  <c r="C7" i="2"/>
  <c r="L10" i="2"/>
  <c r="O19" i="39"/>
  <c r="N29" i="39"/>
  <c r="O29" i="39" s="1"/>
  <c r="H6" i="2"/>
  <c r="J183" i="39"/>
  <c r="E50" i="28"/>
  <c r="E46" i="28"/>
  <c r="E97" i="41"/>
  <c r="E199" i="40"/>
  <c r="E7" i="10"/>
  <c r="E207" i="40"/>
  <c r="E15" i="10"/>
  <c r="E169" i="41"/>
  <c r="E10" i="29"/>
  <c r="U202" i="40"/>
  <c r="E205" i="40"/>
  <c r="E13" i="10"/>
  <c r="E172" i="41"/>
  <c r="E213" i="40"/>
  <c r="E177" i="40"/>
  <c r="E5" i="10"/>
  <c r="E164" i="41"/>
  <c r="E33" i="41"/>
  <c r="C26" i="30"/>
  <c r="D62" i="30" s="1"/>
  <c r="C209" i="41"/>
  <c r="C79" i="43"/>
  <c r="C84" i="43" s="1"/>
  <c r="C34" i="34"/>
  <c r="D70" i="34" s="1"/>
  <c r="C25" i="29"/>
  <c r="D61" i="29" s="1"/>
  <c r="C34" i="31"/>
  <c r="D70" i="31" s="1"/>
  <c r="C29" i="35"/>
  <c r="D65" i="35" s="1"/>
  <c r="E95" i="28" l="1"/>
  <c r="E103" i="28" s="1"/>
  <c r="E113" i="28"/>
  <c r="E121" i="28" s="1"/>
  <c r="E129" i="28" s="1"/>
  <c r="L35" i="32"/>
  <c r="K46" i="32"/>
  <c r="T36" i="2"/>
  <c r="U36" i="2" s="1"/>
  <c r="V36" i="2" s="1"/>
  <c r="W36" i="2" s="1"/>
  <c r="X36" i="2" s="1"/>
  <c r="Y36" i="2" s="1"/>
  <c r="Z36" i="2" s="1"/>
  <c r="AA36" i="2" s="1"/>
  <c r="AB36" i="2" s="1"/>
  <c r="AC36" i="2" s="1"/>
  <c r="AD36" i="2" s="1"/>
  <c r="AE36" i="2" s="1"/>
  <c r="AF36" i="2" s="1"/>
  <c r="AG36" i="2" s="1"/>
  <c r="AH36" i="2" s="1"/>
  <c r="AI36" i="2" s="1"/>
  <c r="AJ36" i="2" s="1"/>
  <c r="AK36" i="2" s="1"/>
  <c r="AL36" i="2" s="1"/>
  <c r="AM36" i="2" s="1"/>
  <c r="H46" i="2"/>
  <c r="I35" i="2"/>
  <c r="AC35" i="32"/>
  <c r="AB46" i="32"/>
  <c r="E2" i="50"/>
  <c r="D21" i="50"/>
  <c r="D23" i="50" s="1"/>
  <c r="E20" i="50"/>
  <c r="E27" i="50"/>
  <c r="D198" i="39"/>
  <c r="J198" i="39"/>
  <c r="H198" i="39"/>
  <c r="L198" i="39"/>
  <c r="O195" i="39"/>
  <c r="O197" i="39"/>
  <c r="I198" i="39"/>
  <c r="O192" i="39"/>
  <c r="O189" i="39"/>
  <c r="E198" i="39"/>
  <c r="K198" i="39"/>
  <c r="O190" i="39"/>
  <c r="O191" i="39"/>
  <c r="O193" i="39"/>
  <c r="M198" i="39"/>
  <c r="O194" i="39"/>
  <c r="O196" i="39"/>
  <c r="G198" i="39"/>
  <c r="C56" i="2"/>
  <c r="C54" i="2"/>
  <c r="O188" i="39"/>
  <c r="F198" i="39"/>
  <c r="O187" i="39"/>
  <c r="C198" i="39"/>
  <c r="D16" i="32"/>
  <c r="D76" i="28" s="1"/>
  <c r="D60" i="28" s="1"/>
  <c r="J19" i="36"/>
  <c r="J80" i="28" s="1"/>
  <c r="L198" i="41"/>
  <c r="J210" i="41"/>
  <c r="H19" i="36"/>
  <c r="H80" i="28" s="1"/>
  <c r="G19" i="35"/>
  <c r="G79" i="28" s="1"/>
  <c r="F19" i="34"/>
  <c r="F78" i="28" s="1"/>
  <c r="H204" i="41"/>
  <c r="K70" i="28"/>
  <c r="K62" i="28" s="1"/>
  <c r="C19" i="29"/>
  <c r="C70" i="28" s="1"/>
  <c r="C208" i="41"/>
  <c r="O176" i="39"/>
  <c r="C166" i="29"/>
  <c r="D84" i="43"/>
  <c r="E84" i="43" s="1"/>
  <c r="F84" i="43" s="1"/>
  <c r="G84" i="43" s="1"/>
  <c r="H84" i="43" s="1"/>
  <c r="I84" i="43" s="1"/>
  <c r="J84" i="43" s="1"/>
  <c r="K84" i="43" s="1"/>
  <c r="L84" i="43" s="1"/>
  <c r="M84" i="43" s="1"/>
  <c r="C50" i="2"/>
  <c r="E201" i="41"/>
  <c r="R2" i="43"/>
  <c r="Q80" i="43"/>
  <c r="Q79" i="43"/>
  <c r="Q77" i="43"/>
  <c r="Q78" i="43"/>
  <c r="H5" i="28"/>
  <c r="G4" i="2"/>
  <c r="G13" i="28"/>
  <c r="G21" i="28"/>
  <c r="E142" i="34"/>
  <c r="E188" i="34"/>
  <c r="E109" i="34"/>
  <c r="E22" i="34"/>
  <c r="E92" i="34"/>
  <c r="E181" i="34"/>
  <c r="E161" i="34"/>
  <c r="E126" i="34"/>
  <c r="E58" i="34"/>
  <c r="E40" i="34"/>
  <c r="E77" i="34"/>
  <c r="E181" i="29"/>
  <c r="E142" i="29"/>
  <c r="E109" i="29"/>
  <c r="E77" i="29"/>
  <c r="E40" i="29"/>
  <c r="E188" i="29"/>
  <c r="E161" i="29"/>
  <c r="E126" i="29"/>
  <c r="E92" i="29"/>
  <c r="E58" i="29"/>
  <c r="E22" i="29"/>
  <c r="E126" i="30"/>
  <c r="E77" i="30"/>
  <c r="E22" i="30"/>
  <c r="E58" i="30"/>
  <c r="E181" i="30"/>
  <c r="E161" i="30"/>
  <c r="E109" i="30"/>
  <c r="E40" i="30"/>
  <c r="E188" i="30"/>
  <c r="E92" i="30"/>
  <c r="E142" i="30"/>
  <c r="E142" i="36"/>
  <c r="E77" i="36"/>
  <c r="E22" i="36"/>
  <c r="E126" i="36"/>
  <c r="E58" i="36"/>
  <c r="E161" i="36"/>
  <c r="E188" i="36"/>
  <c r="E40" i="36"/>
  <c r="E109" i="36"/>
  <c r="E181" i="36"/>
  <c r="E92" i="36"/>
  <c r="E142" i="31"/>
  <c r="E126" i="31"/>
  <c r="E188" i="31"/>
  <c r="E58" i="31"/>
  <c r="E40" i="31"/>
  <c r="E22" i="31"/>
  <c r="E161" i="31"/>
  <c r="E77" i="31"/>
  <c r="E181" i="31"/>
  <c r="E92" i="31"/>
  <c r="E109" i="31"/>
  <c r="E92" i="33"/>
  <c r="E77" i="33"/>
  <c r="E58" i="33"/>
  <c r="E40" i="33"/>
  <c r="E22" i="33"/>
  <c r="F34" i="28"/>
  <c r="E49" i="32"/>
  <c r="E77" i="32"/>
  <c r="E65" i="32"/>
  <c r="E34" i="32"/>
  <c r="E19" i="32"/>
  <c r="E188" i="35"/>
  <c r="E109" i="35"/>
  <c r="E92" i="35"/>
  <c r="E126" i="35"/>
  <c r="E181" i="35"/>
  <c r="E161" i="35"/>
  <c r="E40" i="35"/>
  <c r="E22" i="35"/>
  <c r="E142" i="35"/>
  <c r="E77" i="35"/>
  <c r="E58" i="35"/>
  <c r="F4" i="43"/>
  <c r="F4" i="50" s="1"/>
  <c r="F4" i="35"/>
  <c r="F4" i="33"/>
  <c r="F4" i="31"/>
  <c r="F4" i="36"/>
  <c r="F4" i="30"/>
  <c r="F4" i="29"/>
  <c r="F4" i="34"/>
  <c r="F4" i="32"/>
  <c r="F4" i="10"/>
  <c r="F19" i="2"/>
  <c r="F34" i="2"/>
  <c r="F77" i="2"/>
  <c r="F65" i="2"/>
  <c r="F49" i="2"/>
  <c r="E77" i="10"/>
  <c r="E40" i="10"/>
  <c r="E92" i="10"/>
  <c r="E58" i="10"/>
  <c r="E22" i="10"/>
  <c r="E58" i="43"/>
  <c r="E89" i="43"/>
  <c r="E22" i="43"/>
  <c r="E76" i="43"/>
  <c r="E40" i="43"/>
  <c r="Q39" i="2"/>
  <c r="J204" i="41"/>
  <c r="L200" i="41"/>
  <c r="L19" i="30"/>
  <c r="L71" i="28" s="1"/>
  <c r="L63" i="28" s="1"/>
  <c r="G202" i="41"/>
  <c r="M200" i="41"/>
  <c r="J19" i="29"/>
  <c r="J70" i="28" s="1"/>
  <c r="J62" i="28" s="1"/>
  <c r="F208" i="41"/>
  <c r="L208" i="41"/>
  <c r="H205" i="41"/>
  <c r="O69" i="41"/>
  <c r="L204" i="41"/>
  <c r="G69" i="28"/>
  <c r="L207" i="41"/>
  <c r="Y210" i="40"/>
  <c r="BK170" i="40"/>
  <c r="D208" i="41"/>
  <c r="E203" i="41"/>
  <c r="D205" i="41"/>
  <c r="L217" i="41"/>
  <c r="D217" i="41"/>
  <c r="M217" i="41"/>
  <c r="I217" i="41"/>
  <c r="J217" i="41"/>
  <c r="F217" i="41"/>
  <c r="E217" i="41"/>
  <c r="C217" i="41"/>
  <c r="G217" i="41"/>
  <c r="Z210" i="40"/>
  <c r="V210" i="40"/>
  <c r="D198" i="41"/>
  <c r="N11" i="33"/>
  <c r="N8" i="32"/>
  <c r="N6" i="32"/>
  <c r="K71" i="28"/>
  <c r="K63" i="28" s="1"/>
  <c r="K208" i="41"/>
  <c r="D51" i="32"/>
  <c r="C198" i="41"/>
  <c r="K210" i="40"/>
  <c r="E200" i="41"/>
  <c r="F210" i="40"/>
  <c r="J71" i="28"/>
  <c r="E205" i="41"/>
  <c r="AA210" i="40"/>
  <c r="AO210" i="40"/>
  <c r="C210" i="40"/>
  <c r="D201" i="41"/>
  <c r="O167" i="39"/>
  <c r="F70" i="28"/>
  <c r="G209" i="41"/>
  <c r="N14" i="31"/>
  <c r="O149" i="41"/>
  <c r="O5" i="41"/>
  <c r="D69" i="28"/>
  <c r="G207" i="41"/>
  <c r="O20" i="41"/>
  <c r="J201" i="41"/>
  <c r="BF210" i="40"/>
  <c r="O140" i="41"/>
  <c r="I207" i="41"/>
  <c r="O24" i="41"/>
  <c r="F19" i="31"/>
  <c r="F72" i="28" s="1"/>
  <c r="F64" i="28" s="1"/>
  <c r="AY210" i="40"/>
  <c r="O39" i="41"/>
  <c r="K203" i="41"/>
  <c r="F205" i="41"/>
  <c r="AP210" i="40"/>
  <c r="D69" i="30"/>
  <c r="AJ210" i="40"/>
  <c r="C147" i="29"/>
  <c r="J19" i="31"/>
  <c r="J72" i="28" s="1"/>
  <c r="O180" i="39"/>
  <c r="F198" i="41"/>
  <c r="M19" i="29"/>
  <c r="M70" i="28" s="1"/>
  <c r="M62" i="28" s="1"/>
  <c r="BI210" i="40"/>
  <c r="L69" i="28"/>
  <c r="L61" i="28" s="1"/>
  <c r="AC210" i="40"/>
  <c r="G54" i="28"/>
  <c r="O94" i="41"/>
  <c r="E82" i="43"/>
  <c r="F82" i="43" s="1"/>
  <c r="G82" i="43" s="1"/>
  <c r="H82" i="43" s="1"/>
  <c r="I82" i="43" s="1"/>
  <c r="J82" i="43" s="1"/>
  <c r="K82" i="43" s="1"/>
  <c r="L82" i="43" s="1"/>
  <c r="M82" i="43" s="1"/>
  <c r="G205" i="41"/>
  <c r="O172" i="39"/>
  <c r="O52" i="41"/>
  <c r="E218" i="41"/>
  <c r="C152" i="29"/>
  <c r="C171" i="29"/>
  <c r="M198" i="41"/>
  <c r="E206" i="41"/>
  <c r="J209" i="41"/>
  <c r="I19" i="29"/>
  <c r="I70" i="28" s="1"/>
  <c r="I62" i="28" s="1"/>
  <c r="AN210" i="40"/>
  <c r="M208" i="41"/>
  <c r="N15" i="2"/>
  <c r="O13" i="41"/>
  <c r="O174" i="39"/>
  <c r="E210" i="41"/>
  <c r="BE210" i="40"/>
  <c r="L70" i="28"/>
  <c r="O177" i="39"/>
  <c r="E208" i="41"/>
  <c r="J206" i="41"/>
  <c r="J198" i="41"/>
  <c r="O157" i="41"/>
  <c r="D64" i="36"/>
  <c r="AB210" i="40"/>
  <c r="O178" i="39"/>
  <c r="O119" i="41"/>
  <c r="S210" i="40"/>
  <c r="D203" i="41"/>
  <c r="O96" i="41"/>
  <c r="D202" i="41"/>
  <c r="O105" i="41"/>
  <c r="O74" i="41"/>
  <c r="BJ206" i="40"/>
  <c r="BB210" i="40"/>
  <c r="L206" i="41"/>
  <c r="G206" i="41"/>
  <c r="L201" i="41"/>
  <c r="F209" i="41"/>
  <c r="BD210" i="40"/>
  <c r="AM210" i="40"/>
  <c r="G203" i="41"/>
  <c r="AS210" i="40"/>
  <c r="AQ210" i="40"/>
  <c r="L199" i="41"/>
  <c r="O153" i="41"/>
  <c r="E19" i="33"/>
  <c r="E77" i="28" s="1"/>
  <c r="M69" i="28"/>
  <c r="K19" i="31"/>
  <c r="K72" i="28" s="1"/>
  <c r="K64" i="28" s="1"/>
  <c r="U210" i="40"/>
  <c r="M216" i="41"/>
  <c r="O79" i="41"/>
  <c r="E71" i="28"/>
  <c r="E63" i="28" s="1"/>
  <c r="BK165" i="40"/>
  <c r="M201" i="41"/>
  <c r="I204" i="41"/>
  <c r="O47" i="41"/>
  <c r="BG210" i="40"/>
  <c r="T210" i="40"/>
  <c r="D210" i="40"/>
  <c r="O72" i="41"/>
  <c r="F210" i="41"/>
  <c r="D209" i="41"/>
  <c r="H201" i="41"/>
  <c r="K206" i="41"/>
  <c r="I209" i="41"/>
  <c r="F202" i="41"/>
  <c r="AZ210" i="40"/>
  <c r="C218" i="41"/>
  <c r="J202" i="41"/>
  <c r="BJ200" i="40"/>
  <c r="K207" i="41"/>
  <c r="N161" i="41"/>
  <c r="O148" i="41"/>
  <c r="K198" i="41"/>
  <c r="I210" i="41"/>
  <c r="C153" i="30"/>
  <c r="D83" i="43"/>
  <c r="E83" i="43" s="1"/>
  <c r="F83" i="43" s="1"/>
  <c r="G83" i="43" s="1"/>
  <c r="H83" i="43" s="1"/>
  <c r="I83" i="43" s="1"/>
  <c r="J83" i="43" s="1"/>
  <c r="K83" i="43" s="1"/>
  <c r="L83" i="43" s="1"/>
  <c r="M83" i="43" s="1"/>
  <c r="C147" i="31"/>
  <c r="C206" i="41"/>
  <c r="O181" i="39"/>
  <c r="O87" i="41"/>
  <c r="M19" i="31"/>
  <c r="M72" i="28" s="1"/>
  <c r="M64" i="28" s="1"/>
  <c r="C203" i="41"/>
  <c r="G210" i="40"/>
  <c r="K19" i="33"/>
  <c r="K77" i="28" s="1"/>
  <c r="O103" i="41"/>
  <c r="F204" i="41"/>
  <c r="C172" i="30"/>
  <c r="O21" i="41"/>
  <c r="F61" i="28"/>
  <c r="I19" i="30"/>
  <c r="I71" i="28" s="1"/>
  <c r="I63" i="28" s="1"/>
  <c r="C211" i="41"/>
  <c r="C205" i="41"/>
  <c r="G19" i="34"/>
  <c r="G78" i="28" s="1"/>
  <c r="D70" i="28"/>
  <c r="O143" i="41"/>
  <c r="L218" i="41"/>
  <c r="E204" i="41"/>
  <c r="K199" i="41"/>
  <c r="J208" i="41"/>
  <c r="K218" i="41"/>
  <c r="M205" i="41"/>
  <c r="D200" i="41"/>
  <c r="BA210" i="40"/>
  <c r="G19" i="33"/>
  <c r="G77" i="28" s="1"/>
  <c r="N190" i="41"/>
  <c r="O190" i="41" s="1"/>
  <c r="O90" i="41"/>
  <c r="BK168" i="40"/>
  <c r="N9" i="31"/>
  <c r="F193" i="41"/>
  <c r="BC210" i="40"/>
  <c r="O124" i="41"/>
  <c r="O36" i="41"/>
  <c r="O107" i="41"/>
  <c r="O38" i="41"/>
  <c r="O6" i="41"/>
  <c r="O28" i="41"/>
  <c r="AK210" i="40"/>
  <c r="G204" i="41"/>
  <c r="O109" i="41"/>
  <c r="BH210" i="40"/>
  <c r="AR210" i="40"/>
  <c r="E85" i="43"/>
  <c r="F85" i="43" s="1"/>
  <c r="G85" i="43" s="1"/>
  <c r="H85" i="43" s="1"/>
  <c r="I85" i="43" s="1"/>
  <c r="J85" i="43" s="1"/>
  <c r="K85" i="43" s="1"/>
  <c r="L85" i="43" s="1"/>
  <c r="M85" i="43" s="1"/>
  <c r="BK167" i="40"/>
  <c r="N13" i="31"/>
  <c r="O155" i="41"/>
  <c r="G218" i="41"/>
  <c r="K200" i="41"/>
  <c r="J205" i="41"/>
  <c r="N191" i="41"/>
  <c r="O191" i="41" s="1"/>
  <c r="C193" i="41"/>
  <c r="I199" i="41"/>
  <c r="O182" i="39"/>
  <c r="L209" i="41"/>
  <c r="C216" i="41"/>
  <c r="L19" i="34"/>
  <c r="L78" i="28" s="1"/>
  <c r="M71" i="28"/>
  <c r="M63" i="28" s="1"/>
  <c r="N8" i="31"/>
  <c r="D71" i="28"/>
  <c r="I203" i="41"/>
  <c r="BJ201" i="40"/>
  <c r="W210" i="40"/>
  <c r="I200" i="41"/>
  <c r="X210" i="40"/>
  <c r="J210" i="40"/>
  <c r="K209" i="41"/>
  <c r="I210" i="40"/>
  <c r="F71" i="28"/>
  <c r="BK175" i="40"/>
  <c r="O158" i="41"/>
  <c r="O135" i="41"/>
  <c r="O128" i="41"/>
  <c r="O53" i="41"/>
  <c r="N192" i="41"/>
  <c r="O192" i="41" s="1"/>
  <c r="M209" i="41"/>
  <c r="C73" i="33"/>
  <c r="C74" i="33" s="1"/>
  <c r="G199" i="41"/>
  <c r="H210" i="41"/>
  <c r="O7" i="41"/>
  <c r="O152" i="41"/>
  <c r="E210" i="40"/>
  <c r="O136" i="41"/>
  <c r="O77" i="41"/>
  <c r="M199" i="41"/>
  <c r="I201" i="41"/>
  <c r="BJ198" i="40"/>
  <c r="H207" i="41"/>
  <c r="N182" i="41"/>
  <c r="O182" i="41" s="1"/>
  <c r="C37" i="33"/>
  <c r="BJ208" i="40"/>
  <c r="D60" i="30"/>
  <c r="E202" i="41"/>
  <c r="O75" i="41"/>
  <c r="D210" i="41"/>
  <c r="C163" i="30"/>
  <c r="O104" i="41"/>
  <c r="N180" i="41"/>
  <c r="O180" i="41" s="1"/>
  <c r="O12" i="41"/>
  <c r="N7" i="31"/>
  <c r="K202" i="41"/>
  <c r="AL210" i="40"/>
  <c r="O137" i="41"/>
  <c r="H206" i="41"/>
  <c r="I218" i="41"/>
  <c r="C177" i="41"/>
  <c r="K201" i="41"/>
  <c r="F201" i="41"/>
  <c r="I208" i="41"/>
  <c r="H200" i="41"/>
  <c r="H199" i="41"/>
  <c r="O37" i="41"/>
  <c r="L210" i="40"/>
  <c r="O70" i="41"/>
  <c r="O110" i="41"/>
  <c r="D63" i="33"/>
  <c r="M207" i="41"/>
  <c r="O142" i="41"/>
  <c r="O102" i="41"/>
  <c r="I206" i="41"/>
  <c r="G200" i="41"/>
  <c r="O91" i="41"/>
  <c r="K210" i="41"/>
  <c r="D63" i="31"/>
  <c r="C164" i="35"/>
  <c r="J207" i="41"/>
  <c r="I202" i="41"/>
  <c r="M203" i="41"/>
  <c r="N185" i="41"/>
  <c r="O185" i="41" s="1"/>
  <c r="O133" i="41"/>
  <c r="O59" i="41"/>
  <c r="O86" i="41"/>
  <c r="E209" i="41"/>
  <c r="G210" i="41"/>
  <c r="G201" i="41"/>
  <c r="H202" i="41"/>
  <c r="O192" i="40"/>
  <c r="N8" i="2"/>
  <c r="AE169" i="40"/>
  <c r="O27" i="41"/>
  <c r="F199" i="41"/>
  <c r="L216" i="41"/>
  <c r="D177" i="41"/>
  <c r="C73" i="10"/>
  <c r="C97" i="28" s="1"/>
  <c r="D216" i="41"/>
  <c r="N171" i="41"/>
  <c r="O171" i="41" s="1"/>
  <c r="R41" i="35"/>
  <c r="Q55" i="35"/>
  <c r="M206" i="41"/>
  <c r="D19" i="31"/>
  <c r="D72" i="28" s="1"/>
  <c r="D71" i="31"/>
  <c r="C146" i="36"/>
  <c r="C165" i="36"/>
  <c r="C37" i="10"/>
  <c r="K177" i="41"/>
  <c r="O183" i="39"/>
  <c r="O43" i="41"/>
  <c r="C24" i="34"/>
  <c r="C60" i="34"/>
  <c r="J19" i="10"/>
  <c r="J69" i="28" s="1"/>
  <c r="C170" i="29"/>
  <c r="D67" i="29"/>
  <c r="C151" i="29"/>
  <c r="C174" i="35"/>
  <c r="C155" i="35"/>
  <c r="D71" i="35"/>
  <c r="D207" i="41"/>
  <c r="C24" i="29"/>
  <c r="C60" i="29"/>
  <c r="C30" i="31"/>
  <c r="C66" i="31"/>
  <c r="C151" i="35"/>
  <c r="D67" i="35"/>
  <c r="C170" i="35"/>
  <c r="C170" i="31"/>
  <c r="D67" i="31"/>
  <c r="C151" i="31"/>
  <c r="D59" i="30"/>
  <c r="C143" i="30"/>
  <c r="C162" i="30"/>
  <c r="C168" i="29"/>
  <c r="C149" i="29"/>
  <c r="D19" i="35"/>
  <c r="D79" i="28" s="1"/>
  <c r="C167" i="30"/>
  <c r="D64" i="30"/>
  <c r="C148" i="30"/>
  <c r="D64" i="31"/>
  <c r="C167" i="31"/>
  <c r="C148" i="31"/>
  <c r="C30" i="34"/>
  <c r="D66" i="34" s="1"/>
  <c r="C66" i="34"/>
  <c r="L16" i="32"/>
  <c r="L76" i="28" s="1"/>
  <c r="D19" i="34"/>
  <c r="D78" i="28" s="1"/>
  <c r="J16" i="32"/>
  <c r="J76" i="28" s="1"/>
  <c r="O112" i="41"/>
  <c r="F207" i="41"/>
  <c r="D199" i="41"/>
  <c r="G19" i="30"/>
  <c r="G71" i="28" s="1"/>
  <c r="M19" i="33"/>
  <c r="M77" i="28" s="1"/>
  <c r="F19" i="35"/>
  <c r="F79" i="28" s="1"/>
  <c r="L19" i="31"/>
  <c r="L72" i="28" s="1"/>
  <c r="I19" i="33"/>
  <c r="I77" i="28" s="1"/>
  <c r="I61" i="28" s="1"/>
  <c r="C152" i="34"/>
  <c r="C171" i="34"/>
  <c r="C165" i="34"/>
  <c r="C146" i="34"/>
  <c r="D62" i="34"/>
  <c r="D61" i="35"/>
  <c r="C25" i="2"/>
  <c r="D55" i="2" s="1"/>
  <c r="C55" i="2"/>
  <c r="E19" i="31"/>
  <c r="E72" i="28" s="1"/>
  <c r="E64" i="28" s="1"/>
  <c r="N13" i="2"/>
  <c r="O154" i="41"/>
  <c r="G19" i="29"/>
  <c r="G70" i="28" s="1"/>
  <c r="H19" i="10"/>
  <c r="H69" i="28" s="1"/>
  <c r="H61" i="28" s="1"/>
  <c r="I19" i="31"/>
  <c r="I72" i="28" s="1"/>
  <c r="I64" i="28" s="1"/>
  <c r="C150" i="30"/>
  <c r="C35" i="30"/>
  <c r="D71" i="30" s="1"/>
  <c r="C71" i="30"/>
  <c r="D19" i="33"/>
  <c r="D77" i="28" s="1"/>
  <c r="D70" i="33"/>
  <c r="C172" i="35"/>
  <c r="C153" i="35"/>
  <c r="D69" i="35"/>
  <c r="D62" i="36"/>
  <c r="C164" i="34"/>
  <c r="C145" i="34"/>
  <c r="C148" i="36"/>
  <c r="C167" i="36"/>
  <c r="N168" i="41"/>
  <c r="N172" i="41"/>
  <c r="O172" i="41" s="1"/>
  <c r="C22" i="2"/>
  <c r="D52" i="2" s="1"/>
  <c r="C52" i="2"/>
  <c r="M16" i="32"/>
  <c r="M76" i="28" s="1"/>
  <c r="O76" i="41"/>
  <c r="G198" i="41"/>
  <c r="C169" i="30"/>
  <c r="J19" i="33"/>
  <c r="J77" i="28" s="1"/>
  <c r="C171" i="35"/>
  <c r="C152" i="35"/>
  <c r="C167" i="35"/>
  <c r="D64" i="35"/>
  <c r="D65" i="29"/>
  <c r="N97" i="41"/>
  <c r="H16" i="32"/>
  <c r="H76" i="28" s="1"/>
  <c r="C28" i="2"/>
  <c r="D58" i="2" s="1"/>
  <c r="C58" i="2"/>
  <c r="O89" i="41"/>
  <c r="C26" i="32"/>
  <c r="D56" i="32" s="1"/>
  <c r="C56" i="32"/>
  <c r="J19" i="35"/>
  <c r="J79" i="28" s="1"/>
  <c r="C37" i="36"/>
  <c r="D59" i="36"/>
  <c r="C170" i="36"/>
  <c r="C151" i="36"/>
  <c r="D67" i="36"/>
  <c r="D68" i="35"/>
  <c r="C172" i="34"/>
  <c r="C153" i="34"/>
  <c r="O156" i="41"/>
  <c r="E19" i="29"/>
  <c r="E70" i="28" s="1"/>
  <c r="E62" i="28" s="1"/>
  <c r="E16" i="32"/>
  <c r="E76" i="28" s="1"/>
  <c r="K16" i="32"/>
  <c r="K76" i="28" s="1"/>
  <c r="H19" i="30"/>
  <c r="H71" i="28" s="1"/>
  <c r="H63" i="28" s="1"/>
  <c r="J199" i="41"/>
  <c r="C27" i="30"/>
  <c r="D63" i="30" s="1"/>
  <c r="C63" i="30"/>
  <c r="K19" i="10"/>
  <c r="K69" i="28" s="1"/>
  <c r="L19" i="36"/>
  <c r="L80" i="28" s="1"/>
  <c r="C27" i="35"/>
  <c r="C63" i="35"/>
  <c r="C73" i="35" s="1"/>
  <c r="C172" i="29"/>
  <c r="C153" i="29"/>
  <c r="F216" i="41"/>
  <c r="L177" i="41"/>
  <c r="O160" i="41"/>
  <c r="N173" i="41"/>
  <c r="O173" i="41" s="1"/>
  <c r="J216" i="41"/>
  <c r="N13" i="33"/>
  <c r="O188" i="40"/>
  <c r="O205" i="40" s="1"/>
  <c r="N17" i="41"/>
  <c r="O63" i="41"/>
  <c r="O101" i="41"/>
  <c r="G193" i="41"/>
  <c r="C19" i="30"/>
  <c r="C71" i="28" s="1"/>
  <c r="C19" i="34"/>
  <c r="C78" i="28" s="1"/>
  <c r="O68" i="41"/>
  <c r="O73" i="41"/>
  <c r="G216" i="41"/>
  <c r="O180" i="40"/>
  <c r="O197" i="40" s="1"/>
  <c r="O26" i="41"/>
  <c r="O48" i="41"/>
  <c r="N183" i="41"/>
  <c r="O183" i="41" s="1"/>
  <c r="C199" i="41"/>
  <c r="K41" i="33"/>
  <c r="J55" i="33"/>
  <c r="N176" i="41"/>
  <c r="J177" i="41"/>
  <c r="M211" i="41"/>
  <c r="K204" i="41"/>
  <c r="M210" i="41"/>
  <c r="D206" i="41"/>
  <c r="G208" i="41"/>
  <c r="O150" i="41"/>
  <c r="L211" i="41"/>
  <c r="E207" i="41"/>
  <c r="F177" i="41"/>
  <c r="N174" i="41"/>
  <c r="O174" i="41" s="1"/>
  <c r="F211" i="41"/>
  <c r="M193" i="41"/>
  <c r="M218" i="41"/>
  <c r="M177" i="41"/>
  <c r="J200" i="41"/>
  <c r="BJ207" i="40"/>
  <c r="D211" i="41"/>
  <c r="O41" i="30"/>
  <c r="N55" i="30"/>
  <c r="K205" i="41"/>
  <c r="K216" i="41"/>
  <c r="K217" i="41"/>
  <c r="O31" i="41"/>
  <c r="N33" i="41"/>
  <c r="O33" i="41" s="1"/>
  <c r="K211" i="41"/>
  <c r="N189" i="41"/>
  <c r="O189" i="41" s="1"/>
  <c r="BK174" i="40"/>
  <c r="O92" i="41"/>
  <c r="O78" i="41"/>
  <c r="F200" i="41"/>
  <c r="N81" i="41"/>
  <c r="O179" i="39"/>
  <c r="O165" i="39"/>
  <c r="O164" i="39"/>
  <c r="N12" i="2"/>
  <c r="N186" i="41"/>
  <c r="O186" i="41" s="1"/>
  <c r="O4" i="41"/>
  <c r="O62" i="41"/>
  <c r="M204" i="41"/>
  <c r="N165" i="41"/>
  <c r="O165" i="41" s="1"/>
  <c r="O42" i="41"/>
  <c r="I205" i="41"/>
  <c r="L203" i="41"/>
  <c r="N7" i="33"/>
  <c r="O182" i="40"/>
  <c r="O199" i="40" s="1"/>
  <c r="N175" i="41"/>
  <c r="BJ209" i="40"/>
  <c r="O71" i="41"/>
  <c r="O23" i="41"/>
  <c r="J218" i="41"/>
  <c r="H203" i="41"/>
  <c r="N167" i="41"/>
  <c r="N17" i="31"/>
  <c r="F218" i="41"/>
  <c r="L205" i="41"/>
  <c r="BJ199" i="40"/>
  <c r="H19" i="31"/>
  <c r="H72" i="28" s="1"/>
  <c r="AI210" i="40"/>
  <c r="BJ177" i="40"/>
  <c r="BK177" i="40" s="1"/>
  <c r="D24" i="47" s="1"/>
  <c r="N49" i="41"/>
  <c r="N188" i="41"/>
  <c r="O188" i="41" s="1"/>
  <c r="N164" i="41"/>
  <c r="O164" i="41" s="1"/>
  <c r="BJ203" i="40"/>
  <c r="M202" i="41"/>
  <c r="C162" i="36"/>
  <c r="C73" i="36"/>
  <c r="C74" i="36" s="1"/>
  <c r="C143" i="36"/>
  <c r="J193" i="41"/>
  <c r="G19" i="31"/>
  <c r="G72" i="28" s="1"/>
  <c r="G64" i="28" s="1"/>
  <c r="N184" i="41"/>
  <c r="O184" i="41" s="1"/>
  <c r="O60" i="41"/>
  <c r="H210" i="40"/>
  <c r="O121" i="41"/>
  <c r="O126" i="41"/>
  <c r="F203" i="41"/>
  <c r="J211" i="41"/>
  <c r="J54" i="28"/>
  <c r="H19" i="29"/>
  <c r="H70" i="28" s="1"/>
  <c r="H62" i="28" s="1"/>
  <c r="O30" i="41"/>
  <c r="L210" i="41"/>
  <c r="O116" i="41"/>
  <c r="D193" i="41"/>
  <c r="P194" i="40"/>
  <c r="I198" i="41"/>
  <c r="I193" i="41"/>
  <c r="N129" i="41"/>
  <c r="O129" i="41" s="1"/>
  <c r="N9" i="33"/>
  <c r="O184" i="40"/>
  <c r="N169" i="41"/>
  <c r="P193" i="41"/>
  <c r="G211" i="41"/>
  <c r="O46" i="41"/>
  <c r="O141" i="41"/>
  <c r="O159" i="41"/>
  <c r="O84" i="41"/>
  <c r="H218" i="41"/>
  <c r="L193" i="41"/>
  <c r="O57" i="41"/>
  <c r="J203" i="41"/>
  <c r="D218" i="41"/>
  <c r="N181" i="41"/>
  <c r="O181" i="41" s="1"/>
  <c r="D204" i="41"/>
  <c r="M41" i="10"/>
  <c r="L55" i="10"/>
  <c r="AV194" i="40"/>
  <c r="I177" i="41"/>
  <c r="I216" i="41"/>
  <c r="O190" i="40"/>
  <c r="O207" i="40" s="1"/>
  <c r="O139" i="41"/>
  <c r="I211" i="41"/>
  <c r="O54" i="41"/>
  <c r="O117" i="41"/>
  <c r="N145" i="41"/>
  <c r="O145" i="41" s="1"/>
  <c r="N166" i="41"/>
  <c r="O166" i="41" s="1"/>
  <c r="L202" i="41"/>
  <c r="E193" i="41"/>
  <c r="K193" i="41"/>
  <c r="J41" i="34"/>
  <c r="I55" i="34"/>
  <c r="O111" i="41"/>
  <c r="H211" i="41"/>
  <c r="H216" i="41"/>
  <c r="H177" i="41"/>
  <c r="H209" i="41"/>
  <c r="H208" i="41"/>
  <c r="H193" i="41"/>
  <c r="AU191" i="40"/>
  <c r="N16" i="35"/>
  <c r="N14" i="36"/>
  <c r="BK189" i="40"/>
  <c r="BK206" i="40" s="1"/>
  <c r="N12" i="30"/>
  <c r="AT204" i="40"/>
  <c r="AU171" i="40"/>
  <c r="N6" i="36"/>
  <c r="BK181" i="40"/>
  <c r="N16" i="33"/>
  <c r="O191" i="40"/>
  <c r="N14" i="10"/>
  <c r="N206" i="40"/>
  <c r="O173" i="40"/>
  <c r="N12" i="35"/>
  <c r="AU187" i="40"/>
  <c r="N6" i="10"/>
  <c r="O165" i="40"/>
  <c r="N198" i="40"/>
  <c r="O138" i="41"/>
  <c r="N17" i="34"/>
  <c r="AE192" i="40"/>
  <c r="AE17" i="40"/>
  <c r="N9" i="34"/>
  <c r="AE184" i="40"/>
  <c r="N15" i="35"/>
  <c r="AU190" i="40"/>
  <c r="O134" i="41"/>
  <c r="AT199" i="40"/>
  <c r="N7" i="35"/>
  <c r="AU182" i="40"/>
  <c r="O22" i="41"/>
  <c r="O168" i="40"/>
  <c r="N9" i="10"/>
  <c r="N201" i="40"/>
  <c r="AU185" i="40"/>
  <c r="N10" i="35"/>
  <c r="AU165" i="40"/>
  <c r="AT198" i="40"/>
  <c r="N6" i="30"/>
  <c r="O144" i="41"/>
  <c r="AE190" i="40"/>
  <c r="N15" i="34"/>
  <c r="O41" i="41"/>
  <c r="AD193" i="40"/>
  <c r="N5" i="34"/>
  <c r="AE180" i="40"/>
  <c r="AE197" i="40" s="1"/>
  <c r="N12" i="36"/>
  <c r="BK187" i="40"/>
  <c r="BK204" i="40" s="1"/>
  <c r="N14" i="35"/>
  <c r="AU189" i="40"/>
  <c r="AD204" i="40"/>
  <c r="AE171" i="40"/>
  <c r="N12" i="29"/>
  <c r="AE186" i="40"/>
  <c r="N11" i="34"/>
  <c r="AU17" i="40"/>
  <c r="AT213" i="40"/>
  <c r="AE188" i="40"/>
  <c r="N13" i="34"/>
  <c r="N17" i="36"/>
  <c r="BK192" i="40"/>
  <c r="BK209" i="40" s="1"/>
  <c r="N16" i="36"/>
  <c r="BK191" i="40"/>
  <c r="N8" i="29"/>
  <c r="AD200" i="40"/>
  <c r="AE167" i="40"/>
  <c r="N16" i="30"/>
  <c r="AT208" i="40"/>
  <c r="AU175" i="40"/>
  <c r="N5" i="36"/>
  <c r="BJ193" i="40"/>
  <c r="BK193" i="40" s="1"/>
  <c r="D25" i="47" s="1"/>
  <c r="BK180" i="40"/>
  <c r="BK197" i="40" s="1"/>
  <c r="AD205" i="40"/>
  <c r="AE172" i="40"/>
  <c r="N13" i="29"/>
  <c r="N6" i="29"/>
  <c r="AE165" i="40"/>
  <c r="AD198" i="40"/>
  <c r="N213" i="40"/>
  <c r="O17" i="40"/>
  <c r="N7" i="29"/>
  <c r="AE166" i="40"/>
  <c r="AD199" i="40"/>
  <c r="N11" i="30"/>
  <c r="AT203" i="40"/>
  <c r="AU170" i="40"/>
  <c r="N16" i="29"/>
  <c r="AD208" i="40"/>
  <c r="AE175" i="40"/>
  <c r="N214" i="40"/>
  <c r="O113" i="40"/>
  <c r="AD215" i="40"/>
  <c r="AE129" i="40"/>
  <c r="N10" i="31"/>
  <c r="BK169" i="40"/>
  <c r="BJ202" i="40"/>
  <c r="N7" i="36"/>
  <c r="BK182" i="40"/>
  <c r="BK199" i="40" s="1"/>
  <c r="N8" i="33"/>
  <c r="O183" i="40"/>
  <c r="N10" i="33"/>
  <c r="O185" i="40"/>
  <c r="N13" i="35"/>
  <c r="AU188" i="40"/>
  <c r="H198" i="41"/>
  <c r="N8" i="30"/>
  <c r="AT200" i="40"/>
  <c r="AU167" i="40"/>
  <c r="N15" i="29"/>
  <c r="AE174" i="40"/>
  <c r="AD207" i="40"/>
  <c r="N177" i="40"/>
  <c r="N5" i="10"/>
  <c r="N197" i="40"/>
  <c r="N209" i="40"/>
  <c r="N17" i="10"/>
  <c r="O176" i="40"/>
  <c r="N10" i="36"/>
  <c r="BK185" i="40"/>
  <c r="AE191" i="40"/>
  <c r="N16" i="34"/>
  <c r="N14" i="29"/>
  <c r="AD206" i="40"/>
  <c r="AE173" i="40"/>
  <c r="N205" i="40"/>
  <c r="N13" i="10"/>
  <c r="E199" i="41"/>
  <c r="N6" i="35"/>
  <c r="AU181" i="40"/>
  <c r="N7" i="10"/>
  <c r="N199" i="40"/>
  <c r="O123" i="41"/>
  <c r="N6" i="33"/>
  <c r="N193" i="40"/>
  <c r="O193" i="40" s="1"/>
  <c r="D13" i="47" s="1"/>
  <c r="O181" i="40"/>
  <c r="N9" i="35"/>
  <c r="AU184" i="40"/>
  <c r="N5" i="35"/>
  <c r="AT193" i="40"/>
  <c r="AU193" i="40" s="1"/>
  <c r="D21" i="47" s="1"/>
  <c r="AU180" i="40"/>
  <c r="N14" i="33"/>
  <c r="O189" i="40"/>
  <c r="AD209" i="40"/>
  <c r="N17" i="29"/>
  <c r="AE176" i="40"/>
  <c r="N11" i="35"/>
  <c r="AU186" i="40"/>
  <c r="AD201" i="40"/>
  <c r="N9" i="29"/>
  <c r="AE168" i="40"/>
  <c r="O120" i="41"/>
  <c r="N12" i="31"/>
  <c r="BJ204" i="40"/>
  <c r="N17" i="30"/>
  <c r="AU176" i="40"/>
  <c r="AT209" i="40"/>
  <c r="AT215" i="40"/>
  <c r="AU129" i="40"/>
  <c r="N11" i="10"/>
  <c r="N203" i="40"/>
  <c r="O170" i="40"/>
  <c r="O203" i="40" s="1"/>
  <c r="N17" i="35"/>
  <c r="AU192" i="40"/>
  <c r="N15" i="36"/>
  <c r="BK190" i="40"/>
  <c r="N5" i="31"/>
  <c r="BJ197" i="40"/>
  <c r="N8" i="10"/>
  <c r="N200" i="40"/>
  <c r="O167" i="40"/>
  <c r="AT206" i="40"/>
  <c r="N14" i="30"/>
  <c r="AU173" i="40"/>
  <c r="BJ213" i="40"/>
  <c r="BK65" i="40"/>
  <c r="N19" i="43"/>
  <c r="N8" i="36"/>
  <c r="BK183" i="40"/>
  <c r="N11" i="36"/>
  <c r="BK186" i="40"/>
  <c r="N5" i="29"/>
  <c r="AD197" i="40"/>
  <c r="N15" i="10"/>
  <c r="N207" i="40"/>
  <c r="N5" i="30"/>
  <c r="AT197" i="40"/>
  <c r="AU164" i="40"/>
  <c r="AT177" i="40"/>
  <c r="N7" i="34"/>
  <c r="AE182" i="40"/>
  <c r="O11" i="41"/>
  <c r="N187" i="41"/>
  <c r="O187" i="41" s="1"/>
  <c r="N13" i="36"/>
  <c r="BK188" i="40"/>
  <c r="N13" i="30"/>
  <c r="AT205" i="40"/>
  <c r="AU172" i="40"/>
  <c r="N9" i="36"/>
  <c r="BK184" i="40"/>
  <c r="N10" i="10"/>
  <c r="O169" i="40"/>
  <c r="N202" i="40"/>
  <c r="AD214" i="40"/>
  <c r="AE113" i="40"/>
  <c r="N14" i="34"/>
  <c r="AE189" i="40"/>
  <c r="N204" i="40"/>
  <c r="N12" i="10"/>
  <c r="O171" i="40"/>
  <c r="AT214" i="40"/>
  <c r="AU113" i="40"/>
  <c r="N9" i="30"/>
  <c r="AT201" i="40"/>
  <c r="AU168" i="40"/>
  <c r="N208" i="40"/>
  <c r="N16" i="10"/>
  <c r="O175" i="40"/>
  <c r="AE183" i="40"/>
  <c r="N8" i="34"/>
  <c r="N10" i="30"/>
  <c r="AT202" i="40"/>
  <c r="AU169" i="40"/>
  <c r="AD202" i="40"/>
  <c r="N10" i="34"/>
  <c r="AE185" i="40"/>
  <c r="AT207" i="40"/>
  <c r="N15" i="30"/>
  <c r="AU174" i="40"/>
  <c r="N8" i="35"/>
  <c r="AU183" i="40"/>
  <c r="O56" i="41"/>
  <c r="AE187" i="40"/>
  <c r="N12" i="34"/>
  <c r="N7" i="30"/>
  <c r="AU166" i="40"/>
  <c r="N215" i="40"/>
  <c r="O129" i="40"/>
  <c r="AE181" i="40"/>
  <c r="N6" i="34"/>
  <c r="N55" i="43"/>
  <c r="N37" i="43"/>
  <c r="N12" i="33"/>
  <c r="O187" i="40"/>
  <c r="BK129" i="40"/>
  <c r="BJ215" i="40"/>
  <c r="O32" i="41"/>
  <c r="G177" i="41"/>
  <c r="J16" i="2"/>
  <c r="J68" i="28" s="1"/>
  <c r="M16" i="2"/>
  <c r="M68" i="28" s="1"/>
  <c r="G16" i="2"/>
  <c r="G68" i="28" s="1"/>
  <c r="K16" i="2"/>
  <c r="K68" i="28" s="1"/>
  <c r="G16" i="32"/>
  <c r="G76" i="28" s="1"/>
  <c r="H16" i="2"/>
  <c r="H68" i="28" s="1"/>
  <c r="E16" i="2"/>
  <c r="E68" i="28" s="1"/>
  <c r="C22" i="32"/>
  <c r="D52" i="32" s="1"/>
  <c r="C16" i="32"/>
  <c r="C76" i="28" s="1"/>
  <c r="F16" i="2"/>
  <c r="F68" i="28" s="1"/>
  <c r="C20" i="2"/>
  <c r="C16" i="2"/>
  <c r="N9" i="2"/>
  <c r="N10" i="2"/>
  <c r="O160" i="39"/>
  <c r="N7" i="2"/>
  <c r="I16" i="32"/>
  <c r="I76" i="28" s="1"/>
  <c r="N6" i="2"/>
  <c r="I16" i="2"/>
  <c r="I68" i="28" s="1"/>
  <c r="O163" i="39"/>
  <c r="N5" i="2"/>
  <c r="L16" i="2"/>
  <c r="L68" i="28" s="1"/>
  <c r="O159" i="39"/>
  <c r="O158" i="39"/>
  <c r="E211" i="41"/>
  <c r="E19" i="10"/>
  <c r="E216" i="41"/>
  <c r="E177" i="41"/>
  <c r="E198" i="41"/>
  <c r="C145" i="29"/>
  <c r="C164" i="29"/>
  <c r="C61" i="28"/>
  <c r="C72" i="28"/>
  <c r="C64" i="28" s="1"/>
  <c r="C173" i="34"/>
  <c r="C154" i="34"/>
  <c r="C173" i="31"/>
  <c r="C154" i="31"/>
  <c r="C165" i="30"/>
  <c r="C146" i="30"/>
  <c r="C79" i="28"/>
  <c r="C168" i="35"/>
  <c r="C149" i="35"/>
  <c r="L46" i="32" l="1"/>
  <c r="M35" i="32"/>
  <c r="I46" i="2"/>
  <c r="J35" i="2"/>
  <c r="C68" i="28"/>
  <c r="AD35" i="32"/>
  <c r="AC46" i="32"/>
  <c r="F2" i="50"/>
  <c r="E21" i="50"/>
  <c r="E23" i="50" s="1"/>
  <c r="F20" i="50"/>
  <c r="F27" i="50"/>
  <c r="O198" i="39"/>
  <c r="J64" i="28"/>
  <c r="F81" i="28"/>
  <c r="F62" i="28"/>
  <c r="G63" i="28"/>
  <c r="D61" i="28"/>
  <c r="D60" i="34"/>
  <c r="D66" i="31"/>
  <c r="D50" i="2"/>
  <c r="D60" i="29"/>
  <c r="S2" i="43"/>
  <c r="R79" i="43"/>
  <c r="R77" i="43"/>
  <c r="R78" i="43"/>
  <c r="R80" i="43"/>
  <c r="F188" i="31"/>
  <c r="F181" i="31"/>
  <c r="F142" i="31"/>
  <c r="F109" i="31"/>
  <c r="F77" i="31"/>
  <c r="F40" i="31"/>
  <c r="F161" i="31"/>
  <c r="F126" i="31"/>
  <c r="F92" i="31"/>
  <c r="F58" i="31"/>
  <c r="F22" i="31"/>
  <c r="F58" i="10"/>
  <c r="F92" i="10"/>
  <c r="F22" i="10"/>
  <c r="F77" i="10"/>
  <c r="F40" i="10"/>
  <c r="F188" i="35"/>
  <c r="F142" i="35"/>
  <c r="F126" i="35"/>
  <c r="F58" i="35"/>
  <c r="F22" i="35"/>
  <c r="F40" i="35"/>
  <c r="F109" i="35"/>
  <c r="F77" i="35"/>
  <c r="F92" i="35"/>
  <c r="F181" i="35"/>
  <c r="F161" i="35"/>
  <c r="F77" i="32"/>
  <c r="F65" i="32"/>
  <c r="F49" i="32"/>
  <c r="F34" i="32"/>
  <c r="F19" i="32"/>
  <c r="F89" i="43"/>
  <c r="F76" i="43"/>
  <c r="F58" i="43"/>
  <c r="F40" i="43"/>
  <c r="F22" i="43"/>
  <c r="G34" i="28"/>
  <c r="F92" i="33"/>
  <c r="F77" i="33"/>
  <c r="F58" i="33"/>
  <c r="F40" i="33"/>
  <c r="F22" i="33"/>
  <c r="F181" i="34"/>
  <c r="F109" i="34"/>
  <c r="F58" i="34"/>
  <c r="F126" i="34"/>
  <c r="F142" i="34"/>
  <c r="F188" i="34"/>
  <c r="F40" i="34"/>
  <c r="F22" i="34"/>
  <c r="F161" i="34"/>
  <c r="F92" i="34"/>
  <c r="F77" i="34"/>
  <c r="F181" i="29"/>
  <c r="F188" i="29"/>
  <c r="F161" i="29"/>
  <c r="F40" i="29"/>
  <c r="F58" i="29"/>
  <c r="F142" i="29"/>
  <c r="F77" i="29"/>
  <c r="F126" i="29"/>
  <c r="F92" i="29"/>
  <c r="F109" i="29"/>
  <c r="F22" i="29"/>
  <c r="AR34" i="28"/>
  <c r="F59" i="28"/>
  <c r="F188" i="30"/>
  <c r="F22" i="30"/>
  <c r="F161" i="30"/>
  <c r="F109" i="30"/>
  <c r="F142" i="30"/>
  <c r="F126" i="30"/>
  <c r="F92" i="30"/>
  <c r="F40" i="30"/>
  <c r="F58" i="30"/>
  <c r="F77" i="30"/>
  <c r="F181" i="30"/>
  <c r="G4" i="43"/>
  <c r="G4" i="50" s="1"/>
  <c r="G4" i="35"/>
  <c r="G4" i="33"/>
  <c r="G4" i="31"/>
  <c r="G4" i="36"/>
  <c r="G4" i="34"/>
  <c r="G4" i="32"/>
  <c r="G4" i="30"/>
  <c r="G4" i="29"/>
  <c r="G4" i="10"/>
  <c r="G77" i="2"/>
  <c r="G49" i="2"/>
  <c r="G19" i="2"/>
  <c r="G65" i="2"/>
  <c r="G34" i="2"/>
  <c r="F188" i="36"/>
  <c r="F181" i="36"/>
  <c r="F161" i="36"/>
  <c r="F92" i="36"/>
  <c r="F109" i="36"/>
  <c r="F77" i="36"/>
  <c r="F58" i="36"/>
  <c r="F40" i="36"/>
  <c r="F22" i="36"/>
  <c r="F142" i="36"/>
  <c r="F126" i="36"/>
  <c r="I5" i="28"/>
  <c r="H4" i="2"/>
  <c r="H21" i="28"/>
  <c r="H13" i="28"/>
  <c r="R39" i="2"/>
  <c r="E81" i="28"/>
  <c r="O32" i="32"/>
  <c r="G81" i="28"/>
  <c r="J63" i="28"/>
  <c r="G61" i="28"/>
  <c r="M219" i="41"/>
  <c r="I219" i="41"/>
  <c r="O161" i="41"/>
  <c r="BK200" i="40"/>
  <c r="BK198" i="40"/>
  <c r="BK203" i="40"/>
  <c r="O49" i="41"/>
  <c r="N16" i="32"/>
  <c r="N76" i="28" s="1"/>
  <c r="D219" i="41"/>
  <c r="BK208" i="40"/>
  <c r="N205" i="41"/>
  <c r="E219" i="41"/>
  <c r="M61" i="28"/>
  <c r="L62" i="28"/>
  <c r="C166" i="30"/>
  <c r="E60" i="28"/>
  <c r="C105" i="28"/>
  <c r="C89" i="28" s="1"/>
  <c r="O97" i="41"/>
  <c r="N210" i="41"/>
  <c r="N209" i="41"/>
  <c r="L64" i="28"/>
  <c r="J73" i="28"/>
  <c r="G62" i="28"/>
  <c r="O201" i="40"/>
  <c r="D62" i="28"/>
  <c r="C219" i="41"/>
  <c r="D73" i="28"/>
  <c r="AE202" i="40"/>
  <c r="BK201" i="40"/>
  <c r="J61" i="28"/>
  <c r="L219" i="41"/>
  <c r="D63" i="28"/>
  <c r="G219" i="41"/>
  <c r="C37" i="35"/>
  <c r="O207" i="41"/>
  <c r="H60" i="28"/>
  <c r="O209" i="40"/>
  <c r="C144" i="34"/>
  <c r="C37" i="34"/>
  <c r="C163" i="34"/>
  <c r="F63" i="28"/>
  <c r="L81" i="28"/>
  <c r="C150" i="34"/>
  <c r="C169" i="34"/>
  <c r="C37" i="29"/>
  <c r="O175" i="41"/>
  <c r="C37" i="30"/>
  <c r="J219" i="41"/>
  <c r="C155" i="30"/>
  <c r="C174" i="30"/>
  <c r="F219" i="41"/>
  <c r="H64" i="28"/>
  <c r="K60" i="28"/>
  <c r="AU206" i="40"/>
  <c r="C147" i="30"/>
  <c r="C144" i="29"/>
  <c r="C157" i="29" s="1"/>
  <c r="C158" i="29" s="1"/>
  <c r="N203" i="41"/>
  <c r="C163" i="29"/>
  <c r="C176" i="29" s="1"/>
  <c r="C183" i="29" s="1"/>
  <c r="N199" i="41"/>
  <c r="AE199" i="40"/>
  <c r="K81" i="28"/>
  <c r="O17" i="41"/>
  <c r="C157" i="36"/>
  <c r="C158" i="36" s="1"/>
  <c r="C74" i="10"/>
  <c r="C7" i="28" s="1"/>
  <c r="C108" i="28"/>
  <c r="N202" i="41"/>
  <c r="S41" i="35"/>
  <c r="R55" i="35"/>
  <c r="J81" i="28"/>
  <c r="M81" i="28"/>
  <c r="C37" i="31"/>
  <c r="C169" i="31"/>
  <c r="C176" i="31" s="1"/>
  <c r="C176" i="36"/>
  <c r="C183" i="36" s="1"/>
  <c r="C185" i="36" s="1"/>
  <c r="D63" i="35"/>
  <c r="C147" i="35"/>
  <c r="C157" i="35" s="1"/>
  <c r="C166" i="35"/>
  <c r="C176" i="35" s="1"/>
  <c r="C183" i="35" s="1"/>
  <c r="C185" i="35" s="1"/>
  <c r="I81" i="28"/>
  <c r="D81" i="28"/>
  <c r="O199" i="41"/>
  <c r="D64" i="28"/>
  <c r="O81" i="41"/>
  <c r="N19" i="31"/>
  <c r="D29" i="31" s="1"/>
  <c r="O168" i="41"/>
  <c r="G73" i="28"/>
  <c r="O176" i="41"/>
  <c r="C150" i="31"/>
  <c r="C157" i="31" s="1"/>
  <c r="O208" i="40"/>
  <c r="O200" i="41"/>
  <c r="N198" i="41"/>
  <c r="N208" i="41"/>
  <c r="AU207" i="40"/>
  <c r="O38" i="31"/>
  <c r="K219" i="41"/>
  <c r="C73" i="30"/>
  <c r="C99" i="28" s="1"/>
  <c r="O203" i="41"/>
  <c r="L41" i="33"/>
  <c r="K55" i="33"/>
  <c r="O210" i="41"/>
  <c r="O209" i="41"/>
  <c r="O208" i="41"/>
  <c r="O169" i="41"/>
  <c r="C73" i="31"/>
  <c r="C74" i="31" s="1"/>
  <c r="P41" i="30"/>
  <c r="O55" i="30"/>
  <c r="BK207" i="40"/>
  <c r="N200" i="41"/>
  <c r="O201" i="41"/>
  <c r="C73" i="29"/>
  <c r="C98" i="28" s="1"/>
  <c r="C73" i="34"/>
  <c r="C106" i="28" s="1"/>
  <c r="N207" i="41"/>
  <c r="AU205" i="40"/>
  <c r="N193" i="41"/>
  <c r="O193" i="41" s="1"/>
  <c r="N201" i="41"/>
  <c r="O167" i="41"/>
  <c r="O218" i="41"/>
  <c r="O202" i="41"/>
  <c r="O198" i="41"/>
  <c r="K61" i="28"/>
  <c r="AU197" i="40"/>
  <c r="AU203" i="40"/>
  <c r="AU208" i="40"/>
  <c r="AU209" i="40"/>
  <c r="H219" i="41"/>
  <c r="O38" i="10"/>
  <c r="AU201" i="40"/>
  <c r="BK213" i="40"/>
  <c r="N41" i="10"/>
  <c r="M55" i="10"/>
  <c r="N218" i="41"/>
  <c r="O204" i="40"/>
  <c r="K41" i="34"/>
  <c r="J55" i="34"/>
  <c r="K73" i="28"/>
  <c r="AU204" i="40"/>
  <c r="J60" i="28"/>
  <c r="O205" i="41"/>
  <c r="O200" i="40"/>
  <c r="AE201" i="40"/>
  <c r="AE209" i="40"/>
  <c r="AE204" i="40"/>
  <c r="AE206" i="40"/>
  <c r="O213" i="40"/>
  <c r="O215" i="40"/>
  <c r="P56" i="43"/>
  <c r="AU214" i="40"/>
  <c r="D22" i="47"/>
  <c r="AE214" i="40"/>
  <c r="D18" i="47"/>
  <c r="P38" i="43"/>
  <c r="N19" i="30"/>
  <c r="O38" i="30"/>
  <c r="AU215" i="40"/>
  <c r="AE215" i="40"/>
  <c r="O38" i="36"/>
  <c r="AE205" i="40"/>
  <c r="AU198" i="40"/>
  <c r="BK202" i="40"/>
  <c r="N19" i="35"/>
  <c r="N79" i="43"/>
  <c r="N84" i="43" s="1"/>
  <c r="O84" i="43" s="1"/>
  <c r="N56" i="43"/>
  <c r="AU202" i="40"/>
  <c r="BK215" i="40"/>
  <c r="O38" i="35"/>
  <c r="O202" i="40"/>
  <c r="AE208" i="40"/>
  <c r="AE198" i="40"/>
  <c r="AE200" i="40"/>
  <c r="AU213" i="40"/>
  <c r="O198" i="40"/>
  <c r="N19" i="36"/>
  <c r="N78" i="43"/>
  <c r="N83" i="43" s="1"/>
  <c r="O83" i="43" s="1"/>
  <c r="N38" i="43"/>
  <c r="N19" i="34"/>
  <c r="D14" i="47"/>
  <c r="O214" i="40"/>
  <c r="P20" i="43"/>
  <c r="AU199" i="40"/>
  <c r="AT210" i="40"/>
  <c r="AU177" i="40"/>
  <c r="N77" i="43"/>
  <c r="N82" i="43" s="1"/>
  <c r="O82" i="43" s="1"/>
  <c r="N20" i="43"/>
  <c r="N19" i="10"/>
  <c r="N69" i="28" s="1"/>
  <c r="O38" i="34"/>
  <c r="AE207" i="40"/>
  <c r="O38" i="33"/>
  <c r="N19" i="33"/>
  <c r="N210" i="40"/>
  <c r="O177" i="40"/>
  <c r="AU200" i="40"/>
  <c r="AE193" i="40"/>
  <c r="O206" i="40"/>
  <c r="M60" i="28"/>
  <c r="M73" i="28"/>
  <c r="C62" i="28"/>
  <c r="H73" i="28"/>
  <c r="H81" i="28"/>
  <c r="G60" i="28"/>
  <c r="L60" i="28"/>
  <c r="L73" i="28"/>
  <c r="C61" i="2"/>
  <c r="C96" i="28" s="1"/>
  <c r="C31" i="2"/>
  <c r="O169" i="39"/>
  <c r="O184" i="39" s="1"/>
  <c r="I60" i="28"/>
  <c r="I65" i="28" s="1"/>
  <c r="I73" i="28"/>
  <c r="F73" i="28"/>
  <c r="F60" i="28"/>
  <c r="N16" i="2"/>
  <c r="D21" i="2" s="1"/>
  <c r="E21" i="2" s="1"/>
  <c r="F21" i="2" s="1"/>
  <c r="G21" i="2" s="1"/>
  <c r="H21" i="2" s="1"/>
  <c r="I21" i="2" s="1"/>
  <c r="J21" i="2" s="1"/>
  <c r="K21" i="2" s="1"/>
  <c r="L21" i="2" s="1"/>
  <c r="M21" i="2" s="1"/>
  <c r="N21" i="2" s="1"/>
  <c r="O21" i="2" s="1"/>
  <c r="P21" i="2" s="1"/>
  <c r="O32" i="2"/>
  <c r="O33" i="2" s="1"/>
  <c r="C60" i="28"/>
  <c r="C61" i="32"/>
  <c r="C31" i="32"/>
  <c r="E69" i="28"/>
  <c r="C74" i="35"/>
  <c r="C107" i="28"/>
  <c r="C81" i="28"/>
  <c r="C63" i="28"/>
  <c r="M46" i="32" l="1"/>
  <c r="N35" i="32"/>
  <c r="K35" i="2"/>
  <c r="J46" i="2"/>
  <c r="AE35" i="32"/>
  <c r="AD46" i="32"/>
  <c r="G2" i="50"/>
  <c r="F21" i="50"/>
  <c r="F23" i="50" s="1"/>
  <c r="G27" i="50"/>
  <c r="G20" i="50"/>
  <c r="D20" i="2"/>
  <c r="E20" i="2" s="1"/>
  <c r="N68" i="28"/>
  <c r="D9" i="47"/>
  <c r="P169" i="39"/>
  <c r="T2" i="43"/>
  <c r="S79" i="43"/>
  <c r="S80" i="43"/>
  <c r="S77" i="43"/>
  <c r="S78" i="43"/>
  <c r="H34" i="28"/>
  <c r="G188" i="36"/>
  <c r="G181" i="36"/>
  <c r="G161" i="36"/>
  <c r="G142" i="36"/>
  <c r="G77" i="36"/>
  <c r="G109" i="36"/>
  <c r="G58" i="36"/>
  <c r="G126" i="36"/>
  <c r="G92" i="36"/>
  <c r="G40" i="36"/>
  <c r="G22" i="36"/>
  <c r="G59" i="28"/>
  <c r="AS34" i="28"/>
  <c r="G142" i="34"/>
  <c r="G92" i="34"/>
  <c r="G161" i="34"/>
  <c r="G77" i="34"/>
  <c r="G188" i="34"/>
  <c r="G181" i="34"/>
  <c r="G40" i="34"/>
  <c r="G22" i="34"/>
  <c r="G126" i="34"/>
  <c r="G58" i="34"/>
  <c r="G109" i="34"/>
  <c r="H4" i="36"/>
  <c r="H4" i="34"/>
  <c r="H4" i="32"/>
  <c r="H4" i="30"/>
  <c r="H4" i="35"/>
  <c r="H4" i="33"/>
  <c r="H4" i="31"/>
  <c r="H4" i="43"/>
  <c r="H4" i="50" s="1"/>
  <c r="H4" i="29"/>
  <c r="H4" i="10"/>
  <c r="H77" i="2"/>
  <c r="H65" i="2"/>
  <c r="H49" i="2"/>
  <c r="H34" i="2"/>
  <c r="H19" i="2"/>
  <c r="G188" i="31"/>
  <c r="G161" i="31"/>
  <c r="G126" i="31"/>
  <c r="G92" i="31"/>
  <c r="G58" i="31"/>
  <c r="G22" i="31"/>
  <c r="G181" i="31"/>
  <c r="G142" i="31"/>
  <c r="G40" i="31"/>
  <c r="G109" i="31"/>
  <c r="G77" i="31"/>
  <c r="J5" i="28"/>
  <c r="I4" i="2"/>
  <c r="I21" i="28"/>
  <c r="I13" i="28"/>
  <c r="G77" i="33"/>
  <c r="G40" i="33"/>
  <c r="G92" i="33"/>
  <c r="G58" i="33"/>
  <c r="G22" i="33"/>
  <c r="F67" i="28"/>
  <c r="F75" i="28" s="1"/>
  <c r="F87" i="28"/>
  <c r="G58" i="10"/>
  <c r="G92" i="10"/>
  <c r="G22" i="10"/>
  <c r="G77" i="10"/>
  <c r="G40" i="10"/>
  <c r="G92" i="35"/>
  <c r="G181" i="35"/>
  <c r="G142" i="35"/>
  <c r="G109" i="35"/>
  <c r="G188" i="35"/>
  <c r="G77" i="35"/>
  <c r="G161" i="35"/>
  <c r="G58" i="35"/>
  <c r="G126" i="35"/>
  <c r="G22" i="35"/>
  <c r="G40" i="35"/>
  <c r="G58" i="29"/>
  <c r="G142" i="29"/>
  <c r="G77" i="29"/>
  <c r="G161" i="29"/>
  <c r="G126" i="29"/>
  <c r="G92" i="29"/>
  <c r="G188" i="29"/>
  <c r="G109" i="29"/>
  <c r="G181" i="29"/>
  <c r="G40" i="29"/>
  <c r="G22" i="29"/>
  <c r="G89" i="43"/>
  <c r="G76" i="43"/>
  <c r="G40" i="43"/>
  <c r="G22" i="43"/>
  <c r="G58" i="43"/>
  <c r="G22" i="30"/>
  <c r="G188" i="30"/>
  <c r="G142" i="30"/>
  <c r="G77" i="30"/>
  <c r="G181" i="30"/>
  <c r="G126" i="30"/>
  <c r="G92" i="30"/>
  <c r="G58" i="30"/>
  <c r="G109" i="30"/>
  <c r="G161" i="30"/>
  <c r="G40" i="30"/>
  <c r="G77" i="32"/>
  <c r="G65" i="32"/>
  <c r="G34" i="32"/>
  <c r="G19" i="32"/>
  <c r="G49" i="32"/>
  <c r="S39" i="2"/>
  <c r="P83" i="43"/>
  <c r="Q83" i="43" s="1"/>
  <c r="R83" i="43" s="1"/>
  <c r="S83" i="43" s="1"/>
  <c r="P84" i="43"/>
  <c r="Q84" i="43" s="1"/>
  <c r="R84" i="43" s="1"/>
  <c r="P82" i="43"/>
  <c r="Q82" i="43" s="1"/>
  <c r="R82" i="43" s="1"/>
  <c r="M65" i="28"/>
  <c r="D21" i="32"/>
  <c r="E51" i="32" s="1"/>
  <c r="F65" i="28"/>
  <c r="L65" i="28"/>
  <c r="D28" i="32"/>
  <c r="E58" i="32" s="1"/>
  <c r="D26" i="32"/>
  <c r="E56" i="32" s="1"/>
  <c r="D24" i="32"/>
  <c r="E54" i="32" s="1"/>
  <c r="D27" i="32"/>
  <c r="E57" i="32" s="1"/>
  <c r="D22" i="32"/>
  <c r="D29" i="32"/>
  <c r="E59" i="32" s="1"/>
  <c r="G65" i="28"/>
  <c r="J65" i="28"/>
  <c r="D23" i="32"/>
  <c r="E53" i="32" s="1"/>
  <c r="D20" i="32"/>
  <c r="E20" i="32" s="1"/>
  <c r="D25" i="32"/>
  <c r="E55" i="32" s="1"/>
  <c r="D24" i="31"/>
  <c r="E24" i="31" s="1"/>
  <c r="D30" i="31"/>
  <c r="E30" i="31" s="1"/>
  <c r="E150" i="31" s="1"/>
  <c r="D31" i="31"/>
  <c r="D151" i="31" s="1"/>
  <c r="D26" i="31"/>
  <c r="E26" i="31" s="1"/>
  <c r="E146" i="31" s="1"/>
  <c r="K65" i="28"/>
  <c r="C176" i="30"/>
  <c r="C183" i="30" s="1"/>
  <c r="C185" i="30" s="1"/>
  <c r="D24" i="10"/>
  <c r="E60" i="10" s="1"/>
  <c r="C189" i="36"/>
  <c r="C191" i="36" s="1"/>
  <c r="C176" i="34"/>
  <c r="C177" i="34" s="1"/>
  <c r="C157" i="34"/>
  <c r="C182" i="34" s="1"/>
  <c r="H65" i="28"/>
  <c r="C157" i="30"/>
  <c r="C189" i="30" s="1"/>
  <c r="C191" i="30" s="1"/>
  <c r="D65" i="28"/>
  <c r="C182" i="29"/>
  <c r="C196" i="29" s="1"/>
  <c r="C189" i="29"/>
  <c r="C191" i="29" s="1"/>
  <c r="C182" i="36"/>
  <c r="C184" i="36" s="1"/>
  <c r="C186" i="36" s="1"/>
  <c r="D33" i="10"/>
  <c r="E69" i="10" s="1"/>
  <c r="C100" i="28"/>
  <c r="C92" i="28" s="1"/>
  <c r="D33" i="31"/>
  <c r="E69" i="31" s="1"/>
  <c r="D23" i="31"/>
  <c r="D28" i="31"/>
  <c r="D167" i="31" s="1"/>
  <c r="D32" i="31"/>
  <c r="E68" i="31" s="1"/>
  <c r="D27" i="31"/>
  <c r="E63" i="31" s="1"/>
  <c r="D25" i="31"/>
  <c r="E61" i="31" s="1"/>
  <c r="D34" i="31"/>
  <c r="D154" i="31" s="1"/>
  <c r="D35" i="31"/>
  <c r="E71" i="31" s="1"/>
  <c r="D30" i="2"/>
  <c r="E30" i="2" s="1"/>
  <c r="F30" i="2" s="1"/>
  <c r="G30" i="2" s="1"/>
  <c r="H30" i="2" s="1"/>
  <c r="I30" i="2" s="1"/>
  <c r="J30" i="2" s="1"/>
  <c r="K30" i="2" s="1"/>
  <c r="L30" i="2" s="1"/>
  <c r="M30" i="2" s="1"/>
  <c r="N30" i="2" s="1"/>
  <c r="O30" i="2" s="1"/>
  <c r="P30" i="2" s="1"/>
  <c r="Q30" i="2" s="1"/>
  <c r="R30" i="2" s="1"/>
  <c r="S30" i="2" s="1"/>
  <c r="T30" i="2" s="1"/>
  <c r="U30" i="2" s="1"/>
  <c r="V30" i="2" s="1"/>
  <c r="W30" i="2" s="1"/>
  <c r="X30" i="2" s="1"/>
  <c r="Y30" i="2" s="1"/>
  <c r="Z30" i="2" s="1"/>
  <c r="AA30" i="2" s="1"/>
  <c r="AB30" i="2" s="1"/>
  <c r="AC30" i="2" s="1"/>
  <c r="AD30" i="2" s="1"/>
  <c r="AE30" i="2" s="1"/>
  <c r="AF30" i="2" s="1"/>
  <c r="AG30" i="2" s="1"/>
  <c r="AH30" i="2" s="1"/>
  <c r="AI30" i="2" s="1"/>
  <c r="AJ30" i="2" s="1"/>
  <c r="AK30" i="2" s="1"/>
  <c r="AL30" i="2" s="1"/>
  <c r="AM30" i="2" s="1"/>
  <c r="C74" i="30"/>
  <c r="D28" i="10"/>
  <c r="E64" i="10" s="1"/>
  <c r="D32" i="10"/>
  <c r="E68" i="10" s="1"/>
  <c r="D25" i="10"/>
  <c r="E61" i="10" s="1"/>
  <c r="C190" i="35"/>
  <c r="C192" i="35" s="1"/>
  <c r="D26" i="10"/>
  <c r="E62" i="10" s="1"/>
  <c r="C177" i="35"/>
  <c r="D30" i="10"/>
  <c r="E66" i="10" s="1"/>
  <c r="D29" i="10"/>
  <c r="E65" i="10" s="1"/>
  <c r="S55" i="35"/>
  <c r="C189" i="31"/>
  <c r="C191" i="31" s="1"/>
  <c r="C158" i="31"/>
  <c r="C178" i="31"/>
  <c r="C179" i="31" s="1"/>
  <c r="C182" i="31"/>
  <c r="C184" i="31" s="1"/>
  <c r="C177" i="31"/>
  <c r="C190" i="31"/>
  <c r="C192" i="31" s="1"/>
  <c r="C183" i="31"/>
  <c r="C185" i="31" s="1"/>
  <c r="C182" i="35"/>
  <c r="C184" i="35" s="1"/>
  <c r="C186" i="35" s="1"/>
  <c r="C158" i="35"/>
  <c r="C189" i="35"/>
  <c r="C178" i="35"/>
  <c r="C179" i="35" s="1"/>
  <c r="C178" i="36"/>
  <c r="C179" i="36" s="1"/>
  <c r="C190" i="36"/>
  <c r="C192" i="36" s="1"/>
  <c r="E29" i="31"/>
  <c r="E168" i="31" s="1"/>
  <c r="E65" i="31"/>
  <c r="E50" i="2"/>
  <c r="C177" i="36"/>
  <c r="C185" i="29"/>
  <c r="M41" i="33"/>
  <c r="L55" i="33"/>
  <c r="C73" i="28"/>
  <c r="Q41" i="30"/>
  <c r="P55" i="30"/>
  <c r="C74" i="29"/>
  <c r="C74" i="34"/>
  <c r="C178" i="29"/>
  <c r="C179" i="29" s="1"/>
  <c r="C190" i="29"/>
  <c r="C192" i="29" s="1"/>
  <c r="D61" i="32"/>
  <c r="D104" i="28" s="1"/>
  <c r="C177" i="29"/>
  <c r="D29" i="47"/>
  <c r="O41" i="10"/>
  <c r="N55" i="10"/>
  <c r="D44" i="47"/>
  <c r="D23" i="2"/>
  <c r="E53" i="2" s="1"/>
  <c r="D42" i="47"/>
  <c r="D27" i="10"/>
  <c r="E63" i="10" s="1"/>
  <c r="D34" i="10"/>
  <c r="E70" i="10" s="1"/>
  <c r="D26" i="2"/>
  <c r="E56" i="2" s="1"/>
  <c r="D43" i="47"/>
  <c r="D23" i="10"/>
  <c r="D35" i="10"/>
  <c r="D31" i="10"/>
  <c r="E67" i="10" s="1"/>
  <c r="L41" i="34"/>
  <c r="K55" i="34"/>
  <c r="N78" i="28"/>
  <c r="D35" i="34"/>
  <c r="D26" i="34"/>
  <c r="D24" i="34"/>
  <c r="D23" i="34"/>
  <c r="D33" i="34"/>
  <c r="D31" i="34"/>
  <c r="D34" i="34"/>
  <c r="D29" i="34"/>
  <c r="D25" i="34"/>
  <c r="D27" i="34"/>
  <c r="D30" i="34"/>
  <c r="D28" i="34"/>
  <c r="D32" i="34"/>
  <c r="D17" i="47"/>
  <c r="O194" i="40"/>
  <c r="O210" i="40"/>
  <c r="N77" i="28"/>
  <c r="N61" i="28" s="1"/>
  <c r="D29" i="33"/>
  <c r="E65" i="33" s="1"/>
  <c r="D31" i="33"/>
  <c r="E67" i="33" s="1"/>
  <c r="D26" i="33"/>
  <c r="E62" i="33" s="1"/>
  <c r="D28" i="33"/>
  <c r="E64" i="33" s="1"/>
  <c r="D35" i="33"/>
  <c r="E71" i="33" s="1"/>
  <c r="D30" i="33"/>
  <c r="E66" i="33" s="1"/>
  <c r="D25" i="33"/>
  <c r="E61" i="33" s="1"/>
  <c r="D32" i="33"/>
  <c r="E68" i="33" s="1"/>
  <c r="D27" i="33"/>
  <c r="E63" i="33" s="1"/>
  <c r="D23" i="33"/>
  <c r="D34" i="33"/>
  <c r="E70" i="33" s="1"/>
  <c r="D33" i="33"/>
  <c r="E69" i="33" s="1"/>
  <c r="D24" i="33"/>
  <c r="E60" i="33" s="1"/>
  <c r="D20" i="47"/>
  <c r="AU210" i="40"/>
  <c r="AU194" i="40"/>
  <c r="D23" i="47" s="1"/>
  <c r="N79" i="28"/>
  <c r="E35" i="35"/>
  <c r="F71" i="35" s="1"/>
  <c r="D34" i="35"/>
  <c r="F35" i="35"/>
  <c r="G71" i="35" s="1"/>
  <c r="D27" i="35"/>
  <c r="D35" i="35"/>
  <c r="E71" i="35" s="1"/>
  <c r="D24" i="35"/>
  <c r="E60" i="35" s="1"/>
  <c r="G27" i="35"/>
  <c r="H63" i="35" s="1"/>
  <c r="D25" i="35"/>
  <c r="H35" i="35"/>
  <c r="I71" i="35" s="1"/>
  <c r="I25" i="35"/>
  <c r="D28" i="35"/>
  <c r="G35" i="35"/>
  <c r="H71" i="35" s="1"/>
  <c r="D31" i="35"/>
  <c r="D26" i="35"/>
  <c r="E62" i="35" s="1"/>
  <c r="D29" i="35"/>
  <c r="D32" i="35"/>
  <c r="D23" i="35"/>
  <c r="G32" i="35"/>
  <c r="H68" i="35" s="1"/>
  <c r="F28" i="35"/>
  <c r="H26" i="35"/>
  <c r="J26" i="35"/>
  <c r="K62" i="35" s="1"/>
  <c r="H27" i="35"/>
  <c r="H28" i="35"/>
  <c r="I35" i="35"/>
  <c r="E26" i="35"/>
  <c r="E24" i="35"/>
  <c r="F60" i="35" s="1"/>
  <c r="K26" i="35"/>
  <c r="L62" i="35" s="1"/>
  <c r="H32" i="35"/>
  <c r="F24" i="35"/>
  <c r="I29" i="35"/>
  <c r="D30" i="35"/>
  <c r="D33" i="35"/>
  <c r="L26" i="35"/>
  <c r="I33" i="35"/>
  <c r="I30" i="35"/>
  <c r="N80" i="28"/>
  <c r="D34" i="36"/>
  <c r="D25" i="36"/>
  <c r="D26" i="36"/>
  <c r="D33" i="36"/>
  <c r="D23" i="36"/>
  <c r="D30" i="36"/>
  <c r="D32" i="36"/>
  <c r="D29" i="36"/>
  <c r="D35" i="36"/>
  <c r="D31" i="36"/>
  <c r="G29" i="36"/>
  <c r="D27" i="36"/>
  <c r="E23" i="36"/>
  <c r="D24" i="36"/>
  <c r="D28" i="36"/>
  <c r="N71" i="28"/>
  <c r="D30" i="30"/>
  <c r="E66" i="30" s="1"/>
  <c r="D31" i="30"/>
  <c r="E67" i="30" s="1"/>
  <c r="D29" i="30"/>
  <c r="E65" i="30" s="1"/>
  <c r="D26" i="30"/>
  <c r="E62" i="30" s="1"/>
  <c r="D27" i="30"/>
  <c r="E63" i="30" s="1"/>
  <c r="D23" i="30"/>
  <c r="D35" i="30"/>
  <c r="E71" i="30" s="1"/>
  <c r="D32" i="30"/>
  <c r="E68" i="30" s="1"/>
  <c r="D24" i="30"/>
  <c r="E60" i="30" s="1"/>
  <c r="D33" i="30"/>
  <c r="E69" i="30" s="1"/>
  <c r="D34" i="30"/>
  <c r="E70" i="30" s="1"/>
  <c r="D25" i="30"/>
  <c r="E61" i="30" s="1"/>
  <c r="D28" i="30"/>
  <c r="E64" i="30" s="1"/>
  <c r="C91" i="28"/>
  <c r="D22" i="2"/>
  <c r="E52" i="2" s="1"/>
  <c r="D25" i="2"/>
  <c r="E55" i="2" s="1"/>
  <c r="D27" i="2"/>
  <c r="E57" i="2" s="1"/>
  <c r="E51" i="2"/>
  <c r="D24" i="2"/>
  <c r="E54" i="2" s="1"/>
  <c r="C65" i="28"/>
  <c r="C104" i="28"/>
  <c r="C109" i="28" s="1"/>
  <c r="C62" i="32"/>
  <c r="D28" i="2"/>
  <c r="E58" i="2" s="1"/>
  <c r="C62" i="2"/>
  <c r="D29" i="2"/>
  <c r="E59" i="2" s="1"/>
  <c r="O201" i="39"/>
  <c r="E73" i="28"/>
  <c r="E61" i="28"/>
  <c r="E65" i="28" s="1"/>
  <c r="D168" i="31"/>
  <c r="D149" i="31"/>
  <c r="C90" i="28"/>
  <c r="C10" i="28"/>
  <c r="F95" i="28" l="1"/>
  <c r="F103" i="28" s="1"/>
  <c r="F113" i="28"/>
  <c r="F121" i="28" s="1"/>
  <c r="F129" i="28" s="1"/>
  <c r="N46" i="32"/>
  <c r="O35" i="32"/>
  <c r="L35" i="2"/>
  <c r="K46" i="2"/>
  <c r="AF35" i="32"/>
  <c r="AE46" i="32"/>
  <c r="S82" i="43"/>
  <c r="S84" i="43"/>
  <c r="H2" i="50"/>
  <c r="G21" i="50"/>
  <c r="G23" i="50" s="1"/>
  <c r="H27" i="50"/>
  <c r="H20" i="50"/>
  <c r="D144" i="31"/>
  <c r="D163" i="31"/>
  <c r="E21" i="32"/>
  <c r="F51" i="32" s="1"/>
  <c r="F50" i="32"/>
  <c r="D169" i="31"/>
  <c r="E27" i="32"/>
  <c r="F57" i="32" s="1"/>
  <c r="F50" i="2"/>
  <c r="E28" i="32"/>
  <c r="F58" i="32" s="1"/>
  <c r="E59" i="33"/>
  <c r="E50" i="32"/>
  <c r="E59" i="31"/>
  <c r="D146" i="31"/>
  <c r="E59" i="30"/>
  <c r="E59" i="36"/>
  <c r="D165" i="31"/>
  <c r="P186" i="39"/>
  <c r="O204" i="39" s="1"/>
  <c r="D164" i="31"/>
  <c r="U2" i="43"/>
  <c r="T77" i="43"/>
  <c r="T82" i="43" s="1"/>
  <c r="T78" i="43"/>
  <c r="T83" i="43" s="1"/>
  <c r="T80" i="43"/>
  <c r="T79" i="43"/>
  <c r="T84" i="43" s="1"/>
  <c r="H92" i="33"/>
  <c r="H58" i="33"/>
  <c r="H22" i="33"/>
  <c r="H77" i="33"/>
  <c r="H40" i="33"/>
  <c r="I34" i="28"/>
  <c r="H181" i="35"/>
  <c r="H161" i="35"/>
  <c r="H109" i="35"/>
  <c r="H22" i="35"/>
  <c r="H77" i="35"/>
  <c r="H188" i="35"/>
  <c r="H92" i="35"/>
  <c r="H126" i="35"/>
  <c r="H58" i="35"/>
  <c r="H142" i="35"/>
  <c r="H40" i="35"/>
  <c r="I4" i="36"/>
  <c r="I4" i="34"/>
  <c r="I4" i="32"/>
  <c r="I4" i="35"/>
  <c r="I4" i="33"/>
  <c r="I4" i="31"/>
  <c r="I4" i="30"/>
  <c r="I4" i="10"/>
  <c r="I4" i="43"/>
  <c r="I4" i="50" s="1"/>
  <c r="I4" i="29"/>
  <c r="I77" i="2"/>
  <c r="I65" i="2"/>
  <c r="I49" i="2"/>
  <c r="I34" i="2"/>
  <c r="I19" i="2"/>
  <c r="H181" i="30"/>
  <c r="H161" i="30"/>
  <c r="H22" i="30"/>
  <c r="H58" i="30"/>
  <c r="H188" i="30"/>
  <c r="H126" i="30"/>
  <c r="H92" i="30"/>
  <c r="H142" i="30"/>
  <c r="H109" i="30"/>
  <c r="H40" i="30"/>
  <c r="H77" i="30"/>
  <c r="G87" i="28"/>
  <c r="G67" i="28"/>
  <c r="G75" i="28" s="1"/>
  <c r="K5" i="28"/>
  <c r="J4" i="2"/>
  <c r="J21" i="28"/>
  <c r="J13" i="28"/>
  <c r="H65" i="32"/>
  <c r="H77" i="32"/>
  <c r="H19" i="32"/>
  <c r="H34" i="32"/>
  <c r="H49" i="32"/>
  <c r="H77" i="10"/>
  <c r="H40" i="10"/>
  <c r="H92" i="10"/>
  <c r="H58" i="10"/>
  <c r="H22" i="10"/>
  <c r="H181" i="34"/>
  <c r="H126" i="34"/>
  <c r="H142" i="34"/>
  <c r="H40" i="34"/>
  <c r="H109" i="34"/>
  <c r="H22" i="34"/>
  <c r="H188" i="34"/>
  <c r="H58" i="34"/>
  <c r="H161" i="34"/>
  <c r="H92" i="34"/>
  <c r="H77" i="34"/>
  <c r="H188" i="29"/>
  <c r="H142" i="29"/>
  <c r="H77" i="29"/>
  <c r="H126" i="29"/>
  <c r="H92" i="29"/>
  <c r="H109" i="29"/>
  <c r="H181" i="29"/>
  <c r="H161" i="29"/>
  <c r="H22" i="29"/>
  <c r="H40" i="29"/>
  <c r="H58" i="29"/>
  <c r="H181" i="36"/>
  <c r="H126" i="36"/>
  <c r="H188" i="36"/>
  <c r="H58" i="36"/>
  <c r="H77" i="36"/>
  <c r="H161" i="36"/>
  <c r="H142" i="36"/>
  <c r="H40" i="36"/>
  <c r="H22" i="36"/>
  <c r="H109" i="36"/>
  <c r="H92" i="36"/>
  <c r="H89" i="43"/>
  <c r="H76" i="43"/>
  <c r="H58" i="43"/>
  <c r="H22" i="43"/>
  <c r="H40" i="43"/>
  <c r="H188" i="31"/>
  <c r="H126" i="31"/>
  <c r="H109" i="31"/>
  <c r="H40" i="31"/>
  <c r="H181" i="31"/>
  <c r="H92" i="31"/>
  <c r="H142" i="31"/>
  <c r="H58" i="31"/>
  <c r="H22" i="31"/>
  <c r="H77" i="31"/>
  <c r="H161" i="31"/>
  <c r="AT34" i="28"/>
  <c r="H59" i="28"/>
  <c r="C101" i="28"/>
  <c r="E25" i="32"/>
  <c r="F55" i="32" s="1"/>
  <c r="E163" i="31"/>
  <c r="E144" i="31"/>
  <c r="E26" i="32"/>
  <c r="F56" i="32" s="1"/>
  <c r="D145" i="31"/>
  <c r="E60" i="31"/>
  <c r="E25" i="31"/>
  <c r="E145" i="31" s="1"/>
  <c r="E29" i="32"/>
  <c r="F59" i="32" s="1"/>
  <c r="E35" i="31"/>
  <c r="E155" i="31" s="1"/>
  <c r="D150" i="31"/>
  <c r="D31" i="32"/>
  <c r="C193" i="36"/>
  <c r="C194" i="36" s="1"/>
  <c r="E24" i="10"/>
  <c r="F60" i="10" s="1"/>
  <c r="E24" i="32"/>
  <c r="F24" i="32" s="1"/>
  <c r="G54" i="32" s="1"/>
  <c r="D153" i="31"/>
  <c r="D172" i="31"/>
  <c r="E23" i="32"/>
  <c r="F53" i="32" s="1"/>
  <c r="E52" i="32"/>
  <c r="E22" i="32"/>
  <c r="C183" i="34"/>
  <c r="C185" i="34" s="1"/>
  <c r="E33" i="31"/>
  <c r="E172" i="31" s="1"/>
  <c r="E66" i="31"/>
  <c r="E28" i="10"/>
  <c r="F64" i="10" s="1"/>
  <c r="E67" i="31"/>
  <c r="C190" i="30"/>
  <c r="C192" i="30" s="1"/>
  <c r="C193" i="30" s="1"/>
  <c r="E31" i="31"/>
  <c r="F31" i="31" s="1"/>
  <c r="G31" i="31" s="1"/>
  <c r="D170" i="31"/>
  <c r="E62" i="31"/>
  <c r="E165" i="31"/>
  <c r="C158" i="34"/>
  <c r="C189" i="34"/>
  <c r="C191" i="34" s="1"/>
  <c r="D174" i="31"/>
  <c r="C177" i="30"/>
  <c r="C178" i="30"/>
  <c r="E34" i="31"/>
  <c r="E173" i="31" s="1"/>
  <c r="E23" i="31"/>
  <c r="E32" i="31"/>
  <c r="F32" i="31" s="1"/>
  <c r="D171" i="31"/>
  <c r="E64" i="31"/>
  <c r="C158" i="30"/>
  <c r="C182" i="30"/>
  <c r="C196" i="30" s="1"/>
  <c r="E29" i="10"/>
  <c r="F65" i="10" s="1"/>
  <c r="E28" i="31"/>
  <c r="E167" i="31" s="1"/>
  <c r="C190" i="34"/>
  <c r="C192" i="34" s="1"/>
  <c r="E25" i="10"/>
  <c r="F61" i="10" s="1"/>
  <c r="C178" i="34"/>
  <c r="C179" i="34" s="1"/>
  <c r="E27" i="31"/>
  <c r="D162" i="31"/>
  <c r="D173" i="31"/>
  <c r="C196" i="36"/>
  <c r="C184" i="29"/>
  <c r="C186" i="29" s="1"/>
  <c r="E33" i="10"/>
  <c r="F69" i="10" s="1"/>
  <c r="D148" i="31"/>
  <c r="E70" i="31"/>
  <c r="E149" i="31"/>
  <c r="D152" i="31"/>
  <c r="D155" i="31"/>
  <c r="D143" i="31"/>
  <c r="D147" i="31"/>
  <c r="D166" i="31"/>
  <c r="D37" i="31"/>
  <c r="C197" i="35"/>
  <c r="E169" i="31"/>
  <c r="F20" i="32"/>
  <c r="C191" i="35"/>
  <c r="C193" i="35" s="1"/>
  <c r="C194" i="35" s="1"/>
  <c r="E30" i="10"/>
  <c r="F66" i="10" s="1"/>
  <c r="C186" i="31"/>
  <c r="C196" i="31"/>
  <c r="E32" i="10"/>
  <c r="F68" i="10" s="1"/>
  <c r="E26" i="10"/>
  <c r="F62" i="10" s="1"/>
  <c r="U41" i="35"/>
  <c r="T55" i="35"/>
  <c r="F20" i="2"/>
  <c r="C193" i="31"/>
  <c r="C197" i="31"/>
  <c r="C197" i="36"/>
  <c r="H29" i="36"/>
  <c r="H149" i="36" s="1"/>
  <c r="H65" i="36"/>
  <c r="E26" i="36"/>
  <c r="E146" i="36" s="1"/>
  <c r="E62" i="36"/>
  <c r="E30" i="35"/>
  <c r="E150" i="35" s="1"/>
  <c r="E66" i="35"/>
  <c r="I28" i="35"/>
  <c r="I167" i="35" s="1"/>
  <c r="I64" i="35"/>
  <c r="E29" i="35"/>
  <c r="E168" i="35" s="1"/>
  <c r="E65" i="35"/>
  <c r="E31" i="34"/>
  <c r="E170" i="34" s="1"/>
  <c r="E67" i="34"/>
  <c r="E33" i="35"/>
  <c r="E153" i="35" s="1"/>
  <c r="E69" i="35"/>
  <c r="E25" i="35"/>
  <c r="E145" i="35" s="1"/>
  <c r="E61" i="35"/>
  <c r="E34" i="34"/>
  <c r="E173" i="34" s="1"/>
  <c r="E70" i="34"/>
  <c r="C196" i="35"/>
  <c r="E31" i="36"/>
  <c r="E67" i="36"/>
  <c r="E25" i="36"/>
  <c r="E164" i="36" s="1"/>
  <c r="E61" i="36"/>
  <c r="J29" i="35"/>
  <c r="J168" i="35" s="1"/>
  <c r="J65" i="35"/>
  <c r="I27" i="35"/>
  <c r="I147" i="35" s="1"/>
  <c r="I63" i="35"/>
  <c r="E32" i="34"/>
  <c r="E152" i="34" s="1"/>
  <c r="E68" i="34"/>
  <c r="E33" i="34"/>
  <c r="E172" i="34" s="1"/>
  <c r="E69" i="34"/>
  <c r="F24" i="31"/>
  <c r="F60" i="31"/>
  <c r="E35" i="36"/>
  <c r="E155" i="36" s="1"/>
  <c r="E71" i="36"/>
  <c r="E34" i="36"/>
  <c r="E173" i="36" s="1"/>
  <c r="E70" i="36"/>
  <c r="G24" i="35"/>
  <c r="G163" i="35" s="1"/>
  <c r="G60" i="35"/>
  <c r="E31" i="35"/>
  <c r="E170" i="35" s="1"/>
  <c r="E67" i="35"/>
  <c r="E28" i="34"/>
  <c r="E167" i="34" s="1"/>
  <c r="E64" i="34"/>
  <c r="E23" i="34"/>
  <c r="E59" i="34"/>
  <c r="F29" i="31"/>
  <c r="F65" i="31"/>
  <c r="E32" i="35"/>
  <c r="E152" i="35" s="1"/>
  <c r="E68" i="35"/>
  <c r="E29" i="36"/>
  <c r="E168" i="36" s="1"/>
  <c r="E65" i="36"/>
  <c r="I32" i="35"/>
  <c r="I152" i="35" s="1"/>
  <c r="I68" i="35"/>
  <c r="I26" i="35"/>
  <c r="J62" i="35" s="1"/>
  <c r="I62" i="35"/>
  <c r="E27" i="35"/>
  <c r="E166" i="35" s="1"/>
  <c r="E63" i="35"/>
  <c r="E30" i="34"/>
  <c r="E169" i="34" s="1"/>
  <c r="E66" i="34"/>
  <c r="E24" i="34"/>
  <c r="E163" i="34" s="1"/>
  <c r="E60" i="34"/>
  <c r="E23" i="10"/>
  <c r="E59" i="10"/>
  <c r="F30" i="31"/>
  <c r="F66" i="31"/>
  <c r="J35" i="35"/>
  <c r="J174" i="35" s="1"/>
  <c r="J71" i="35"/>
  <c r="E28" i="36"/>
  <c r="E167" i="36" s="1"/>
  <c r="E64" i="36"/>
  <c r="E32" i="36"/>
  <c r="E152" i="36" s="1"/>
  <c r="E68" i="36"/>
  <c r="J30" i="35"/>
  <c r="J169" i="35" s="1"/>
  <c r="J66" i="35"/>
  <c r="G28" i="35"/>
  <c r="H64" i="35" s="1"/>
  <c r="G64" i="35"/>
  <c r="E28" i="35"/>
  <c r="F64" i="35" s="1"/>
  <c r="E64" i="35"/>
  <c r="E27" i="34"/>
  <c r="E166" i="34" s="1"/>
  <c r="E63" i="34"/>
  <c r="E26" i="34"/>
  <c r="E146" i="34" s="1"/>
  <c r="E62" i="34"/>
  <c r="E33" i="36"/>
  <c r="E172" i="36" s="1"/>
  <c r="E69" i="36"/>
  <c r="E24" i="36"/>
  <c r="E144" i="36" s="1"/>
  <c r="E60" i="36"/>
  <c r="E30" i="36"/>
  <c r="E66" i="36"/>
  <c r="J33" i="35"/>
  <c r="J153" i="35" s="1"/>
  <c r="J69" i="35"/>
  <c r="J25" i="35"/>
  <c r="J145" i="35" s="1"/>
  <c r="J61" i="35"/>
  <c r="E34" i="35"/>
  <c r="E173" i="35" s="1"/>
  <c r="E70" i="35"/>
  <c r="E25" i="34"/>
  <c r="E164" i="34" s="1"/>
  <c r="E61" i="34"/>
  <c r="E35" i="34"/>
  <c r="E174" i="34" s="1"/>
  <c r="E71" i="34"/>
  <c r="F26" i="31"/>
  <c r="F62" i="31"/>
  <c r="E27" i="36"/>
  <c r="E166" i="36" s="1"/>
  <c r="E63" i="36"/>
  <c r="F23" i="36"/>
  <c r="F59" i="36"/>
  <c r="M26" i="35"/>
  <c r="M146" i="35" s="1"/>
  <c r="M62" i="35"/>
  <c r="F26" i="35"/>
  <c r="F146" i="35" s="1"/>
  <c r="F62" i="35"/>
  <c r="E23" i="35"/>
  <c r="E59" i="35"/>
  <c r="E29" i="34"/>
  <c r="E149" i="34" s="1"/>
  <c r="E65" i="34"/>
  <c r="E35" i="10"/>
  <c r="F71" i="10" s="1"/>
  <c r="E71" i="10"/>
  <c r="N41" i="33"/>
  <c r="M55" i="33"/>
  <c r="R41" i="30"/>
  <c r="Q55" i="30"/>
  <c r="C197" i="29"/>
  <c r="C198" i="29" s="1"/>
  <c r="C200" i="29" s="1"/>
  <c r="C193" i="29"/>
  <c r="C184" i="34"/>
  <c r="E26" i="2"/>
  <c r="F56" i="2" s="1"/>
  <c r="E23" i="2"/>
  <c r="F53" i="2" s="1"/>
  <c r="P41" i="10"/>
  <c r="O55" i="10"/>
  <c r="E31" i="10"/>
  <c r="F67" i="10" s="1"/>
  <c r="E27" i="10"/>
  <c r="F63" i="10" s="1"/>
  <c r="D37" i="10"/>
  <c r="E34" i="10"/>
  <c r="F70" i="10" s="1"/>
  <c r="C8" i="28"/>
  <c r="M41" i="34"/>
  <c r="L55" i="34"/>
  <c r="N63" i="28"/>
  <c r="D62" i="32"/>
  <c r="E25" i="33"/>
  <c r="F61" i="33" s="1"/>
  <c r="E34" i="30"/>
  <c r="F70" i="30" s="1"/>
  <c r="D173" i="30"/>
  <c r="D154" i="30"/>
  <c r="D149" i="30"/>
  <c r="D168" i="30"/>
  <c r="E29" i="30"/>
  <c r="F65" i="30" s="1"/>
  <c r="D167" i="36"/>
  <c r="D148" i="36"/>
  <c r="E143" i="36"/>
  <c r="E162" i="36"/>
  <c r="D147" i="36"/>
  <c r="D166" i="36"/>
  <c r="D146" i="36"/>
  <c r="D165" i="36"/>
  <c r="I172" i="35"/>
  <c r="I153" i="35"/>
  <c r="D172" i="35"/>
  <c r="D153" i="35"/>
  <c r="I155" i="35"/>
  <c r="I174" i="35"/>
  <c r="D167" i="35"/>
  <c r="D148" i="35"/>
  <c r="G166" i="35"/>
  <c r="G147" i="35"/>
  <c r="F174" i="35"/>
  <c r="F155" i="35"/>
  <c r="D173" i="35"/>
  <c r="D154" i="35"/>
  <c r="E174" i="35"/>
  <c r="E155" i="35"/>
  <c r="E23" i="33"/>
  <c r="D37" i="33"/>
  <c r="E26" i="33"/>
  <c r="F62" i="33" s="1"/>
  <c r="D171" i="34"/>
  <c r="D152" i="34"/>
  <c r="D167" i="34"/>
  <c r="D148" i="34"/>
  <c r="D169" i="34"/>
  <c r="D150" i="34"/>
  <c r="D163" i="34"/>
  <c r="D144" i="34"/>
  <c r="E33" i="30"/>
  <c r="F69" i="30" s="1"/>
  <c r="D153" i="30"/>
  <c r="D172" i="30"/>
  <c r="E31" i="30"/>
  <c r="F67" i="30" s="1"/>
  <c r="D170" i="30"/>
  <c r="D151" i="30"/>
  <c r="D173" i="36"/>
  <c r="D154" i="36"/>
  <c r="I168" i="35"/>
  <c r="I149" i="35"/>
  <c r="H152" i="35"/>
  <c r="H171" i="35"/>
  <c r="K165" i="35"/>
  <c r="K146" i="35"/>
  <c r="H148" i="35"/>
  <c r="H167" i="35"/>
  <c r="H174" i="35"/>
  <c r="H155" i="35"/>
  <c r="E27" i="33"/>
  <c r="F63" i="33" s="1"/>
  <c r="E31" i="33"/>
  <c r="F67" i="33" s="1"/>
  <c r="D153" i="34"/>
  <c r="D172" i="34"/>
  <c r="D165" i="34"/>
  <c r="D146" i="34"/>
  <c r="E24" i="30"/>
  <c r="F60" i="30" s="1"/>
  <c r="D163" i="30"/>
  <c r="D144" i="30"/>
  <c r="E30" i="30"/>
  <c r="F66" i="30" s="1"/>
  <c r="D150" i="30"/>
  <c r="D169" i="30"/>
  <c r="D145" i="36"/>
  <c r="D164" i="36"/>
  <c r="I164" i="35"/>
  <c r="I145" i="35"/>
  <c r="E32" i="33"/>
  <c r="F68" i="33" s="1"/>
  <c r="E29" i="33"/>
  <c r="F65" i="33" s="1"/>
  <c r="D149" i="34"/>
  <c r="D168" i="34"/>
  <c r="D173" i="34"/>
  <c r="D154" i="34"/>
  <c r="E32" i="30"/>
  <c r="F68" i="30" s="1"/>
  <c r="D171" i="30"/>
  <c r="D152" i="30"/>
  <c r="I150" i="35"/>
  <c r="I169" i="35"/>
  <c r="L146" i="35"/>
  <c r="L165" i="35"/>
  <c r="E144" i="35"/>
  <c r="E163" i="35"/>
  <c r="J146" i="35"/>
  <c r="J165" i="35"/>
  <c r="H165" i="35"/>
  <c r="H146" i="35"/>
  <c r="F167" i="35"/>
  <c r="F148" i="35"/>
  <c r="G152" i="35"/>
  <c r="G171" i="35"/>
  <c r="D143" i="35"/>
  <c r="D162" i="35"/>
  <c r="D37" i="35"/>
  <c r="D165" i="35"/>
  <c r="D146" i="35"/>
  <c r="D163" i="35"/>
  <c r="D144" i="35"/>
  <c r="N81" i="28"/>
  <c r="E35" i="30"/>
  <c r="F71" i="30" s="1"/>
  <c r="D155" i="30"/>
  <c r="D174" i="30"/>
  <c r="D155" i="36"/>
  <c r="D174" i="36"/>
  <c r="D150" i="36"/>
  <c r="D169" i="36"/>
  <c r="D162" i="36"/>
  <c r="D143" i="36"/>
  <c r="D37" i="36"/>
  <c r="D169" i="35"/>
  <c r="D150" i="35"/>
  <c r="H147" i="35"/>
  <c r="H166" i="35"/>
  <c r="D170" i="35"/>
  <c r="D151" i="35"/>
  <c r="E24" i="33"/>
  <c r="F60" i="33" s="1"/>
  <c r="D166" i="34"/>
  <c r="D147" i="34"/>
  <c r="D162" i="34"/>
  <c r="D143" i="34"/>
  <c r="D37" i="34"/>
  <c r="D174" i="34"/>
  <c r="D155" i="34"/>
  <c r="E23" i="30"/>
  <c r="D162" i="30"/>
  <c r="D143" i="30"/>
  <c r="D37" i="30"/>
  <c r="D170" i="36"/>
  <c r="D151" i="36"/>
  <c r="D149" i="35"/>
  <c r="D168" i="35"/>
  <c r="D145" i="35"/>
  <c r="D164" i="35"/>
  <c r="E33" i="33"/>
  <c r="F69" i="33" s="1"/>
  <c r="E30" i="33"/>
  <c r="F66" i="33" s="1"/>
  <c r="D151" i="34"/>
  <c r="D170" i="34"/>
  <c r="D167" i="30"/>
  <c r="D148" i="30"/>
  <c r="E28" i="30"/>
  <c r="F64" i="30" s="1"/>
  <c r="E27" i="30"/>
  <c r="F63" i="30" s="1"/>
  <c r="D147" i="30"/>
  <c r="D166" i="30"/>
  <c r="G168" i="36"/>
  <c r="G149" i="36"/>
  <c r="D152" i="36"/>
  <c r="D171" i="36"/>
  <c r="D172" i="36"/>
  <c r="D153" i="36"/>
  <c r="F163" i="35"/>
  <c r="F144" i="35"/>
  <c r="G174" i="35"/>
  <c r="G155" i="35"/>
  <c r="E35" i="33"/>
  <c r="F71" i="33" s="1"/>
  <c r="D164" i="34"/>
  <c r="D145" i="34"/>
  <c r="E25" i="30"/>
  <c r="F61" i="30" s="1"/>
  <c r="D164" i="30"/>
  <c r="D145" i="30"/>
  <c r="E26" i="30"/>
  <c r="F62" i="30" s="1"/>
  <c r="D165" i="30"/>
  <c r="D146" i="30"/>
  <c r="D163" i="36"/>
  <c r="D144" i="36"/>
  <c r="D168" i="36"/>
  <c r="D149" i="36"/>
  <c r="E165" i="35"/>
  <c r="E146" i="35"/>
  <c r="D152" i="35"/>
  <c r="D171" i="35"/>
  <c r="D174" i="35"/>
  <c r="D155" i="35"/>
  <c r="D166" i="35"/>
  <c r="D147" i="35"/>
  <c r="E34" i="33"/>
  <c r="F70" i="33" s="1"/>
  <c r="E28" i="33"/>
  <c r="F64" i="33" s="1"/>
  <c r="C9" i="28"/>
  <c r="E25" i="2"/>
  <c r="F55" i="2" s="1"/>
  <c r="F51" i="2"/>
  <c r="E27" i="2"/>
  <c r="F57" i="2" s="1"/>
  <c r="E22" i="2"/>
  <c r="F52" i="2" s="1"/>
  <c r="E24" i="2"/>
  <c r="E28" i="2"/>
  <c r="F58" i="2" s="1"/>
  <c r="N60" i="28"/>
  <c r="C88" i="28"/>
  <c r="C93" i="28" s="1"/>
  <c r="C6" i="28"/>
  <c r="D61" i="2"/>
  <c r="D96" i="28" s="1"/>
  <c r="E29" i="2"/>
  <c r="F59" i="2" s="1"/>
  <c r="D31" i="2"/>
  <c r="C27" i="28"/>
  <c r="D73" i="31"/>
  <c r="G95" i="28" l="1"/>
  <c r="G103" i="28" s="1"/>
  <c r="G113" i="28"/>
  <c r="G121" i="28" s="1"/>
  <c r="G129" i="28" s="1"/>
  <c r="P35" i="32"/>
  <c r="O46" i="32"/>
  <c r="M35" i="2"/>
  <c r="L46" i="2"/>
  <c r="AG35" i="32"/>
  <c r="AF46" i="32"/>
  <c r="I2" i="50"/>
  <c r="H21" i="50"/>
  <c r="H23" i="50" s="1"/>
  <c r="I27" i="50"/>
  <c r="I20" i="50"/>
  <c r="F27" i="32"/>
  <c r="G57" i="32" s="1"/>
  <c r="F21" i="32"/>
  <c r="G51" i="32" s="1"/>
  <c r="F24" i="10"/>
  <c r="G60" i="10" s="1"/>
  <c r="E174" i="31"/>
  <c r="M165" i="35"/>
  <c r="F26" i="32"/>
  <c r="G56" i="32" s="1"/>
  <c r="F23" i="32"/>
  <c r="G53" i="32" s="1"/>
  <c r="F25" i="32"/>
  <c r="G55" i="32" s="1"/>
  <c r="G50" i="2"/>
  <c r="G50" i="32"/>
  <c r="F162" i="36"/>
  <c r="F59" i="33"/>
  <c r="F59" i="10"/>
  <c r="E143" i="34"/>
  <c r="F28" i="32"/>
  <c r="G58" i="32" s="1"/>
  <c r="F59" i="30"/>
  <c r="E162" i="31"/>
  <c r="F25" i="10"/>
  <c r="G61" i="10" s="1"/>
  <c r="F29" i="32"/>
  <c r="G59" i="32" s="1"/>
  <c r="E61" i="32"/>
  <c r="E104" i="28" s="1"/>
  <c r="V2" i="43"/>
  <c r="U78" i="43"/>
  <c r="U83" i="43" s="1"/>
  <c r="U80" i="43"/>
  <c r="U79" i="43"/>
  <c r="U84" i="43" s="1"/>
  <c r="U77" i="43"/>
  <c r="U82" i="43" s="1"/>
  <c r="I58" i="35"/>
  <c r="I161" i="35"/>
  <c r="I126" i="35"/>
  <c r="I92" i="35"/>
  <c r="I40" i="35"/>
  <c r="I188" i="35"/>
  <c r="I22" i="35"/>
  <c r="I142" i="35"/>
  <c r="I109" i="35"/>
  <c r="I77" i="35"/>
  <c r="I181" i="35"/>
  <c r="H67" i="28"/>
  <c r="H75" i="28" s="1"/>
  <c r="H87" i="28"/>
  <c r="I188" i="29"/>
  <c r="I161" i="29"/>
  <c r="I126" i="29"/>
  <c r="I92" i="29"/>
  <c r="I58" i="29"/>
  <c r="I22" i="29"/>
  <c r="I181" i="29"/>
  <c r="I142" i="29"/>
  <c r="I109" i="29"/>
  <c r="I77" i="29"/>
  <c r="I40" i="29"/>
  <c r="I161" i="34"/>
  <c r="I126" i="34"/>
  <c r="I188" i="34"/>
  <c r="I77" i="34"/>
  <c r="I109" i="34"/>
  <c r="I22" i="34"/>
  <c r="I58" i="34"/>
  <c r="I40" i="34"/>
  <c r="I92" i="34"/>
  <c r="I181" i="34"/>
  <c r="I142" i="34"/>
  <c r="AU34" i="28"/>
  <c r="I59" i="28"/>
  <c r="I77" i="32"/>
  <c r="I65" i="32"/>
  <c r="I34" i="32"/>
  <c r="I49" i="32"/>
  <c r="I19" i="32"/>
  <c r="J34" i="28"/>
  <c r="I58" i="43"/>
  <c r="I22" i="43"/>
  <c r="I76" i="43"/>
  <c r="I89" i="43"/>
  <c r="I40" i="43"/>
  <c r="I109" i="36"/>
  <c r="I142" i="36"/>
  <c r="I40" i="36"/>
  <c r="I161" i="36"/>
  <c r="I181" i="36"/>
  <c r="I22" i="36"/>
  <c r="I126" i="36"/>
  <c r="I92" i="36"/>
  <c r="I58" i="36"/>
  <c r="I188" i="36"/>
  <c r="I77" i="36"/>
  <c r="J4" i="36"/>
  <c r="J4" i="34"/>
  <c r="J4" i="32"/>
  <c r="J4" i="30"/>
  <c r="J4" i="10"/>
  <c r="J4" i="33"/>
  <c r="J4" i="31"/>
  <c r="J4" i="43"/>
  <c r="J4" i="50" s="1"/>
  <c r="J4" i="29"/>
  <c r="J4" i="35"/>
  <c r="J77" i="2"/>
  <c r="J65" i="2"/>
  <c r="J49" i="2"/>
  <c r="J34" i="2"/>
  <c r="J19" i="2"/>
  <c r="I92" i="10"/>
  <c r="I77" i="10"/>
  <c r="I58" i="10"/>
  <c r="I40" i="10"/>
  <c r="I22" i="10"/>
  <c r="L5" i="28"/>
  <c r="K4" i="2"/>
  <c r="K21" i="28"/>
  <c r="K13" i="28"/>
  <c r="I188" i="30"/>
  <c r="I142" i="30"/>
  <c r="I58" i="30"/>
  <c r="I181" i="30"/>
  <c r="I77" i="30"/>
  <c r="I22" i="30"/>
  <c r="I126" i="30"/>
  <c r="I92" i="30"/>
  <c r="I109" i="30"/>
  <c r="I40" i="30"/>
  <c r="I161" i="30"/>
  <c r="I181" i="31"/>
  <c r="I40" i="31"/>
  <c r="I22" i="31"/>
  <c r="I92" i="31"/>
  <c r="I77" i="31"/>
  <c r="I142" i="31"/>
  <c r="I109" i="31"/>
  <c r="I58" i="31"/>
  <c r="I188" i="31"/>
  <c r="I161" i="31"/>
  <c r="I126" i="31"/>
  <c r="I92" i="33"/>
  <c r="I77" i="33"/>
  <c r="I58" i="33"/>
  <c r="I40" i="33"/>
  <c r="I22" i="33"/>
  <c r="U39" i="2"/>
  <c r="T46" i="2"/>
  <c r="C197" i="30"/>
  <c r="C198" i="30" s="1"/>
  <c r="C200" i="30" s="1"/>
  <c r="E143" i="31"/>
  <c r="F23" i="31"/>
  <c r="F143" i="31" s="1"/>
  <c r="F68" i="31"/>
  <c r="F71" i="31"/>
  <c r="F61" i="31"/>
  <c r="F35" i="31"/>
  <c r="G35" i="31" s="1"/>
  <c r="F25" i="31"/>
  <c r="G61" i="31" s="1"/>
  <c r="E164" i="31"/>
  <c r="F69" i="31"/>
  <c r="F33" i="31"/>
  <c r="G33" i="31" s="1"/>
  <c r="F54" i="32"/>
  <c r="E31" i="32"/>
  <c r="F28" i="10"/>
  <c r="G64" i="10" s="1"/>
  <c r="E153" i="31"/>
  <c r="C186" i="34"/>
  <c r="J164" i="35"/>
  <c r="E167" i="35"/>
  <c r="C196" i="34"/>
  <c r="E148" i="35"/>
  <c r="F52" i="32"/>
  <c r="F22" i="32"/>
  <c r="E170" i="31"/>
  <c r="F151" i="31"/>
  <c r="F67" i="31"/>
  <c r="F170" i="31"/>
  <c r="E151" i="31"/>
  <c r="G67" i="31"/>
  <c r="E162" i="34"/>
  <c r="F29" i="10"/>
  <c r="G65" i="10" s="1"/>
  <c r="E154" i="36"/>
  <c r="F28" i="31"/>
  <c r="G28" i="31" s="1"/>
  <c r="F64" i="31"/>
  <c r="J149" i="35"/>
  <c r="C197" i="34"/>
  <c r="C193" i="34"/>
  <c r="C184" i="30"/>
  <c r="C186" i="30" s="1"/>
  <c r="C194" i="30" s="1"/>
  <c r="E148" i="36"/>
  <c r="F59" i="31"/>
  <c r="F70" i="31"/>
  <c r="E37" i="31"/>
  <c r="F34" i="31"/>
  <c r="G34" i="31" s="1"/>
  <c r="E154" i="31"/>
  <c r="E147" i="36"/>
  <c r="F33" i="10"/>
  <c r="G69" i="10" s="1"/>
  <c r="E73" i="31"/>
  <c r="E100" i="28" s="1"/>
  <c r="F63" i="31"/>
  <c r="F27" i="31"/>
  <c r="F147" i="31" s="1"/>
  <c r="E165" i="36"/>
  <c r="E152" i="31"/>
  <c r="E171" i="31"/>
  <c r="E171" i="34"/>
  <c r="E151" i="35"/>
  <c r="E148" i="31"/>
  <c r="G167" i="35"/>
  <c r="E147" i="31"/>
  <c r="E166" i="31"/>
  <c r="F143" i="36"/>
  <c r="J172" i="35"/>
  <c r="F32" i="10"/>
  <c r="G68" i="10" s="1"/>
  <c r="F26" i="2"/>
  <c r="G56" i="2" s="1"/>
  <c r="E153" i="34"/>
  <c r="E155" i="34"/>
  <c r="E174" i="36"/>
  <c r="D176" i="31"/>
  <c r="D183" i="31" s="1"/>
  <c r="D185" i="31" s="1"/>
  <c r="E145" i="36"/>
  <c r="E148" i="34"/>
  <c r="E153" i="36"/>
  <c r="E168" i="34"/>
  <c r="G148" i="35"/>
  <c r="E165" i="34"/>
  <c r="D157" i="31"/>
  <c r="D182" i="31" s="1"/>
  <c r="C198" i="35"/>
  <c r="C200" i="35" s="1"/>
  <c r="C198" i="36"/>
  <c r="C200" i="36" s="1"/>
  <c r="I148" i="35"/>
  <c r="H168" i="36"/>
  <c r="E144" i="34"/>
  <c r="I171" i="35"/>
  <c r="E164" i="35"/>
  <c r="E149" i="35"/>
  <c r="C194" i="31"/>
  <c r="E169" i="35"/>
  <c r="E147" i="35"/>
  <c r="G144" i="35"/>
  <c r="E163" i="36"/>
  <c r="E154" i="35"/>
  <c r="I166" i="35"/>
  <c r="F165" i="35"/>
  <c r="E147" i="34"/>
  <c r="E149" i="36"/>
  <c r="E172" i="35"/>
  <c r="E150" i="34"/>
  <c r="E171" i="36"/>
  <c r="E37" i="35"/>
  <c r="G20" i="32"/>
  <c r="F27" i="10"/>
  <c r="G63" i="10" s="1"/>
  <c r="F30" i="10"/>
  <c r="G66" i="10" s="1"/>
  <c r="F26" i="10"/>
  <c r="G62" i="10" s="1"/>
  <c r="C198" i="31"/>
  <c r="C200" i="31" s="1"/>
  <c r="F35" i="10"/>
  <c r="G71" i="10" s="1"/>
  <c r="I146" i="35"/>
  <c r="E162" i="35"/>
  <c r="I165" i="35"/>
  <c r="E171" i="35"/>
  <c r="E145" i="34"/>
  <c r="E151" i="34"/>
  <c r="J155" i="35"/>
  <c r="C194" i="29"/>
  <c r="E143" i="35"/>
  <c r="V41" i="35"/>
  <c r="U55" i="35"/>
  <c r="F25" i="33"/>
  <c r="G61" i="33" s="1"/>
  <c r="G24" i="32"/>
  <c r="H54" i="32" s="1"/>
  <c r="G20" i="2"/>
  <c r="G27" i="32"/>
  <c r="H57" i="32" s="1"/>
  <c r="E37" i="34"/>
  <c r="E154" i="34"/>
  <c r="F23" i="10"/>
  <c r="F24" i="2"/>
  <c r="G54" i="2" s="1"/>
  <c r="F54" i="2"/>
  <c r="E37" i="36"/>
  <c r="F23" i="35"/>
  <c r="F59" i="35"/>
  <c r="F25" i="34"/>
  <c r="F61" i="34"/>
  <c r="F30" i="36"/>
  <c r="F66" i="36"/>
  <c r="E169" i="36"/>
  <c r="E150" i="36"/>
  <c r="F62" i="34"/>
  <c r="F26" i="34"/>
  <c r="K30" i="35"/>
  <c r="K66" i="35"/>
  <c r="J150" i="35"/>
  <c r="F32" i="35"/>
  <c r="F68" i="35"/>
  <c r="K35" i="35"/>
  <c r="K71" i="35"/>
  <c r="F31" i="35"/>
  <c r="F67" i="35"/>
  <c r="F32" i="34"/>
  <c r="F68" i="34"/>
  <c r="F31" i="36"/>
  <c r="F67" i="36"/>
  <c r="F34" i="34"/>
  <c r="F70" i="34"/>
  <c r="F31" i="34"/>
  <c r="F67" i="34"/>
  <c r="F26" i="36"/>
  <c r="F62" i="36"/>
  <c r="F24" i="34"/>
  <c r="F60" i="34"/>
  <c r="J32" i="35"/>
  <c r="J68" i="35"/>
  <c r="E170" i="36"/>
  <c r="G26" i="35"/>
  <c r="G62" i="35"/>
  <c r="F34" i="35"/>
  <c r="F70" i="35"/>
  <c r="F24" i="36"/>
  <c r="F60" i="36"/>
  <c r="F27" i="34"/>
  <c r="F63" i="34"/>
  <c r="F32" i="36"/>
  <c r="F68" i="36"/>
  <c r="G29" i="31"/>
  <c r="G65" i="31"/>
  <c r="F168" i="31"/>
  <c r="F149" i="31"/>
  <c r="H24" i="35"/>
  <c r="H60" i="35"/>
  <c r="G24" i="31"/>
  <c r="G60" i="31"/>
  <c r="F163" i="31"/>
  <c r="F144" i="31"/>
  <c r="J27" i="35"/>
  <c r="J63" i="35"/>
  <c r="F25" i="35"/>
  <c r="F61" i="35"/>
  <c r="F29" i="35"/>
  <c r="F65" i="35"/>
  <c r="I29" i="36"/>
  <c r="I65" i="36"/>
  <c r="E151" i="36"/>
  <c r="G30" i="31"/>
  <c r="G66" i="31"/>
  <c r="F169" i="31"/>
  <c r="F150" i="31"/>
  <c r="F30" i="34"/>
  <c r="F66" i="34"/>
  <c r="F29" i="36"/>
  <c r="F65" i="36"/>
  <c r="N26" i="35"/>
  <c r="N62" i="35"/>
  <c r="F27" i="36"/>
  <c r="F63" i="36"/>
  <c r="G26" i="31"/>
  <c r="G62" i="31"/>
  <c r="F146" i="31"/>
  <c r="F165" i="31"/>
  <c r="K25" i="35"/>
  <c r="K61" i="35"/>
  <c r="F28" i="36"/>
  <c r="F64" i="36"/>
  <c r="F23" i="34"/>
  <c r="F59" i="34"/>
  <c r="F34" i="36"/>
  <c r="F70" i="36"/>
  <c r="K29" i="35"/>
  <c r="K65" i="35"/>
  <c r="F33" i="35"/>
  <c r="F69" i="35"/>
  <c r="J28" i="35"/>
  <c r="J64" i="35"/>
  <c r="F27" i="35"/>
  <c r="F63" i="35"/>
  <c r="F29" i="34"/>
  <c r="F65" i="34"/>
  <c r="G23" i="36"/>
  <c r="G59" i="36"/>
  <c r="F35" i="34"/>
  <c r="F71" i="34"/>
  <c r="K33" i="35"/>
  <c r="K69" i="35"/>
  <c r="F33" i="36"/>
  <c r="F69" i="36"/>
  <c r="F28" i="34"/>
  <c r="F64" i="34"/>
  <c r="F35" i="36"/>
  <c r="F71" i="36"/>
  <c r="F33" i="34"/>
  <c r="F69" i="34"/>
  <c r="F25" i="36"/>
  <c r="F61" i="36"/>
  <c r="G32" i="31"/>
  <c r="G68" i="31"/>
  <c r="F171" i="31"/>
  <c r="F152" i="31"/>
  <c r="F30" i="35"/>
  <c r="F66" i="35"/>
  <c r="H31" i="31"/>
  <c r="H67" i="31"/>
  <c r="G151" i="31"/>
  <c r="G170" i="31"/>
  <c r="O41" i="33"/>
  <c r="N55" i="33"/>
  <c r="S41" i="30"/>
  <c r="R55" i="30"/>
  <c r="D73" i="10"/>
  <c r="D74" i="10" s="1"/>
  <c r="C19" i="28"/>
  <c r="F34" i="10"/>
  <c r="E37" i="10"/>
  <c r="F31" i="10"/>
  <c r="G67" i="10" s="1"/>
  <c r="F23" i="2"/>
  <c r="G53" i="2" s="1"/>
  <c r="Q41" i="10"/>
  <c r="P55" i="10"/>
  <c r="N41" i="34"/>
  <c r="M55" i="34"/>
  <c r="E73" i="34"/>
  <c r="E106" i="28" s="1"/>
  <c r="F30" i="33"/>
  <c r="G66" i="33" s="1"/>
  <c r="E73" i="35"/>
  <c r="E107" i="28" s="1"/>
  <c r="D157" i="34"/>
  <c r="D73" i="36"/>
  <c r="D73" i="35"/>
  <c r="F32" i="33"/>
  <c r="G68" i="33" s="1"/>
  <c r="F31" i="30"/>
  <c r="G67" i="30" s="1"/>
  <c r="E170" i="30"/>
  <c r="E151" i="30"/>
  <c r="F28" i="33"/>
  <c r="G64" i="33" s="1"/>
  <c r="F33" i="33"/>
  <c r="G69" i="33" s="1"/>
  <c r="E143" i="30"/>
  <c r="E162" i="30"/>
  <c r="E37" i="30"/>
  <c r="F23" i="30"/>
  <c r="D176" i="34"/>
  <c r="D157" i="35"/>
  <c r="F24" i="30"/>
  <c r="G60" i="30" s="1"/>
  <c r="E163" i="30"/>
  <c r="E144" i="30"/>
  <c r="F27" i="33"/>
  <c r="G63" i="33" s="1"/>
  <c r="F26" i="33"/>
  <c r="G62" i="33" s="1"/>
  <c r="D73" i="34"/>
  <c r="F24" i="33"/>
  <c r="G60" i="33" s="1"/>
  <c r="F34" i="33"/>
  <c r="G70" i="33" s="1"/>
  <c r="E146" i="30"/>
  <c r="E165" i="30"/>
  <c r="F26" i="30"/>
  <c r="G62" i="30" s="1"/>
  <c r="F35" i="33"/>
  <c r="G71" i="33" s="1"/>
  <c r="D73" i="29"/>
  <c r="D73" i="33"/>
  <c r="E73" i="36"/>
  <c r="E108" i="28" s="1"/>
  <c r="E166" i="30"/>
  <c r="E147" i="30"/>
  <c r="F27" i="30"/>
  <c r="G63" i="30" s="1"/>
  <c r="E172" i="30"/>
  <c r="E153" i="30"/>
  <c r="F33" i="30"/>
  <c r="G69" i="30" s="1"/>
  <c r="E148" i="30"/>
  <c r="F28" i="30"/>
  <c r="G64" i="30" s="1"/>
  <c r="E167" i="30"/>
  <c r="D157" i="30"/>
  <c r="F35" i="30"/>
  <c r="G71" i="30" s="1"/>
  <c r="E174" i="30"/>
  <c r="E155" i="30"/>
  <c r="E150" i="30"/>
  <c r="E169" i="30"/>
  <c r="F30" i="30"/>
  <c r="G66" i="30" s="1"/>
  <c r="F23" i="33"/>
  <c r="E37" i="33"/>
  <c r="E173" i="30"/>
  <c r="E154" i="30"/>
  <c r="F34" i="30"/>
  <c r="G70" i="30" s="1"/>
  <c r="D73" i="30"/>
  <c r="D157" i="36"/>
  <c r="F29" i="33"/>
  <c r="G65" i="33" s="1"/>
  <c r="F29" i="30"/>
  <c r="G65" i="30" s="1"/>
  <c r="E168" i="30"/>
  <c r="E149" i="30"/>
  <c r="F25" i="30"/>
  <c r="G61" i="30" s="1"/>
  <c r="E145" i="30"/>
  <c r="E164" i="30"/>
  <c r="D176" i="30"/>
  <c r="D176" i="36"/>
  <c r="D176" i="35"/>
  <c r="F32" i="30"/>
  <c r="G68" i="30" s="1"/>
  <c r="E152" i="30"/>
  <c r="E171" i="30"/>
  <c r="F31" i="33"/>
  <c r="G67" i="33" s="1"/>
  <c r="C11" i="28"/>
  <c r="F27" i="2"/>
  <c r="G57" i="2" s="1"/>
  <c r="G51" i="2"/>
  <c r="F25" i="2"/>
  <c r="G55" i="2" s="1"/>
  <c r="F22" i="2"/>
  <c r="G52" i="2" s="1"/>
  <c r="E31" i="2"/>
  <c r="F28" i="2"/>
  <c r="D88" i="28"/>
  <c r="D62" i="2"/>
  <c r="D6" i="28" s="1"/>
  <c r="E73" i="10"/>
  <c r="E97" i="28" s="1"/>
  <c r="F29" i="2"/>
  <c r="G59" i="2" s="1"/>
  <c r="D100" i="28"/>
  <c r="D74" i="31"/>
  <c r="H95" i="28" l="1"/>
  <c r="H103" i="28" s="1"/>
  <c r="H113" i="28"/>
  <c r="H121" i="28" s="1"/>
  <c r="H129" i="28" s="1"/>
  <c r="P46" i="32"/>
  <c r="Q35" i="32"/>
  <c r="N35" i="2"/>
  <c r="M46" i="2"/>
  <c r="AG46" i="32"/>
  <c r="AH35" i="32"/>
  <c r="J2" i="50"/>
  <c r="I21" i="50"/>
  <c r="I23" i="50" s="1"/>
  <c r="J27" i="50"/>
  <c r="J20" i="50"/>
  <c r="G21" i="32"/>
  <c r="H51" i="32" s="1"/>
  <c r="G26" i="32"/>
  <c r="H56" i="32" s="1"/>
  <c r="G24" i="10"/>
  <c r="H60" i="10" s="1"/>
  <c r="G23" i="31"/>
  <c r="G143" i="31" s="1"/>
  <c r="F162" i="31"/>
  <c r="G25" i="32"/>
  <c r="H55" i="32" s="1"/>
  <c r="G25" i="10"/>
  <c r="H61" i="10" s="1"/>
  <c r="G29" i="10"/>
  <c r="H65" i="10" s="1"/>
  <c r="H50" i="32"/>
  <c r="H50" i="2"/>
  <c r="G28" i="32"/>
  <c r="H58" i="32" s="1"/>
  <c r="G23" i="32"/>
  <c r="H53" i="32" s="1"/>
  <c r="G59" i="33"/>
  <c r="G59" i="30"/>
  <c r="G59" i="31"/>
  <c r="F31" i="32"/>
  <c r="E62" i="32"/>
  <c r="G29" i="32"/>
  <c r="H59" i="32" s="1"/>
  <c r="F155" i="31"/>
  <c r="G28" i="10"/>
  <c r="H64" i="10" s="1"/>
  <c r="W2" i="43"/>
  <c r="V79" i="43"/>
  <c r="V84" i="43" s="1"/>
  <c r="V77" i="43"/>
  <c r="V82" i="43" s="1"/>
  <c r="V78" i="43"/>
  <c r="V83" i="43" s="1"/>
  <c r="V80" i="43"/>
  <c r="M5" i="28"/>
  <c r="L4" i="2"/>
  <c r="L13" i="28"/>
  <c r="L21" i="28"/>
  <c r="J181" i="31"/>
  <c r="J161" i="31"/>
  <c r="J126" i="31"/>
  <c r="J92" i="31"/>
  <c r="J58" i="31"/>
  <c r="J22" i="31"/>
  <c r="J188" i="31"/>
  <c r="J77" i="31"/>
  <c r="J142" i="31"/>
  <c r="J109" i="31"/>
  <c r="J40" i="31"/>
  <c r="K4" i="36"/>
  <c r="K4" i="34"/>
  <c r="K4" i="32"/>
  <c r="K4" i="30"/>
  <c r="K4" i="43"/>
  <c r="K4" i="50" s="1"/>
  <c r="K4" i="35"/>
  <c r="K4" i="33"/>
  <c r="K4" i="31"/>
  <c r="K4" i="10"/>
  <c r="K4" i="29"/>
  <c r="K65" i="2"/>
  <c r="K34" i="2"/>
  <c r="K77" i="2"/>
  <c r="K49" i="2"/>
  <c r="K19" i="2"/>
  <c r="J89" i="43"/>
  <c r="J76" i="43"/>
  <c r="J58" i="43"/>
  <c r="J40" i="43"/>
  <c r="J22" i="43"/>
  <c r="J77" i="33"/>
  <c r="J92" i="33"/>
  <c r="J22" i="33"/>
  <c r="J40" i="33"/>
  <c r="J58" i="33"/>
  <c r="I67" i="28"/>
  <c r="I75" i="28" s="1"/>
  <c r="I87" i="28"/>
  <c r="J40" i="10"/>
  <c r="J77" i="10"/>
  <c r="J92" i="10"/>
  <c r="J58" i="10"/>
  <c r="J22" i="10"/>
  <c r="AV34" i="28"/>
  <c r="J59" i="28"/>
  <c r="J188" i="30"/>
  <c r="J181" i="30"/>
  <c r="J126" i="30"/>
  <c r="J92" i="30"/>
  <c r="J109" i="30"/>
  <c r="J58" i="30"/>
  <c r="J77" i="30"/>
  <c r="J22" i="30"/>
  <c r="J40" i="30"/>
  <c r="J161" i="30"/>
  <c r="J142" i="30"/>
  <c r="J19" i="32"/>
  <c r="J34" i="32"/>
  <c r="J77" i="32"/>
  <c r="J49" i="32"/>
  <c r="J65" i="32"/>
  <c r="J188" i="35"/>
  <c r="J40" i="35"/>
  <c r="J142" i="35"/>
  <c r="J92" i="35"/>
  <c r="J161" i="35"/>
  <c r="J77" i="35"/>
  <c r="J58" i="35"/>
  <c r="J109" i="35"/>
  <c r="J126" i="35"/>
  <c r="J181" i="35"/>
  <c r="J22" i="35"/>
  <c r="J188" i="34"/>
  <c r="J126" i="34"/>
  <c r="J161" i="34"/>
  <c r="J142" i="34"/>
  <c r="J40" i="34"/>
  <c r="J181" i="34"/>
  <c r="J109" i="34"/>
  <c r="J58" i="34"/>
  <c r="J22" i="34"/>
  <c r="J92" i="34"/>
  <c r="J77" i="34"/>
  <c r="K34" i="28"/>
  <c r="J188" i="29"/>
  <c r="J161" i="29"/>
  <c r="J181" i="29"/>
  <c r="J142" i="29"/>
  <c r="J126" i="29"/>
  <c r="J92" i="29"/>
  <c r="J109" i="29"/>
  <c r="J22" i="29"/>
  <c r="J40" i="29"/>
  <c r="J77" i="29"/>
  <c r="J58" i="29"/>
  <c r="J142" i="36"/>
  <c r="J161" i="36"/>
  <c r="J181" i="36"/>
  <c r="J22" i="36"/>
  <c r="J188" i="36"/>
  <c r="J77" i="36"/>
  <c r="J40" i="36"/>
  <c r="J109" i="36"/>
  <c r="J58" i="36"/>
  <c r="J126" i="36"/>
  <c r="J92" i="36"/>
  <c r="F174" i="31"/>
  <c r="V39" i="2"/>
  <c r="C194" i="34"/>
  <c r="F61" i="32"/>
  <c r="F104" i="28" s="1"/>
  <c r="G71" i="31"/>
  <c r="F172" i="31"/>
  <c r="F153" i="31"/>
  <c r="G25" i="31"/>
  <c r="F164" i="31"/>
  <c r="F145" i="31"/>
  <c r="G69" i="31"/>
  <c r="C198" i="34"/>
  <c r="C200" i="34" s="1"/>
  <c r="F148" i="31"/>
  <c r="F167" i="31"/>
  <c r="G52" i="32"/>
  <c r="G61" i="32" s="1"/>
  <c r="G104" i="28" s="1"/>
  <c r="G22" i="32"/>
  <c r="G64" i="31"/>
  <c r="F173" i="31"/>
  <c r="G63" i="31"/>
  <c r="F73" i="31"/>
  <c r="F100" i="28" s="1"/>
  <c r="D190" i="31"/>
  <c r="D192" i="31" s="1"/>
  <c r="D177" i="31"/>
  <c r="G25" i="33"/>
  <c r="H61" i="33" s="1"/>
  <c r="F166" i="31"/>
  <c r="F154" i="31"/>
  <c r="G27" i="31"/>
  <c r="G147" i="31" s="1"/>
  <c r="G70" i="31"/>
  <c r="F37" i="31"/>
  <c r="D97" i="28"/>
  <c r="D178" i="31"/>
  <c r="D179" i="31" s="1"/>
  <c r="E176" i="31"/>
  <c r="E190" i="31" s="1"/>
  <c r="E192" i="31" s="1"/>
  <c r="G30" i="10"/>
  <c r="H66" i="10" s="1"/>
  <c r="G33" i="10"/>
  <c r="H69" i="10" s="1"/>
  <c r="G32" i="10"/>
  <c r="H68" i="10" s="1"/>
  <c r="E92" i="28"/>
  <c r="E176" i="34"/>
  <c r="E183" i="34" s="1"/>
  <c r="E185" i="34" s="1"/>
  <c r="E157" i="31"/>
  <c r="E189" i="31" s="1"/>
  <c r="G26" i="2"/>
  <c r="H56" i="2" s="1"/>
  <c r="D158" i="31"/>
  <c r="D189" i="31"/>
  <c r="H20" i="32"/>
  <c r="E157" i="35"/>
  <c r="E182" i="35" s="1"/>
  <c r="G27" i="10"/>
  <c r="H63" i="10" s="1"/>
  <c r="E157" i="36"/>
  <c r="E189" i="36" s="1"/>
  <c r="E176" i="36"/>
  <c r="E183" i="36" s="1"/>
  <c r="E185" i="36" s="1"/>
  <c r="E176" i="35"/>
  <c r="E183" i="35" s="1"/>
  <c r="E185" i="35" s="1"/>
  <c r="E157" i="34"/>
  <c r="E182" i="34" s="1"/>
  <c r="G26" i="10"/>
  <c r="H62" i="10" s="1"/>
  <c r="G35" i="10"/>
  <c r="H71" i="10" s="1"/>
  <c r="F73" i="34"/>
  <c r="F106" i="28" s="1"/>
  <c r="F73" i="36"/>
  <c r="F108" i="28" s="1"/>
  <c r="F73" i="35"/>
  <c r="F107" i="28" s="1"/>
  <c r="W41" i="35"/>
  <c r="V55" i="35"/>
  <c r="H24" i="32"/>
  <c r="I54" i="32" s="1"/>
  <c r="H27" i="32"/>
  <c r="I57" i="32" s="1"/>
  <c r="H20" i="2"/>
  <c r="G24" i="2"/>
  <c r="H54" i="2" s="1"/>
  <c r="G59" i="10"/>
  <c r="G23" i="10"/>
  <c r="H68" i="31"/>
  <c r="H32" i="31"/>
  <c r="G171" i="31"/>
  <c r="G152" i="31"/>
  <c r="G28" i="34"/>
  <c r="G64" i="34"/>
  <c r="F148" i="34"/>
  <c r="F167" i="34"/>
  <c r="G35" i="34"/>
  <c r="G71" i="34"/>
  <c r="F174" i="34"/>
  <c r="F155" i="34"/>
  <c r="G29" i="34"/>
  <c r="G65" i="34"/>
  <c r="F149" i="34"/>
  <c r="F168" i="34"/>
  <c r="K27" i="35"/>
  <c r="K63" i="35"/>
  <c r="J166" i="35"/>
  <c r="J147" i="35"/>
  <c r="G24" i="36"/>
  <c r="G60" i="36"/>
  <c r="F37" i="36"/>
  <c r="F144" i="36"/>
  <c r="F163" i="36"/>
  <c r="H62" i="35"/>
  <c r="G165" i="35"/>
  <c r="G146" i="35"/>
  <c r="L30" i="35"/>
  <c r="L66" i="35"/>
  <c r="K169" i="35"/>
  <c r="K150" i="35"/>
  <c r="G25" i="34"/>
  <c r="G61" i="34"/>
  <c r="F145" i="34"/>
  <c r="F164" i="34"/>
  <c r="L29" i="35"/>
  <c r="L65" i="35"/>
  <c r="K168" i="35"/>
  <c r="K149" i="35"/>
  <c r="H26" i="31"/>
  <c r="H62" i="31"/>
  <c r="G146" i="31"/>
  <c r="G165" i="31"/>
  <c r="G30" i="34"/>
  <c r="G66" i="34"/>
  <c r="F150" i="34"/>
  <c r="F169" i="34"/>
  <c r="H35" i="31"/>
  <c r="H71" i="31"/>
  <c r="G174" i="31"/>
  <c r="G155" i="31"/>
  <c r="G31" i="36"/>
  <c r="G67" i="36"/>
  <c r="F151" i="36"/>
  <c r="F170" i="36"/>
  <c r="G31" i="35"/>
  <c r="G67" i="35"/>
  <c r="F151" i="35"/>
  <c r="F170" i="35"/>
  <c r="G26" i="34"/>
  <c r="G62" i="34"/>
  <c r="F146" i="34"/>
  <c r="F165" i="34"/>
  <c r="G34" i="10"/>
  <c r="H70" i="10" s="1"/>
  <c r="G70" i="10"/>
  <c r="I31" i="31"/>
  <c r="I67" i="31"/>
  <c r="H151" i="31"/>
  <c r="H170" i="31"/>
  <c r="G25" i="36"/>
  <c r="G61" i="36"/>
  <c r="F164" i="36"/>
  <c r="F145" i="36"/>
  <c r="G63" i="35"/>
  <c r="F147" i="35"/>
  <c r="F166" i="35"/>
  <c r="J29" i="36"/>
  <c r="J65" i="36"/>
  <c r="I149" i="36"/>
  <c r="I168" i="36"/>
  <c r="H65" i="31"/>
  <c r="H29" i="31"/>
  <c r="G149" i="31"/>
  <c r="G168" i="31"/>
  <c r="G34" i="35"/>
  <c r="G70" i="35"/>
  <c r="F173" i="35"/>
  <c r="F154" i="35"/>
  <c r="G23" i="35"/>
  <c r="G59" i="35"/>
  <c r="F162" i="35"/>
  <c r="F143" i="35"/>
  <c r="F37" i="35"/>
  <c r="G34" i="36"/>
  <c r="G70" i="36"/>
  <c r="F173" i="36"/>
  <c r="F154" i="36"/>
  <c r="H33" i="31"/>
  <c r="H69" i="31"/>
  <c r="G172" i="31"/>
  <c r="G153" i="31"/>
  <c r="G27" i="36"/>
  <c r="G63" i="36"/>
  <c r="F166" i="36"/>
  <c r="F147" i="36"/>
  <c r="K32" i="35"/>
  <c r="K68" i="35"/>
  <c r="J152" i="35"/>
  <c r="J171" i="35"/>
  <c r="G26" i="36"/>
  <c r="G62" i="36"/>
  <c r="F146" i="36"/>
  <c r="F165" i="36"/>
  <c r="G32" i="34"/>
  <c r="G68" i="34"/>
  <c r="F171" i="34"/>
  <c r="F152" i="34"/>
  <c r="L35" i="35"/>
  <c r="L71" i="35"/>
  <c r="K174" i="35"/>
  <c r="K155" i="35"/>
  <c r="G28" i="2"/>
  <c r="H58" i="2" s="1"/>
  <c r="G58" i="2"/>
  <c r="G30" i="35"/>
  <c r="G66" i="35"/>
  <c r="F150" i="35"/>
  <c r="F169" i="35"/>
  <c r="G33" i="34"/>
  <c r="G69" i="34"/>
  <c r="F172" i="34"/>
  <c r="F153" i="34"/>
  <c r="G33" i="36"/>
  <c r="G69" i="36"/>
  <c r="F153" i="36"/>
  <c r="F172" i="36"/>
  <c r="H64" i="31"/>
  <c r="H28" i="31"/>
  <c r="G148" i="31"/>
  <c r="G167" i="31"/>
  <c r="G29" i="35"/>
  <c r="G65" i="35"/>
  <c r="F149" i="35"/>
  <c r="F168" i="35"/>
  <c r="H60" i="31"/>
  <c r="G163" i="31"/>
  <c r="G144" i="31"/>
  <c r="H24" i="31"/>
  <c r="G32" i="36"/>
  <c r="G68" i="36"/>
  <c r="F171" i="36"/>
  <c r="F152" i="36"/>
  <c r="K28" i="35"/>
  <c r="K64" i="35"/>
  <c r="J167" i="35"/>
  <c r="J148" i="35"/>
  <c r="G23" i="34"/>
  <c r="G59" i="34"/>
  <c r="F37" i="34"/>
  <c r="F162" i="34"/>
  <c r="F143" i="34"/>
  <c r="L25" i="35"/>
  <c r="L61" i="35"/>
  <c r="K164" i="35"/>
  <c r="K145" i="35"/>
  <c r="O26" i="35"/>
  <c r="O62" i="35"/>
  <c r="N165" i="35"/>
  <c r="N146" i="35"/>
  <c r="H30" i="31"/>
  <c r="H66" i="31"/>
  <c r="G150" i="31"/>
  <c r="G169" i="31"/>
  <c r="G24" i="34"/>
  <c r="G60" i="34"/>
  <c r="F163" i="34"/>
  <c r="F144" i="34"/>
  <c r="G31" i="34"/>
  <c r="G67" i="34"/>
  <c r="F170" i="34"/>
  <c r="F151" i="34"/>
  <c r="G68" i="35"/>
  <c r="F152" i="35"/>
  <c r="F171" i="35"/>
  <c r="G35" i="36"/>
  <c r="G71" i="36"/>
  <c r="F174" i="36"/>
  <c r="F155" i="36"/>
  <c r="L33" i="35"/>
  <c r="L69" i="35"/>
  <c r="K172" i="35"/>
  <c r="K153" i="35"/>
  <c r="H23" i="36"/>
  <c r="H59" i="36"/>
  <c r="G143" i="36"/>
  <c r="G162" i="36"/>
  <c r="G25" i="35"/>
  <c r="G61" i="35"/>
  <c r="F145" i="35"/>
  <c r="F164" i="35"/>
  <c r="I24" i="35"/>
  <c r="I60" i="35"/>
  <c r="H163" i="35"/>
  <c r="H144" i="35"/>
  <c r="G27" i="34"/>
  <c r="G63" i="34"/>
  <c r="F147" i="34"/>
  <c r="F166" i="34"/>
  <c r="G30" i="36"/>
  <c r="G66" i="36"/>
  <c r="F150" i="36"/>
  <c r="F169" i="36"/>
  <c r="G33" i="35"/>
  <c r="G69" i="35"/>
  <c r="F153" i="35"/>
  <c r="F172" i="35"/>
  <c r="G28" i="36"/>
  <c r="G64" i="36"/>
  <c r="F167" i="36"/>
  <c r="F148" i="36"/>
  <c r="G65" i="36"/>
  <c r="F168" i="36"/>
  <c r="F149" i="36"/>
  <c r="G34" i="34"/>
  <c r="G70" i="34"/>
  <c r="F173" i="34"/>
  <c r="F154" i="34"/>
  <c r="H34" i="31"/>
  <c r="H70" i="31"/>
  <c r="G154" i="31"/>
  <c r="G173" i="31"/>
  <c r="P41" i="33"/>
  <c r="O55" i="33"/>
  <c r="S55" i="30"/>
  <c r="G31" i="10"/>
  <c r="H67" i="10" s="1"/>
  <c r="F37" i="10"/>
  <c r="H21" i="32"/>
  <c r="I51" i="32" s="1"/>
  <c r="G23" i="2"/>
  <c r="H53" i="2" s="1"/>
  <c r="R41" i="10"/>
  <c r="Q55" i="10"/>
  <c r="O41" i="34"/>
  <c r="N55" i="34"/>
  <c r="F168" i="30"/>
  <c r="F149" i="30"/>
  <c r="G29" i="30"/>
  <c r="H65" i="30" s="1"/>
  <c r="E157" i="30"/>
  <c r="F146" i="30"/>
  <c r="F165" i="30"/>
  <c r="G26" i="30"/>
  <c r="H62" i="30" s="1"/>
  <c r="D189" i="35"/>
  <c r="D182" i="35"/>
  <c r="D158" i="35"/>
  <c r="D178" i="35"/>
  <c r="D179" i="35" s="1"/>
  <c r="G23" i="30"/>
  <c r="F143" i="30"/>
  <c r="F162" i="30"/>
  <c r="G33" i="33"/>
  <c r="H69" i="33" s="1"/>
  <c r="G29" i="33"/>
  <c r="H65" i="33" s="1"/>
  <c r="D189" i="36"/>
  <c r="D182" i="36"/>
  <c r="D178" i="36"/>
  <c r="D179" i="36" s="1"/>
  <c r="D158" i="36"/>
  <c r="F155" i="30"/>
  <c r="F174" i="30"/>
  <c r="G35" i="30"/>
  <c r="H71" i="30" s="1"/>
  <c r="F166" i="30"/>
  <c r="F147" i="30"/>
  <c r="G27" i="30"/>
  <c r="H63" i="30" s="1"/>
  <c r="G31" i="30"/>
  <c r="H67" i="30" s="1"/>
  <c r="F170" i="30"/>
  <c r="F151" i="30"/>
  <c r="D74" i="34"/>
  <c r="D179" i="34"/>
  <c r="D106" i="28"/>
  <c r="D177" i="35"/>
  <c r="D190" i="35"/>
  <c r="D192" i="35" s="1"/>
  <c r="D183" i="35"/>
  <c r="D185" i="35" s="1"/>
  <c r="F173" i="30"/>
  <c r="F154" i="30"/>
  <c r="G34" i="30"/>
  <c r="H70" i="30" s="1"/>
  <c r="F150" i="30"/>
  <c r="F169" i="30"/>
  <c r="G30" i="30"/>
  <c r="H66" i="30" s="1"/>
  <c r="D98" i="28"/>
  <c r="D74" i="29"/>
  <c r="G35" i="33"/>
  <c r="H71" i="33" s="1"/>
  <c r="G34" i="33"/>
  <c r="H70" i="33" s="1"/>
  <c r="G26" i="33"/>
  <c r="H62" i="33" s="1"/>
  <c r="G27" i="33"/>
  <c r="H63" i="33" s="1"/>
  <c r="G32" i="33"/>
  <c r="H68" i="33" s="1"/>
  <c r="D158" i="34"/>
  <c r="D189" i="34"/>
  <c r="D182" i="34"/>
  <c r="D99" i="28"/>
  <c r="D74" i="30"/>
  <c r="G28" i="33"/>
  <c r="H64" i="33" s="1"/>
  <c r="G30" i="33"/>
  <c r="H66" i="33" s="1"/>
  <c r="G31" i="33"/>
  <c r="H67" i="33" s="1"/>
  <c r="G32" i="30"/>
  <c r="H68" i="30" s="1"/>
  <c r="F152" i="30"/>
  <c r="F171" i="30"/>
  <c r="D183" i="36"/>
  <c r="D185" i="36" s="1"/>
  <c r="D190" i="36"/>
  <c r="D192" i="36" s="1"/>
  <c r="D177" i="36"/>
  <c r="G25" i="30"/>
  <c r="H61" i="30" s="1"/>
  <c r="F164" i="30"/>
  <c r="F145" i="30"/>
  <c r="D158" i="30"/>
  <c r="D178" i="30"/>
  <c r="D179" i="30" s="1"/>
  <c r="D189" i="30"/>
  <c r="D182" i="30"/>
  <c r="E176" i="30"/>
  <c r="D105" i="28"/>
  <c r="D74" i="33"/>
  <c r="D177" i="34"/>
  <c r="D190" i="34"/>
  <c r="D192" i="34" s="1"/>
  <c r="D183" i="34"/>
  <c r="D185" i="34" s="1"/>
  <c r="D107" i="28"/>
  <c r="D74" i="35"/>
  <c r="E73" i="33"/>
  <c r="E105" i="28" s="1"/>
  <c r="E109" i="28" s="1"/>
  <c r="E73" i="30"/>
  <c r="E99" i="28" s="1"/>
  <c r="E91" i="28" s="1"/>
  <c r="G24" i="33"/>
  <c r="H60" i="33" s="1"/>
  <c r="D190" i="30"/>
  <c r="D192" i="30" s="1"/>
  <c r="D183" i="30"/>
  <c r="D185" i="30" s="1"/>
  <c r="D177" i="30"/>
  <c r="G23" i="33"/>
  <c r="F37" i="33"/>
  <c r="F37" i="30"/>
  <c r="F148" i="30"/>
  <c r="F167" i="30"/>
  <c r="G28" i="30"/>
  <c r="H64" i="30" s="1"/>
  <c r="F153" i="30"/>
  <c r="F172" i="30"/>
  <c r="G33" i="30"/>
  <c r="H69" i="30" s="1"/>
  <c r="F163" i="30"/>
  <c r="F144" i="30"/>
  <c r="G24" i="30"/>
  <c r="H60" i="30" s="1"/>
  <c r="D108" i="28"/>
  <c r="D92" i="28" s="1"/>
  <c r="D74" i="36"/>
  <c r="G22" i="2"/>
  <c r="H52" i="2" s="1"/>
  <c r="H51" i="2"/>
  <c r="G27" i="2"/>
  <c r="H57" i="2" s="1"/>
  <c r="E61" i="2"/>
  <c r="E96" i="28" s="1"/>
  <c r="G25" i="2"/>
  <c r="H55" i="2" s="1"/>
  <c r="G29" i="2"/>
  <c r="H59" i="2" s="1"/>
  <c r="F31" i="2"/>
  <c r="F73" i="10"/>
  <c r="F97" i="28" s="1"/>
  <c r="E74" i="10"/>
  <c r="D184" i="31"/>
  <c r="D186" i="31" s="1"/>
  <c r="D196" i="31"/>
  <c r="E74" i="31"/>
  <c r="I95" i="28" l="1"/>
  <c r="I103" i="28" s="1"/>
  <c r="I113" i="28"/>
  <c r="I121" i="28" s="1"/>
  <c r="I129" i="28" s="1"/>
  <c r="R35" i="32"/>
  <c r="Q46" i="32"/>
  <c r="O35" i="2"/>
  <c r="N46" i="2"/>
  <c r="AI35" i="32"/>
  <c r="AH46" i="32"/>
  <c r="K2" i="50"/>
  <c r="J21" i="50"/>
  <c r="J23" i="50" s="1"/>
  <c r="K27" i="50"/>
  <c r="K20" i="50"/>
  <c r="H29" i="10"/>
  <c r="I65" i="10" s="1"/>
  <c r="H26" i="32"/>
  <c r="I56" i="32" s="1"/>
  <c r="H59" i="31"/>
  <c r="H25" i="10"/>
  <c r="I61" i="10" s="1"/>
  <c r="H23" i="31"/>
  <c r="I23" i="31" s="1"/>
  <c r="G162" i="31"/>
  <c r="H24" i="10"/>
  <c r="I60" i="10" s="1"/>
  <c r="H25" i="32"/>
  <c r="I55" i="32" s="1"/>
  <c r="I50" i="32"/>
  <c r="I50" i="2"/>
  <c r="H59" i="33"/>
  <c r="H59" i="30"/>
  <c r="H28" i="32"/>
  <c r="I58" i="32" s="1"/>
  <c r="H23" i="32"/>
  <c r="I53" i="32" s="1"/>
  <c r="H29" i="32"/>
  <c r="I59" i="32" s="1"/>
  <c r="G31" i="32"/>
  <c r="H28" i="10"/>
  <c r="I64" i="10" s="1"/>
  <c r="H26" i="10"/>
  <c r="I62" i="10" s="1"/>
  <c r="H25" i="33"/>
  <c r="I61" i="33" s="1"/>
  <c r="E197" i="31"/>
  <c r="E191" i="31"/>
  <c r="E193" i="31" s="1"/>
  <c r="F62" i="32"/>
  <c r="X2" i="43"/>
  <c r="W79" i="43"/>
  <c r="W84" i="43" s="1"/>
  <c r="W80" i="43"/>
  <c r="W77" i="43"/>
  <c r="W82" i="43" s="1"/>
  <c r="W78" i="43"/>
  <c r="W83" i="43" s="1"/>
  <c r="K126" i="30"/>
  <c r="K22" i="30"/>
  <c r="K58" i="30"/>
  <c r="K77" i="30"/>
  <c r="K188" i="30"/>
  <c r="K161" i="30"/>
  <c r="K142" i="30"/>
  <c r="K109" i="30"/>
  <c r="K181" i="30"/>
  <c r="K40" i="30"/>
  <c r="K92" i="30"/>
  <c r="K65" i="32"/>
  <c r="K49" i="32"/>
  <c r="K34" i="32"/>
  <c r="K77" i="32"/>
  <c r="K19" i="32"/>
  <c r="K109" i="29"/>
  <c r="K77" i="29"/>
  <c r="K188" i="29"/>
  <c r="K181" i="29"/>
  <c r="K22" i="29"/>
  <c r="K161" i="29"/>
  <c r="K40" i="29"/>
  <c r="K58" i="29"/>
  <c r="K142" i="29"/>
  <c r="K126" i="29"/>
  <c r="K92" i="29"/>
  <c r="K161" i="34"/>
  <c r="K142" i="34"/>
  <c r="K77" i="34"/>
  <c r="K40" i="34"/>
  <c r="K181" i="34"/>
  <c r="K188" i="34"/>
  <c r="K22" i="34"/>
  <c r="K92" i="34"/>
  <c r="K58" i="34"/>
  <c r="K126" i="34"/>
  <c r="K109" i="34"/>
  <c r="K92" i="10"/>
  <c r="K58" i="10"/>
  <c r="K22" i="10"/>
  <c r="K77" i="10"/>
  <c r="K40" i="10"/>
  <c r="K126" i="36"/>
  <c r="K188" i="36"/>
  <c r="K181" i="36"/>
  <c r="K109" i="36"/>
  <c r="K161" i="36"/>
  <c r="K142" i="36"/>
  <c r="K77" i="36"/>
  <c r="K58" i="36"/>
  <c r="K40" i="36"/>
  <c r="K92" i="36"/>
  <c r="K22" i="36"/>
  <c r="K142" i="31"/>
  <c r="K109" i="31"/>
  <c r="K77" i="31"/>
  <c r="K40" i="31"/>
  <c r="K58" i="31"/>
  <c r="K181" i="31"/>
  <c r="K92" i="31"/>
  <c r="K22" i="31"/>
  <c r="K188" i="31"/>
  <c r="K161" i="31"/>
  <c r="K126" i="31"/>
  <c r="L34" i="28"/>
  <c r="AW34" i="28"/>
  <c r="K59" i="28"/>
  <c r="K92" i="33"/>
  <c r="K58" i="33"/>
  <c r="K22" i="33"/>
  <c r="K77" i="33"/>
  <c r="K40" i="33"/>
  <c r="J67" i="28"/>
  <c r="J75" i="28" s="1"/>
  <c r="J87" i="28"/>
  <c r="K142" i="35"/>
  <c r="K77" i="35"/>
  <c r="K161" i="35"/>
  <c r="K126" i="35"/>
  <c r="K109" i="35"/>
  <c r="K58" i="35"/>
  <c r="K92" i="35"/>
  <c r="K188" i="35"/>
  <c r="K181" i="35"/>
  <c r="K40" i="35"/>
  <c r="K22" i="35"/>
  <c r="L4" i="43"/>
  <c r="L4" i="50" s="1"/>
  <c r="L4" i="35"/>
  <c r="L4" i="33"/>
  <c r="L4" i="31"/>
  <c r="L4" i="34"/>
  <c r="L4" i="10"/>
  <c r="L4" i="32"/>
  <c r="L4" i="29"/>
  <c r="L4" i="36"/>
  <c r="L4" i="30"/>
  <c r="L77" i="2"/>
  <c r="L65" i="2"/>
  <c r="L49" i="2"/>
  <c r="L34" i="2"/>
  <c r="L19" i="2"/>
  <c r="K76" i="43"/>
  <c r="K58" i="43"/>
  <c r="K89" i="43"/>
  <c r="K40" i="43"/>
  <c r="K22" i="43"/>
  <c r="N5" i="28"/>
  <c r="M4" i="2"/>
  <c r="M13" i="28"/>
  <c r="M21" i="28"/>
  <c r="W39" i="2"/>
  <c r="H26" i="2"/>
  <c r="I56" i="2" s="1"/>
  <c r="F176" i="31"/>
  <c r="F190" i="31" s="1"/>
  <c r="F192" i="31" s="1"/>
  <c r="D89" i="28"/>
  <c r="F157" i="31"/>
  <c r="F182" i="31" s="1"/>
  <c r="F184" i="31" s="1"/>
  <c r="H25" i="31"/>
  <c r="G145" i="31"/>
  <c r="G157" i="31" s="1"/>
  <c r="G189" i="31" s="1"/>
  <c r="H61" i="31"/>
  <c r="G164" i="31"/>
  <c r="G73" i="31"/>
  <c r="G100" i="28" s="1"/>
  <c r="F92" i="28"/>
  <c r="H52" i="32"/>
  <c r="H61" i="32" s="1"/>
  <c r="H104" i="28" s="1"/>
  <c r="H22" i="32"/>
  <c r="H30" i="10"/>
  <c r="I66" i="10" s="1"/>
  <c r="H63" i="31"/>
  <c r="H27" i="31"/>
  <c r="H166" i="31" s="1"/>
  <c r="E177" i="31"/>
  <c r="E183" i="31"/>
  <c r="E185" i="31" s="1"/>
  <c r="G166" i="31"/>
  <c r="G37" i="31"/>
  <c r="D197" i="31"/>
  <c r="D198" i="31" s="1"/>
  <c r="D200" i="31" s="1"/>
  <c r="E190" i="36"/>
  <c r="E192" i="36" s="1"/>
  <c r="E178" i="34"/>
  <c r="E179" i="34" s="1"/>
  <c r="E190" i="34"/>
  <c r="E192" i="34" s="1"/>
  <c r="E177" i="34"/>
  <c r="H33" i="10"/>
  <c r="I69" i="10" s="1"/>
  <c r="E178" i="36"/>
  <c r="E179" i="36" s="1"/>
  <c r="E177" i="36"/>
  <c r="H32" i="10"/>
  <c r="I68" i="10" s="1"/>
  <c r="E178" i="31"/>
  <c r="E179" i="31" s="1"/>
  <c r="E190" i="35"/>
  <c r="E192" i="35" s="1"/>
  <c r="D191" i="31"/>
  <c r="D193" i="31" s="1"/>
  <c r="D194" i="31" s="1"/>
  <c r="E158" i="31"/>
  <c r="E182" i="31"/>
  <c r="E184" i="31" s="1"/>
  <c r="H27" i="10"/>
  <c r="I63" i="10" s="1"/>
  <c r="E189" i="35"/>
  <c r="E158" i="35"/>
  <c r="I20" i="32"/>
  <c r="E182" i="36"/>
  <c r="E196" i="36" s="1"/>
  <c r="E158" i="36"/>
  <c r="E177" i="35"/>
  <c r="E178" i="35"/>
  <c r="E179" i="35" s="1"/>
  <c r="I24" i="10"/>
  <c r="J60" i="10" s="1"/>
  <c r="E189" i="34"/>
  <c r="E158" i="34"/>
  <c r="I27" i="32"/>
  <c r="J57" i="32" s="1"/>
  <c r="H35" i="10"/>
  <c r="I71" i="10" s="1"/>
  <c r="H31" i="10"/>
  <c r="I67" i="10" s="1"/>
  <c r="G37" i="10"/>
  <c r="H34" i="10"/>
  <c r="I70" i="10" s="1"/>
  <c r="X41" i="35"/>
  <c r="W55" i="35"/>
  <c r="I24" i="32"/>
  <c r="J54" i="32" s="1"/>
  <c r="H24" i="2"/>
  <c r="I54" i="2" s="1"/>
  <c r="H23" i="2"/>
  <c r="I53" i="2" s="1"/>
  <c r="I20" i="2"/>
  <c r="H28" i="2"/>
  <c r="I58" i="2" s="1"/>
  <c r="H59" i="10"/>
  <c r="H23" i="10"/>
  <c r="H33" i="35"/>
  <c r="H69" i="35"/>
  <c r="G172" i="35"/>
  <c r="G153" i="35"/>
  <c r="G37" i="36"/>
  <c r="H23" i="34"/>
  <c r="H59" i="34"/>
  <c r="G37" i="34"/>
  <c r="G143" i="34"/>
  <c r="G162" i="34"/>
  <c r="H32" i="36"/>
  <c r="H68" i="36"/>
  <c r="G171" i="36"/>
  <c r="G152" i="36"/>
  <c r="H29" i="35"/>
  <c r="H65" i="35"/>
  <c r="G168" i="35"/>
  <c r="G149" i="35"/>
  <c r="H33" i="36"/>
  <c r="H69" i="36"/>
  <c r="G153" i="36"/>
  <c r="G172" i="36"/>
  <c r="H30" i="35"/>
  <c r="H66" i="35"/>
  <c r="G169" i="35"/>
  <c r="G150" i="35"/>
  <c r="M35" i="35"/>
  <c r="M71" i="35"/>
  <c r="L155" i="35"/>
  <c r="L174" i="35"/>
  <c r="H26" i="36"/>
  <c r="H62" i="36"/>
  <c r="G146" i="36"/>
  <c r="G165" i="36"/>
  <c r="H27" i="36"/>
  <c r="H63" i="36"/>
  <c r="G166" i="36"/>
  <c r="G147" i="36"/>
  <c r="H34" i="36"/>
  <c r="H70" i="36"/>
  <c r="G173" i="36"/>
  <c r="G154" i="36"/>
  <c r="F157" i="36"/>
  <c r="J24" i="35"/>
  <c r="J60" i="35"/>
  <c r="I163" i="35"/>
  <c r="I144" i="35"/>
  <c r="H34" i="35"/>
  <c r="H70" i="35"/>
  <c r="G154" i="35"/>
  <c r="G173" i="35"/>
  <c r="K29" i="36"/>
  <c r="K65" i="36"/>
  <c r="J149" i="36"/>
  <c r="J168" i="36"/>
  <c r="G73" i="36"/>
  <c r="G108" i="28" s="1"/>
  <c r="I34" i="31"/>
  <c r="I70" i="31"/>
  <c r="H173" i="31"/>
  <c r="H154" i="31"/>
  <c r="I23" i="36"/>
  <c r="I59" i="36"/>
  <c r="H143" i="36"/>
  <c r="H162" i="36"/>
  <c r="H35" i="36"/>
  <c r="H71" i="36"/>
  <c r="G174" i="36"/>
  <c r="G155" i="36"/>
  <c r="H31" i="34"/>
  <c r="H67" i="34"/>
  <c r="G170" i="34"/>
  <c r="G151" i="34"/>
  <c r="I30" i="31"/>
  <c r="I66" i="31"/>
  <c r="H150" i="31"/>
  <c r="H169" i="31"/>
  <c r="M25" i="35"/>
  <c r="M61" i="35"/>
  <c r="L145" i="35"/>
  <c r="L164" i="35"/>
  <c r="I28" i="31"/>
  <c r="I64" i="31"/>
  <c r="H148" i="31"/>
  <c r="H167" i="31"/>
  <c r="F157" i="35"/>
  <c r="H26" i="34"/>
  <c r="H62" i="34"/>
  <c r="G165" i="34"/>
  <c r="G146" i="34"/>
  <c r="H31" i="36"/>
  <c r="H67" i="36"/>
  <c r="G151" i="36"/>
  <c r="G170" i="36"/>
  <c r="H30" i="34"/>
  <c r="H66" i="34"/>
  <c r="G150" i="34"/>
  <c r="G169" i="34"/>
  <c r="M29" i="35"/>
  <c r="M65" i="35"/>
  <c r="L168" i="35"/>
  <c r="L149" i="35"/>
  <c r="M30" i="35"/>
  <c r="M66" i="35"/>
  <c r="L169" i="35"/>
  <c r="L150" i="35"/>
  <c r="H24" i="36"/>
  <c r="H60" i="36"/>
  <c r="G144" i="36"/>
  <c r="G163" i="36"/>
  <c r="H29" i="34"/>
  <c r="H65" i="34"/>
  <c r="G149" i="34"/>
  <c r="G168" i="34"/>
  <c r="H28" i="34"/>
  <c r="H64" i="34"/>
  <c r="G167" i="34"/>
  <c r="G148" i="34"/>
  <c r="H28" i="36"/>
  <c r="H64" i="36"/>
  <c r="G167" i="36"/>
  <c r="G148" i="36"/>
  <c r="F157" i="34"/>
  <c r="L28" i="35"/>
  <c r="L64" i="35"/>
  <c r="K167" i="35"/>
  <c r="K148" i="35"/>
  <c r="H33" i="34"/>
  <c r="H69" i="34"/>
  <c r="G153" i="34"/>
  <c r="G172" i="34"/>
  <c r="H32" i="34"/>
  <c r="H68" i="34"/>
  <c r="G171" i="34"/>
  <c r="G152" i="34"/>
  <c r="L32" i="35"/>
  <c r="L68" i="35"/>
  <c r="K171" i="35"/>
  <c r="K152" i="35"/>
  <c r="I33" i="31"/>
  <c r="I69" i="31"/>
  <c r="H172" i="31"/>
  <c r="H153" i="31"/>
  <c r="F176" i="35"/>
  <c r="H34" i="34"/>
  <c r="H70" i="34"/>
  <c r="G154" i="34"/>
  <c r="G173" i="34"/>
  <c r="F176" i="34"/>
  <c r="G73" i="35"/>
  <c r="G107" i="28" s="1"/>
  <c r="I29" i="31"/>
  <c r="I65" i="31"/>
  <c r="H149" i="31"/>
  <c r="H168" i="31"/>
  <c r="J31" i="31"/>
  <c r="J67" i="31"/>
  <c r="I170" i="31"/>
  <c r="I151" i="31"/>
  <c r="I60" i="31"/>
  <c r="H144" i="31"/>
  <c r="H163" i="31"/>
  <c r="I24" i="31"/>
  <c r="H25" i="36"/>
  <c r="H61" i="36"/>
  <c r="G145" i="36"/>
  <c r="G164" i="36"/>
  <c r="H30" i="36"/>
  <c r="H66" i="36"/>
  <c r="G169" i="36"/>
  <c r="G150" i="36"/>
  <c r="H27" i="34"/>
  <c r="H63" i="34"/>
  <c r="G147" i="34"/>
  <c r="G166" i="34"/>
  <c r="H25" i="35"/>
  <c r="H61" i="35"/>
  <c r="G164" i="35"/>
  <c r="G145" i="35"/>
  <c r="H23" i="35"/>
  <c r="H59" i="35"/>
  <c r="G162" i="35"/>
  <c r="G143" i="35"/>
  <c r="G37" i="35"/>
  <c r="I32" i="31"/>
  <c r="I68" i="31"/>
  <c r="H152" i="31"/>
  <c r="H171" i="31"/>
  <c r="M33" i="35"/>
  <c r="M69" i="35"/>
  <c r="L153" i="35"/>
  <c r="L172" i="35"/>
  <c r="H24" i="34"/>
  <c r="H60" i="34"/>
  <c r="G163" i="34"/>
  <c r="G144" i="34"/>
  <c r="P26" i="35"/>
  <c r="P62" i="35"/>
  <c r="O165" i="35"/>
  <c r="O146" i="35"/>
  <c r="G73" i="34"/>
  <c r="G106" i="28" s="1"/>
  <c r="H31" i="35"/>
  <c r="H67" i="35"/>
  <c r="G170" i="35"/>
  <c r="G151" i="35"/>
  <c r="I35" i="31"/>
  <c r="I71" i="31"/>
  <c r="H155" i="31"/>
  <c r="H174" i="31"/>
  <c r="I26" i="31"/>
  <c r="I62" i="31"/>
  <c r="H146" i="31"/>
  <c r="H165" i="31"/>
  <c r="H25" i="34"/>
  <c r="H61" i="34"/>
  <c r="G164" i="34"/>
  <c r="G145" i="34"/>
  <c r="F176" i="36"/>
  <c r="L27" i="35"/>
  <c r="L63" i="35"/>
  <c r="K166" i="35"/>
  <c r="K147" i="35"/>
  <c r="H35" i="34"/>
  <c r="H71" i="34"/>
  <c r="G174" i="34"/>
  <c r="G155" i="34"/>
  <c r="Q41" i="33"/>
  <c r="P55" i="33"/>
  <c r="U41" i="30"/>
  <c r="T55" i="30"/>
  <c r="I21" i="32"/>
  <c r="J51" i="32" s="1"/>
  <c r="S41" i="10"/>
  <c r="R55" i="10"/>
  <c r="D101" i="28"/>
  <c r="E158" i="30"/>
  <c r="P41" i="34"/>
  <c r="O55" i="34"/>
  <c r="F73" i="33"/>
  <c r="F105" i="28" s="1"/>
  <c r="F109" i="28" s="1"/>
  <c r="D91" i="28"/>
  <c r="E177" i="30"/>
  <c r="H25" i="30"/>
  <c r="I61" i="30" s="1"/>
  <c r="G164" i="30"/>
  <c r="G145" i="30"/>
  <c r="E74" i="30"/>
  <c r="D197" i="36"/>
  <c r="D191" i="36"/>
  <c r="D193" i="36" s="1"/>
  <c r="E89" i="28"/>
  <c r="G172" i="30"/>
  <c r="G153" i="30"/>
  <c r="H33" i="30"/>
  <c r="I69" i="30" s="1"/>
  <c r="H24" i="33"/>
  <c r="I60" i="33" s="1"/>
  <c r="E183" i="30"/>
  <c r="E185" i="30" s="1"/>
  <c r="E190" i="30"/>
  <c r="E192" i="30" s="1"/>
  <c r="H26" i="33"/>
  <c r="I62" i="33" s="1"/>
  <c r="E74" i="34"/>
  <c r="H23" i="33"/>
  <c r="G37" i="33"/>
  <c r="E74" i="33"/>
  <c r="D7" i="28"/>
  <c r="D184" i="30"/>
  <c r="D186" i="30" s="1"/>
  <c r="D196" i="30"/>
  <c r="H34" i="33"/>
  <c r="I70" i="33" s="1"/>
  <c r="D90" i="28"/>
  <c r="D197" i="30"/>
  <c r="D191" i="30"/>
  <c r="D193" i="30" s="1"/>
  <c r="H31" i="33"/>
  <c r="I67" i="33" s="1"/>
  <c r="H30" i="33"/>
  <c r="I66" i="33" s="1"/>
  <c r="G150" i="30"/>
  <c r="G169" i="30"/>
  <c r="H30" i="30"/>
  <c r="I66" i="30" s="1"/>
  <c r="E196" i="35"/>
  <c r="E184" i="35"/>
  <c r="E186" i="35" s="1"/>
  <c r="H35" i="33"/>
  <c r="I71" i="33" s="1"/>
  <c r="G173" i="30"/>
  <c r="H34" i="30"/>
  <c r="I70" i="30" s="1"/>
  <c r="G154" i="30"/>
  <c r="G155" i="30"/>
  <c r="G174" i="30"/>
  <c r="H35" i="30"/>
  <c r="I71" i="30" s="1"/>
  <c r="H29" i="33"/>
  <c r="I65" i="33" s="1"/>
  <c r="E191" i="36"/>
  <c r="F176" i="30"/>
  <c r="D184" i="35"/>
  <c r="D186" i="35" s="1"/>
  <c r="D196" i="35"/>
  <c r="G146" i="30"/>
  <c r="H26" i="30"/>
  <c r="I62" i="30" s="1"/>
  <c r="G165" i="30"/>
  <c r="G144" i="30"/>
  <c r="H24" i="30"/>
  <c r="I60" i="30" s="1"/>
  <c r="G163" i="30"/>
  <c r="H28" i="30"/>
  <c r="I64" i="30" s="1"/>
  <c r="G167" i="30"/>
  <c r="G148" i="30"/>
  <c r="G171" i="30"/>
  <c r="G152" i="30"/>
  <c r="H32" i="30"/>
  <c r="I68" i="30" s="1"/>
  <c r="H28" i="33"/>
  <c r="I64" i="33" s="1"/>
  <c r="D184" i="34"/>
  <c r="D186" i="34" s="1"/>
  <c r="D196" i="34"/>
  <c r="F157" i="30"/>
  <c r="D191" i="35"/>
  <c r="D193" i="35" s="1"/>
  <c r="D197" i="35"/>
  <c r="G149" i="30"/>
  <c r="G168" i="30"/>
  <c r="H29" i="30"/>
  <c r="I65" i="30" s="1"/>
  <c r="E74" i="36"/>
  <c r="D10" i="28"/>
  <c r="D191" i="34"/>
  <c r="D193" i="34" s="1"/>
  <c r="D197" i="34"/>
  <c r="G151" i="30"/>
  <c r="H31" i="30"/>
  <c r="I67" i="30" s="1"/>
  <c r="G170" i="30"/>
  <c r="G166" i="30"/>
  <c r="G147" i="30"/>
  <c r="H27" i="30"/>
  <c r="I63" i="30" s="1"/>
  <c r="H33" i="33"/>
  <c r="I69" i="33" s="1"/>
  <c r="G162" i="30"/>
  <c r="H23" i="30"/>
  <c r="G143" i="30"/>
  <c r="G37" i="30"/>
  <c r="E182" i="30"/>
  <c r="E178" i="30"/>
  <c r="E179" i="30" s="1"/>
  <c r="E189" i="30"/>
  <c r="E184" i="34"/>
  <c r="E186" i="34" s="1"/>
  <c r="E196" i="34"/>
  <c r="E74" i="35"/>
  <c r="H32" i="33"/>
  <c r="I68" i="33" s="1"/>
  <c r="H27" i="33"/>
  <c r="I63" i="33" s="1"/>
  <c r="D109" i="28"/>
  <c r="D196" i="36"/>
  <c r="D184" i="36"/>
  <c r="D186" i="36" s="1"/>
  <c r="F73" i="30"/>
  <c r="F99" i="28" s="1"/>
  <c r="F91" i="28" s="1"/>
  <c r="H22" i="2"/>
  <c r="I52" i="2" s="1"/>
  <c r="I51" i="2"/>
  <c r="H25" i="2"/>
  <c r="I55" i="2" s="1"/>
  <c r="E62" i="2"/>
  <c r="H27" i="2"/>
  <c r="I57" i="2" s="1"/>
  <c r="F61" i="2"/>
  <c r="F96" i="28" s="1"/>
  <c r="F74" i="31"/>
  <c r="H29" i="2"/>
  <c r="I59" i="2" s="1"/>
  <c r="F74" i="10"/>
  <c r="E88" i="28"/>
  <c r="G31" i="2"/>
  <c r="G73" i="10"/>
  <c r="G97" i="28" s="1"/>
  <c r="I29" i="10"/>
  <c r="J65" i="10" s="1"/>
  <c r="J95" i="28" l="1"/>
  <c r="J103" i="28" s="1"/>
  <c r="J113" i="28"/>
  <c r="J121" i="28" s="1"/>
  <c r="J129" i="28" s="1"/>
  <c r="S35" i="32"/>
  <c r="S46" i="32" s="1"/>
  <c r="R46" i="32"/>
  <c r="P35" i="2"/>
  <c r="O46" i="2"/>
  <c r="AJ35" i="32"/>
  <c r="AI46" i="32"/>
  <c r="L2" i="50"/>
  <c r="K21" i="50"/>
  <c r="K23" i="50" s="1"/>
  <c r="L27" i="50"/>
  <c r="L20" i="50"/>
  <c r="I25" i="10"/>
  <c r="J61" i="10" s="1"/>
  <c r="H162" i="31"/>
  <c r="I26" i="10"/>
  <c r="J62" i="10" s="1"/>
  <c r="I26" i="32"/>
  <c r="J56" i="32" s="1"/>
  <c r="I59" i="31"/>
  <c r="H143" i="31"/>
  <c r="I27" i="31"/>
  <c r="J27" i="31" s="1"/>
  <c r="I23" i="32"/>
  <c r="J53" i="32" s="1"/>
  <c r="I25" i="32"/>
  <c r="J55" i="32" s="1"/>
  <c r="I28" i="10"/>
  <c r="J64" i="10" s="1"/>
  <c r="J50" i="2"/>
  <c r="J50" i="32"/>
  <c r="I59" i="30"/>
  <c r="I59" i="33"/>
  <c r="I28" i="32"/>
  <c r="J58" i="32" s="1"/>
  <c r="I25" i="33"/>
  <c r="J61" i="33" s="1"/>
  <c r="H31" i="32"/>
  <c r="I29" i="32"/>
  <c r="J59" i="32" s="1"/>
  <c r="G92" i="28"/>
  <c r="G62" i="32"/>
  <c r="I26" i="2"/>
  <c r="J56" i="2" s="1"/>
  <c r="F183" i="31"/>
  <c r="F185" i="31" s="1"/>
  <c r="F186" i="31" s="1"/>
  <c r="F189" i="31"/>
  <c r="F191" i="31" s="1"/>
  <c r="F193" i="31" s="1"/>
  <c r="F178" i="31"/>
  <c r="F179" i="31" s="1"/>
  <c r="F158" i="31"/>
  <c r="G158" i="31" s="1"/>
  <c r="E193" i="36"/>
  <c r="F177" i="31"/>
  <c r="Y2" i="43"/>
  <c r="X77" i="43"/>
  <c r="X82" i="43" s="1"/>
  <c r="X78" i="43"/>
  <c r="X83" i="43" s="1"/>
  <c r="X79" i="43"/>
  <c r="X84" i="43" s="1"/>
  <c r="X80" i="43"/>
  <c r="O5" i="28"/>
  <c r="N4" i="2"/>
  <c r="N13" i="28"/>
  <c r="N21" i="28"/>
  <c r="L109" i="36"/>
  <c r="L92" i="36"/>
  <c r="L181" i="36"/>
  <c r="L161" i="36"/>
  <c r="L142" i="36"/>
  <c r="L188" i="36"/>
  <c r="L58" i="36"/>
  <c r="L126" i="36"/>
  <c r="L22" i="36"/>
  <c r="L77" i="36"/>
  <c r="L40" i="36"/>
  <c r="L76" i="43"/>
  <c r="L58" i="43"/>
  <c r="L89" i="43"/>
  <c r="L40" i="43"/>
  <c r="L22" i="43"/>
  <c r="L188" i="29"/>
  <c r="L142" i="29"/>
  <c r="L181" i="29"/>
  <c r="L126" i="29"/>
  <c r="L92" i="29"/>
  <c r="L22" i="29"/>
  <c r="L161" i="29"/>
  <c r="L40" i="29"/>
  <c r="L58" i="29"/>
  <c r="L77" i="29"/>
  <c r="L109" i="29"/>
  <c r="L77" i="32"/>
  <c r="L19" i="32"/>
  <c r="L49" i="32"/>
  <c r="L34" i="32"/>
  <c r="L65" i="32"/>
  <c r="AX34" i="28"/>
  <c r="L59" i="28"/>
  <c r="L92" i="10"/>
  <c r="L22" i="10"/>
  <c r="L58" i="10"/>
  <c r="L77" i="10"/>
  <c r="L40" i="10"/>
  <c r="M34" i="28"/>
  <c r="L188" i="34"/>
  <c r="L142" i="34"/>
  <c r="L161" i="34"/>
  <c r="L181" i="34"/>
  <c r="L109" i="34"/>
  <c r="L58" i="34"/>
  <c r="L92" i="34"/>
  <c r="L77" i="34"/>
  <c r="L22" i="34"/>
  <c r="L126" i="34"/>
  <c r="L40" i="34"/>
  <c r="L181" i="31"/>
  <c r="L109" i="31"/>
  <c r="L92" i="31"/>
  <c r="L188" i="31"/>
  <c r="L40" i="31"/>
  <c r="L22" i="31"/>
  <c r="L161" i="31"/>
  <c r="L142" i="31"/>
  <c r="L58" i="31"/>
  <c r="L126" i="31"/>
  <c r="L77" i="31"/>
  <c r="L77" i="33"/>
  <c r="L40" i="33"/>
  <c r="L92" i="33"/>
  <c r="L22" i="33"/>
  <c r="L58" i="33"/>
  <c r="M4" i="43"/>
  <c r="M4" i="50" s="1"/>
  <c r="M4" i="35"/>
  <c r="M4" i="33"/>
  <c r="M4" i="31"/>
  <c r="M4" i="34"/>
  <c r="M4" i="32"/>
  <c r="M4" i="29"/>
  <c r="M4" i="10"/>
  <c r="M4" i="30"/>
  <c r="M4" i="36"/>
  <c r="M77" i="2"/>
  <c r="M65" i="2"/>
  <c r="M49" i="2"/>
  <c r="M34" i="2"/>
  <c r="M19" i="2"/>
  <c r="L22" i="30"/>
  <c r="L161" i="30"/>
  <c r="L142" i="30"/>
  <c r="L188" i="30"/>
  <c r="L77" i="30"/>
  <c r="L92" i="30"/>
  <c r="L40" i="30"/>
  <c r="L126" i="30"/>
  <c r="L109" i="30"/>
  <c r="L181" i="30"/>
  <c r="L58" i="30"/>
  <c r="L161" i="35"/>
  <c r="L92" i="35"/>
  <c r="L40" i="35"/>
  <c r="L188" i="35"/>
  <c r="L181" i="35"/>
  <c r="L58" i="35"/>
  <c r="L77" i="35"/>
  <c r="L109" i="35"/>
  <c r="L142" i="35"/>
  <c r="L126" i="35"/>
  <c r="L22" i="35"/>
  <c r="K67" i="28"/>
  <c r="K75" i="28" s="1"/>
  <c r="K87" i="28"/>
  <c r="H37" i="31"/>
  <c r="X39" i="2"/>
  <c r="H73" i="31"/>
  <c r="H100" i="28" s="1"/>
  <c r="E184" i="36"/>
  <c r="E186" i="36" s="1"/>
  <c r="E186" i="31"/>
  <c r="E194" i="31" s="1"/>
  <c r="E197" i="35"/>
  <c r="E198" i="35" s="1"/>
  <c r="E200" i="35" s="1"/>
  <c r="I32" i="10"/>
  <c r="J68" i="10" s="1"/>
  <c r="I61" i="31"/>
  <c r="I25" i="31"/>
  <c r="H164" i="31"/>
  <c r="H145" i="31"/>
  <c r="G176" i="31"/>
  <c r="G190" i="31" s="1"/>
  <c r="G192" i="31" s="1"/>
  <c r="E191" i="35"/>
  <c r="E193" i="35" s="1"/>
  <c r="E194" i="35" s="1"/>
  <c r="E197" i="36"/>
  <c r="E198" i="36" s="1"/>
  <c r="E200" i="36" s="1"/>
  <c r="I30" i="10"/>
  <c r="J66" i="10" s="1"/>
  <c r="J24" i="10"/>
  <c r="K60" i="10" s="1"/>
  <c r="F158" i="36"/>
  <c r="I63" i="31"/>
  <c r="H147" i="31"/>
  <c r="I52" i="32"/>
  <c r="I22" i="32"/>
  <c r="I27" i="10"/>
  <c r="J63" i="10" s="1"/>
  <c r="F158" i="35"/>
  <c r="I33" i="10"/>
  <c r="J69" i="10" s="1"/>
  <c r="E197" i="34"/>
  <c r="E198" i="34" s="1"/>
  <c r="E200" i="34" s="1"/>
  <c r="F177" i="35"/>
  <c r="F177" i="36"/>
  <c r="E196" i="31"/>
  <c r="E198" i="31" s="1"/>
  <c r="E200" i="31" s="1"/>
  <c r="J20" i="32"/>
  <c r="J27" i="32"/>
  <c r="K57" i="32" s="1"/>
  <c r="F158" i="34"/>
  <c r="I35" i="10"/>
  <c r="J71" i="10" s="1"/>
  <c r="E191" i="34"/>
  <c r="E193" i="34" s="1"/>
  <c r="E194" i="34" s="1"/>
  <c r="I24" i="2"/>
  <c r="J54" i="2" s="1"/>
  <c r="I34" i="10"/>
  <c r="J70" i="10" s="1"/>
  <c r="I31" i="10"/>
  <c r="J67" i="10" s="1"/>
  <c r="H37" i="10"/>
  <c r="Y41" i="35"/>
  <c r="X55" i="35"/>
  <c r="G176" i="35"/>
  <c r="J24" i="32"/>
  <c r="K54" i="32" s="1"/>
  <c r="I23" i="2"/>
  <c r="J53" i="2" s="1"/>
  <c r="J20" i="2"/>
  <c r="I28" i="2"/>
  <c r="J58" i="2" s="1"/>
  <c r="G182" i="31"/>
  <c r="G184" i="31" s="1"/>
  <c r="I59" i="10"/>
  <c r="I23" i="10"/>
  <c r="H73" i="36"/>
  <c r="H108" i="28" s="1"/>
  <c r="H73" i="35"/>
  <c r="H107" i="28" s="1"/>
  <c r="G157" i="36"/>
  <c r="G182" i="36" s="1"/>
  <c r="G176" i="36"/>
  <c r="M27" i="35"/>
  <c r="M63" i="35"/>
  <c r="L147" i="35"/>
  <c r="L166" i="35"/>
  <c r="J29" i="31"/>
  <c r="J65" i="31"/>
  <c r="I149" i="31"/>
  <c r="I168" i="31"/>
  <c r="J70" i="31"/>
  <c r="I173" i="31"/>
  <c r="I154" i="31"/>
  <c r="J34" i="31"/>
  <c r="I23" i="34"/>
  <c r="I59" i="34"/>
  <c r="H143" i="34"/>
  <c r="H37" i="34"/>
  <c r="H162" i="34"/>
  <c r="I28" i="34"/>
  <c r="I64" i="34"/>
  <c r="H167" i="34"/>
  <c r="H148" i="34"/>
  <c r="I24" i="34"/>
  <c r="I60" i="34"/>
  <c r="H163" i="34"/>
  <c r="H144" i="34"/>
  <c r="I23" i="35"/>
  <c r="I59" i="35"/>
  <c r="H37" i="35"/>
  <c r="H162" i="35"/>
  <c r="H143" i="35"/>
  <c r="I27" i="34"/>
  <c r="I63" i="34"/>
  <c r="H147" i="34"/>
  <c r="H166" i="34"/>
  <c r="F190" i="34"/>
  <c r="F192" i="34" s="1"/>
  <c r="F183" i="34"/>
  <c r="F185" i="34" s="1"/>
  <c r="F183" i="35"/>
  <c r="F185" i="35" s="1"/>
  <c r="F190" i="35"/>
  <c r="F192" i="35" s="1"/>
  <c r="M32" i="35"/>
  <c r="M68" i="35"/>
  <c r="L171" i="35"/>
  <c r="L152" i="35"/>
  <c r="I33" i="34"/>
  <c r="I69" i="34"/>
  <c r="H172" i="34"/>
  <c r="H153" i="34"/>
  <c r="J64" i="31"/>
  <c r="I167" i="31"/>
  <c r="I148" i="31"/>
  <c r="J28" i="31"/>
  <c r="J30" i="31"/>
  <c r="J66" i="31"/>
  <c r="I169" i="31"/>
  <c r="I150" i="31"/>
  <c r="I35" i="36"/>
  <c r="I71" i="36"/>
  <c r="H155" i="36"/>
  <c r="H174" i="36"/>
  <c r="F177" i="34"/>
  <c r="I24" i="36"/>
  <c r="I60" i="36"/>
  <c r="H163" i="36"/>
  <c r="H144" i="36"/>
  <c r="I31" i="36"/>
  <c r="I67" i="36"/>
  <c r="H170" i="36"/>
  <c r="H151" i="36"/>
  <c r="I34" i="35"/>
  <c r="I70" i="35"/>
  <c r="H173" i="35"/>
  <c r="H154" i="35"/>
  <c r="I28" i="36"/>
  <c r="I64" i="36"/>
  <c r="H148" i="36"/>
  <c r="H167" i="36"/>
  <c r="H37" i="36"/>
  <c r="F189" i="36"/>
  <c r="F178" i="36"/>
  <c r="F179" i="36" s="1"/>
  <c r="F182" i="36"/>
  <c r="I27" i="36"/>
  <c r="I63" i="36"/>
  <c r="H166" i="36"/>
  <c r="H147" i="36"/>
  <c r="N35" i="35"/>
  <c r="N71" i="35"/>
  <c r="M155" i="35"/>
  <c r="M174" i="35"/>
  <c r="I33" i="36"/>
  <c r="I69" i="36"/>
  <c r="H172" i="36"/>
  <c r="H153" i="36"/>
  <c r="I32" i="36"/>
  <c r="I68" i="36"/>
  <c r="H171" i="36"/>
  <c r="H152" i="36"/>
  <c r="J26" i="31"/>
  <c r="J62" i="31"/>
  <c r="I165" i="31"/>
  <c r="I146" i="31"/>
  <c r="I31" i="35"/>
  <c r="I67" i="35"/>
  <c r="H151" i="35"/>
  <c r="H170" i="35"/>
  <c r="N29" i="35"/>
  <c r="N65" i="35"/>
  <c r="M168" i="35"/>
  <c r="M149" i="35"/>
  <c r="I35" i="34"/>
  <c r="I71" i="34"/>
  <c r="H174" i="34"/>
  <c r="H155" i="34"/>
  <c r="I25" i="36"/>
  <c r="I61" i="36"/>
  <c r="H145" i="36"/>
  <c r="H164" i="36"/>
  <c r="K31" i="31"/>
  <c r="K67" i="31"/>
  <c r="J170" i="31"/>
  <c r="J151" i="31"/>
  <c r="G176" i="34"/>
  <c r="I25" i="34"/>
  <c r="I61" i="34"/>
  <c r="H145" i="34"/>
  <c r="H164" i="34"/>
  <c r="J35" i="31"/>
  <c r="J71" i="31"/>
  <c r="I174" i="31"/>
  <c r="I155" i="31"/>
  <c r="J68" i="31"/>
  <c r="I171" i="31"/>
  <c r="I152" i="31"/>
  <c r="J32" i="31"/>
  <c r="J60" i="31"/>
  <c r="I163" i="31"/>
  <c r="I144" i="31"/>
  <c r="J24" i="31"/>
  <c r="I29" i="34"/>
  <c r="I65" i="34"/>
  <c r="H168" i="34"/>
  <c r="H149" i="34"/>
  <c r="N30" i="35"/>
  <c r="N66" i="35"/>
  <c r="M150" i="35"/>
  <c r="M169" i="35"/>
  <c r="I30" i="34"/>
  <c r="I66" i="34"/>
  <c r="H169" i="34"/>
  <c r="H150" i="34"/>
  <c r="I26" i="34"/>
  <c r="I62" i="34"/>
  <c r="H146" i="34"/>
  <c r="H165" i="34"/>
  <c r="L29" i="36"/>
  <c r="L65" i="36"/>
  <c r="K149" i="36"/>
  <c r="K168" i="36"/>
  <c r="G157" i="34"/>
  <c r="I69" i="35"/>
  <c r="H153" i="35"/>
  <c r="H172" i="35"/>
  <c r="F190" i="36"/>
  <c r="F192" i="36" s="1"/>
  <c r="F183" i="36"/>
  <c r="F185" i="36" s="1"/>
  <c r="J59" i="31"/>
  <c r="Q26" i="35"/>
  <c r="Q62" i="35"/>
  <c r="P165" i="35"/>
  <c r="P146" i="35"/>
  <c r="N33" i="35"/>
  <c r="N69" i="35"/>
  <c r="M172" i="35"/>
  <c r="M153" i="35"/>
  <c r="I61" i="35"/>
  <c r="H164" i="35"/>
  <c r="H145" i="35"/>
  <c r="I30" i="36"/>
  <c r="I66" i="36"/>
  <c r="H150" i="36"/>
  <c r="H169" i="36"/>
  <c r="I34" i="34"/>
  <c r="I70" i="34"/>
  <c r="H173" i="34"/>
  <c r="H154" i="34"/>
  <c r="J69" i="31"/>
  <c r="J33" i="31"/>
  <c r="I153" i="31"/>
  <c r="I172" i="31"/>
  <c r="I32" i="34"/>
  <c r="I68" i="34"/>
  <c r="H171" i="34"/>
  <c r="H152" i="34"/>
  <c r="M28" i="35"/>
  <c r="M64" i="35"/>
  <c r="L148" i="35"/>
  <c r="L167" i="35"/>
  <c r="F189" i="35"/>
  <c r="F178" i="35"/>
  <c r="F179" i="35" s="1"/>
  <c r="F182" i="35"/>
  <c r="N25" i="35"/>
  <c r="N61" i="35"/>
  <c r="M164" i="35"/>
  <c r="M145" i="35"/>
  <c r="I31" i="34"/>
  <c r="I67" i="34"/>
  <c r="H170" i="34"/>
  <c r="H151" i="34"/>
  <c r="K24" i="35"/>
  <c r="K60" i="35"/>
  <c r="J163" i="35"/>
  <c r="J144" i="35"/>
  <c r="G157" i="35"/>
  <c r="F178" i="34"/>
  <c r="F179" i="34" s="1"/>
  <c r="F189" i="34"/>
  <c r="F182" i="34"/>
  <c r="J23" i="36"/>
  <c r="J59" i="36"/>
  <c r="I143" i="36"/>
  <c r="I162" i="36"/>
  <c r="I34" i="36"/>
  <c r="I70" i="36"/>
  <c r="H173" i="36"/>
  <c r="H154" i="36"/>
  <c r="I26" i="36"/>
  <c r="I62" i="36"/>
  <c r="H165" i="36"/>
  <c r="H146" i="36"/>
  <c r="I66" i="35"/>
  <c r="H169" i="35"/>
  <c r="H150" i="35"/>
  <c r="I65" i="35"/>
  <c r="H168" i="35"/>
  <c r="H149" i="35"/>
  <c r="H73" i="34"/>
  <c r="H106" i="28" s="1"/>
  <c r="F89" i="28"/>
  <c r="D194" i="36"/>
  <c r="R41" i="33"/>
  <c r="Q55" i="33"/>
  <c r="V41" i="30"/>
  <c r="U55" i="30"/>
  <c r="G61" i="2"/>
  <c r="J21" i="32"/>
  <c r="K51" i="32" s="1"/>
  <c r="D93" i="28"/>
  <c r="S55" i="10"/>
  <c r="D19" i="28"/>
  <c r="Q41" i="34"/>
  <c r="P55" i="34"/>
  <c r="G157" i="30"/>
  <c r="G189" i="30" s="1"/>
  <c r="G73" i="30"/>
  <c r="G99" i="28" s="1"/>
  <c r="G91" i="28" s="1"/>
  <c r="D198" i="34"/>
  <c r="D200" i="34" s="1"/>
  <c r="D27" i="28"/>
  <c r="D198" i="36"/>
  <c r="D200" i="36" s="1"/>
  <c r="D194" i="30"/>
  <c r="E191" i="30"/>
  <c r="E193" i="30" s="1"/>
  <c r="E197" i="30"/>
  <c r="I33" i="33"/>
  <c r="J69" i="33" s="1"/>
  <c r="H149" i="30"/>
  <c r="H168" i="30"/>
  <c r="I29" i="30"/>
  <c r="J65" i="30" s="1"/>
  <c r="D198" i="35"/>
  <c r="D200" i="35" s="1"/>
  <c r="F74" i="34"/>
  <c r="H165" i="30"/>
  <c r="H146" i="30"/>
  <c r="I26" i="30"/>
  <c r="J62" i="30" s="1"/>
  <c r="D194" i="35"/>
  <c r="D8" i="28"/>
  <c r="I26" i="33"/>
  <c r="J62" i="33" s="1"/>
  <c r="I22" i="2"/>
  <c r="J52" i="2" s="1"/>
  <c r="I27" i="33"/>
  <c r="J63" i="33" s="1"/>
  <c r="E196" i="30"/>
  <c r="E184" i="30"/>
  <c r="E186" i="30" s="1"/>
  <c r="H151" i="30"/>
  <c r="I31" i="30"/>
  <c r="J67" i="30" s="1"/>
  <c r="H170" i="30"/>
  <c r="F158" i="30"/>
  <c r="F178" i="30"/>
  <c r="F179" i="30" s="1"/>
  <c r="F189" i="30"/>
  <c r="F182" i="30"/>
  <c r="D194" i="34"/>
  <c r="H152" i="30"/>
  <c r="H171" i="30"/>
  <c r="I32" i="30"/>
  <c r="J68" i="30" s="1"/>
  <c r="G176" i="30"/>
  <c r="F177" i="30"/>
  <c r="F190" i="30"/>
  <c r="F192" i="30" s="1"/>
  <c r="F183" i="30"/>
  <c r="F185" i="30" s="1"/>
  <c r="I24" i="33"/>
  <c r="J60" i="33" s="1"/>
  <c r="F74" i="35"/>
  <c r="I28" i="33"/>
  <c r="J64" i="33" s="1"/>
  <c r="H148" i="30"/>
  <c r="H167" i="30"/>
  <c r="I28" i="30"/>
  <c r="J64" i="30" s="1"/>
  <c r="I31" i="33"/>
  <c r="J67" i="33" s="1"/>
  <c r="I34" i="33"/>
  <c r="J70" i="33" s="1"/>
  <c r="G73" i="33"/>
  <c r="G105" i="28" s="1"/>
  <c r="G109" i="28" s="1"/>
  <c r="H164" i="30"/>
  <c r="H145" i="30"/>
  <c r="I25" i="30"/>
  <c r="J61" i="30" s="1"/>
  <c r="H166" i="30"/>
  <c r="I27" i="30"/>
  <c r="J63" i="30" s="1"/>
  <c r="H147" i="30"/>
  <c r="F74" i="36"/>
  <c r="E10" i="28"/>
  <c r="I30" i="30"/>
  <c r="J66" i="30" s="1"/>
  <c r="H169" i="30"/>
  <c r="H150" i="30"/>
  <c r="I23" i="33"/>
  <c r="H37" i="33"/>
  <c r="H172" i="30"/>
  <c r="H153" i="30"/>
  <c r="I33" i="30"/>
  <c r="J69" i="30" s="1"/>
  <c r="I35" i="33"/>
  <c r="J71" i="33" s="1"/>
  <c r="E7" i="28"/>
  <c r="F74" i="33"/>
  <c r="I32" i="33"/>
  <c r="J68" i="33" s="1"/>
  <c r="H37" i="30"/>
  <c r="H143" i="30"/>
  <c r="H162" i="30"/>
  <c r="I23" i="30"/>
  <c r="H173" i="30"/>
  <c r="H154" i="30"/>
  <c r="I34" i="30"/>
  <c r="J70" i="30" s="1"/>
  <c r="I30" i="33"/>
  <c r="J66" i="33" s="1"/>
  <c r="D198" i="30"/>
  <c r="D200" i="30" s="1"/>
  <c r="D9" i="28"/>
  <c r="H163" i="30"/>
  <c r="H144" i="30"/>
  <c r="I24" i="30"/>
  <c r="J60" i="30" s="1"/>
  <c r="I29" i="33"/>
  <c r="J65" i="33" s="1"/>
  <c r="H155" i="30"/>
  <c r="I35" i="30"/>
  <c r="J71" i="30" s="1"/>
  <c r="H174" i="30"/>
  <c r="F74" i="30"/>
  <c r="I25" i="2"/>
  <c r="J55" i="2" s="1"/>
  <c r="J51" i="2"/>
  <c r="I27" i="2"/>
  <c r="H31" i="2"/>
  <c r="J23" i="31"/>
  <c r="I143" i="31"/>
  <c r="I162" i="31"/>
  <c r="F62" i="2"/>
  <c r="G191" i="31"/>
  <c r="G74" i="31"/>
  <c r="G74" i="10"/>
  <c r="I29" i="2"/>
  <c r="J59" i="2" s="1"/>
  <c r="J29" i="10"/>
  <c r="K65" i="10" s="1"/>
  <c r="H73" i="10"/>
  <c r="H97" i="28" s="1"/>
  <c r="J28" i="10"/>
  <c r="K64" i="10" s="1"/>
  <c r="K95" i="28" l="1"/>
  <c r="K103" i="28" s="1"/>
  <c r="K113" i="28"/>
  <c r="K121" i="28" s="1"/>
  <c r="K129" i="28" s="1"/>
  <c r="Q35" i="2"/>
  <c r="P46" i="2"/>
  <c r="AK35" i="32"/>
  <c r="AJ46" i="32"/>
  <c r="M2" i="50"/>
  <c r="L21" i="50"/>
  <c r="L23" i="50" s="1"/>
  <c r="M20" i="50"/>
  <c r="M27" i="50"/>
  <c r="J25" i="10"/>
  <c r="K61" i="10" s="1"/>
  <c r="J26" i="10"/>
  <c r="K62" i="10" s="1"/>
  <c r="G96" i="28"/>
  <c r="G88" i="28" s="1"/>
  <c r="H176" i="31"/>
  <c r="H190" i="31" s="1"/>
  <c r="H192" i="31" s="1"/>
  <c r="J23" i="32"/>
  <c r="K53" i="32" s="1"/>
  <c r="J26" i="32"/>
  <c r="K56" i="32" s="1"/>
  <c r="J25" i="33"/>
  <c r="K61" i="33" s="1"/>
  <c r="I166" i="31"/>
  <c r="J63" i="31"/>
  <c r="I147" i="31"/>
  <c r="I37" i="31"/>
  <c r="J25" i="32"/>
  <c r="K55" i="32" s="1"/>
  <c r="J28" i="32"/>
  <c r="K58" i="32" s="1"/>
  <c r="K50" i="2"/>
  <c r="K50" i="32"/>
  <c r="J59" i="33"/>
  <c r="J59" i="30"/>
  <c r="J26" i="2"/>
  <c r="K56" i="2" s="1"/>
  <c r="J29" i="32"/>
  <c r="K59" i="32" s="1"/>
  <c r="J32" i="10"/>
  <c r="K68" i="10" s="1"/>
  <c r="J30" i="10"/>
  <c r="K66" i="10" s="1"/>
  <c r="H62" i="32"/>
  <c r="G197" i="31"/>
  <c r="E194" i="36"/>
  <c r="G193" i="31"/>
  <c r="G183" i="31"/>
  <c r="G185" i="31" s="1"/>
  <c r="G186" i="31" s="1"/>
  <c r="F196" i="31"/>
  <c r="F194" i="31"/>
  <c r="G177" i="31"/>
  <c r="F197" i="31"/>
  <c r="G178" i="31"/>
  <c r="G179" i="31" s="1"/>
  <c r="H92" i="28"/>
  <c r="Z2" i="43"/>
  <c r="Y78" i="43"/>
  <c r="Y83" i="43" s="1"/>
  <c r="Y80" i="43"/>
  <c r="Y79" i="43"/>
  <c r="Y84" i="43" s="1"/>
  <c r="Y77" i="43"/>
  <c r="Y82" i="43" s="1"/>
  <c r="M188" i="31"/>
  <c r="M181" i="31"/>
  <c r="M142" i="31"/>
  <c r="M126" i="31"/>
  <c r="M77" i="31"/>
  <c r="M58" i="31"/>
  <c r="M40" i="31"/>
  <c r="M22" i="31"/>
  <c r="M109" i="31"/>
  <c r="M161" i="31"/>
  <c r="M92" i="31"/>
  <c r="M92" i="33"/>
  <c r="M77" i="33"/>
  <c r="M58" i="33"/>
  <c r="M40" i="33"/>
  <c r="M22" i="33"/>
  <c r="P5" i="28"/>
  <c r="O4" i="2"/>
  <c r="O13" i="28"/>
  <c r="O21" i="28"/>
  <c r="M77" i="36"/>
  <c r="M142" i="36"/>
  <c r="M22" i="36"/>
  <c r="M126" i="36"/>
  <c r="M161" i="36"/>
  <c r="M58" i="36"/>
  <c r="M188" i="36"/>
  <c r="M40" i="36"/>
  <c r="M109" i="36"/>
  <c r="M181" i="36"/>
  <c r="M92" i="36"/>
  <c r="M188" i="35"/>
  <c r="M181" i="35"/>
  <c r="M126" i="35"/>
  <c r="M142" i="35"/>
  <c r="M109" i="35"/>
  <c r="M92" i="35"/>
  <c r="M22" i="35"/>
  <c r="M77" i="35"/>
  <c r="M58" i="35"/>
  <c r="M40" i="35"/>
  <c r="M161" i="35"/>
  <c r="M126" i="30"/>
  <c r="M161" i="30"/>
  <c r="M77" i="30"/>
  <c r="M58" i="30"/>
  <c r="M92" i="30"/>
  <c r="M40" i="30"/>
  <c r="M188" i="30"/>
  <c r="M109" i="30"/>
  <c r="M181" i="30"/>
  <c r="M142" i="30"/>
  <c r="M22" i="30"/>
  <c r="M58" i="43"/>
  <c r="M89" i="43"/>
  <c r="M76" i="43"/>
  <c r="M22" i="43"/>
  <c r="M40" i="43"/>
  <c r="M92" i="10"/>
  <c r="M77" i="10"/>
  <c r="M58" i="10"/>
  <c r="M40" i="10"/>
  <c r="M22" i="10"/>
  <c r="M181" i="29"/>
  <c r="M142" i="29"/>
  <c r="M109" i="29"/>
  <c r="M77" i="29"/>
  <c r="M40" i="29"/>
  <c r="M188" i="29"/>
  <c r="M161" i="29"/>
  <c r="M126" i="29"/>
  <c r="M92" i="29"/>
  <c r="M58" i="29"/>
  <c r="M22" i="29"/>
  <c r="M49" i="32"/>
  <c r="M77" i="32"/>
  <c r="M65" i="32"/>
  <c r="M34" i="32"/>
  <c r="M19" i="32"/>
  <c r="L87" i="28"/>
  <c r="L67" i="28"/>
  <c r="L75" i="28" s="1"/>
  <c r="N34" i="28"/>
  <c r="M142" i="34"/>
  <c r="M161" i="34"/>
  <c r="M181" i="34"/>
  <c r="M109" i="34"/>
  <c r="M188" i="34"/>
  <c r="M22" i="34"/>
  <c r="M92" i="34"/>
  <c r="M77" i="34"/>
  <c r="M126" i="34"/>
  <c r="M58" i="34"/>
  <c r="M40" i="34"/>
  <c r="M59" i="28"/>
  <c r="AY34" i="28"/>
  <c r="N4" i="43"/>
  <c r="N4" i="50" s="1"/>
  <c r="N4" i="35"/>
  <c r="N4" i="33"/>
  <c r="N4" i="31"/>
  <c r="N4" i="32"/>
  <c r="N4" i="29"/>
  <c r="N4" i="30"/>
  <c r="N4" i="10"/>
  <c r="N4" i="36"/>
  <c r="N4" i="34"/>
  <c r="N77" i="2"/>
  <c r="N65" i="2"/>
  <c r="N49" i="2"/>
  <c r="N34" i="2"/>
  <c r="N19" i="2"/>
  <c r="I73" i="31"/>
  <c r="I100" i="28" s="1"/>
  <c r="Y39" i="2"/>
  <c r="H157" i="31"/>
  <c r="H182" i="31" s="1"/>
  <c r="H184" i="31" s="1"/>
  <c r="K24" i="10"/>
  <c r="L60" i="10" s="1"/>
  <c r="J61" i="31"/>
  <c r="J25" i="31"/>
  <c r="J37" i="31" s="1"/>
  <c r="I145" i="31"/>
  <c r="I164" i="31"/>
  <c r="K27" i="32"/>
  <c r="L57" i="32" s="1"/>
  <c r="J27" i="10"/>
  <c r="K63" i="10" s="1"/>
  <c r="G158" i="35"/>
  <c r="J52" i="32"/>
  <c r="J22" i="32"/>
  <c r="I31" i="32"/>
  <c r="J31" i="10"/>
  <c r="K67" i="10" s="1"/>
  <c r="J33" i="10"/>
  <c r="K69" i="10" s="1"/>
  <c r="K20" i="32"/>
  <c r="K26" i="32"/>
  <c r="L56" i="32" s="1"/>
  <c r="G177" i="35"/>
  <c r="J35" i="10"/>
  <c r="K71" i="10" s="1"/>
  <c r="G158" i="34"/>
  <c r="J24" i="2"/>
  <c r="K54" i="2" s="1"/>
  <c r="K24" i="32"/>
  <c r="L54" i="32" s="1"/>
  <c r="J34" i="10"/>
  <c r="K70" i="10" s="1"/>
  <c r="I37" i="10"/>
  <c r="G158" i="36"/>
  <c r="G183" i="35"/>
  <c r="G185" i="35" s="1"/>
  <c r="G190" i="35"/>
  <c r="G192" i="35" s="1"/>
  <c r="G189" i="36"/>
  <c r="G191" i="36" s="1"/>
  <c r="H157" i="36"/>
  <c r="H182" i="36" s="1"/>
  <c r="Z41" i="35"/>
  <c r="Y55" i="35"/>
  <c r="J23" i="2"/>
  <c r="K53" i="2" s="1"/>
  <c r="K20" i="2"/>
  <c r="J28" i="2"/>
  <c r="K58" i="2" s="1"/>
  <c r="J59" i="10"/>
  <c r="J23" i="10"/>
  <c r="G178" i="36"/>
  <c r="G179" i="36" s="1"/>
  <c r="H176" i="36"/>
  <c r="H190" i="36" s="1"/>
  <c r="H192" i="36" s="1"/>
  <c r="I73" i="36"/>
  <c r="I108" i="28" s="1"/>
  <c r="G190" i="36"/>
  <c r="G192" i="36" s="1"/>
  <c r="G177" i="36"/>
  <c r="G177" i="34"/>
  <c r="G183" i="36"/>
  <c r="G185" i="36" s="1"/>
  <c r="J32" i="34"/>
  <c r="J68" i="34"/>
  <c r="I171" i="34"/>
  <c r="I152" i="34"/>
  <c r="J26" i="34"/>
  <c r="J62" i="34"/>
  <c r="I146" i="34"/>
  <c r="I165" i="34"/>
  <c r="K27" i="31"/>
  <c r="K63" i="31"/>
  <c r="J166" i="31"/>
  <c r="J147" i="31"/>
  <c r="N27" i="35"/>
  <c r="N63" i="35"/>
  <c r="M166" i="35"/>
  <c r="M147" i="35"/>
  <c r="J26" i="36"/>
  <c r="J62" i="36"/>
  <c r="I165" i="36"/>
  <c r="I146" i="36"/>
  <c r="J31" i="34"/>
  <c r="J67" i="34"/>
  <c r="I151" i="34"/>
  <c r="I170" i="34"/>
  <c r="K68" i="31"/>
  <c r="J152" i="31"/>
  <c r="K32" i="31"/>
  <c r="J171" i="31"/>
  <c r="K30" i="31"/>
  <c r="K66" i="31"/>
  <c r="J169" i="31"/>
  <c r="J150" i="31"/>
  <c r="J33" i="34"/>
  <c r="J69" i="34"/>
  <c r="I172" i="34"/>
  <c r="I153" i="34"/>
  <c r="I73" i="35"/>
  <c r="I107" i="28" s="1"/>
  <c r="J23" i="34"/>
  <c r="J59" i="34"/>
  <c r="I162" i="34"/>
  <c r="I143" i="34"/>
  <c r="I37" i="34"/>
  <c r="K29" i="31"/>
  <c r="K65" i="31"/>
  <c r="J168" i="31"/>
  <c r="J149" i="31"/>
  <c r="F197" i="35"/>
  <c r="F191" i="35"/>
  <c r="F193" i="35" s="1"/>
  <c r="J31" i="36"/>
  <c r="J67" i="36"/>
  <c r="I170" i="36"/>
  <c r="I151" i="36"/>
  <c r="K23" i="36"/>
  <c r="K59" i="36"/>
  <c r="J143" i="36"/>
  <c r="J162" i="36"/>
  <c r="L31" i="31"/>
  <c r="L67" i="31"/>
  <c r="K170" i="31"/>
  <c r="K151" i="31"/>
  <c r="J35" i="34"/>
  <c r="J71" i="34"/>
  <c r="I174" i="34"/>
  <c r="I155" i="34"/>
  <c r="F191" i="36"/>
  <c r="F193" i="36" s="1"/>
  <c r="F197" i="36"/>
  <c r="K64" i="31"/>
  <c r="K28" i="31"/>
  <c r="J167" i="31"/>
  <c r="J148" i="31"/>
  <c r="J23" i="35"/>
  <c r="J59" i="35"/>
  <c r="I143" i="35"/>
  <c r="I162" i="35"/>
  <c r="I37" i="35"/>
  <c r="K34" i="31"/>
  <c r="K70" i="31"/>
  <c r="J173" i="31"/>
  <c r="J154" i="31"/>
  <c r="J34" i="34"/>
  <c r="J70" i="34"/>
  <c r="I173" i="34"/>
  <c r="I154" i="34"/>
  <c r="O30" i="35"/>
  <c r="O66" i="35"/>
  <c r="N169" i="35"/>
  <c r="N150" i="35"/>
  <c r="F196" i="34"/>
  <c r="F184" i="34"/>
  <c r="F186" i="34" s="1"/>
  <c r="K33" i="31"/>
  <c r="K69" i="31"/>
  <c r="J153" i="31"/>
  <c r="J172" i="31"/>
  <c r="O33" i="35"/>
  <c r="O69" i="35"/>
  <c r="N153" i="35"/>
  <c r="N172" i="35"/>
  <c r="M29" i="36"/>
  <c r="M65" i="36"/>
  <c r="L149" i="36"/>
  <c r="L168" i="36"/>
  <c r="J31" i="35"/>
  <c r="J67" i="35"/>
  <c r="I170" i="35"/>
  <c r="I151" i="35"/>
  <c r="J32" i="36"/>
  <c r="J68" i="36"/>
  <c r="I171" i="36"/>
  <c r="I152" i="36"/>
  <c r="O35" i="35"/>
  <c r="O71" i="35"/>
  <c r="N174" i="35"/>
  <c r="N155" i="35"/>
  <c r="K35" i="31"/>
  <c r="K71" i="31"/>
  <c r="J174" i="31"/>
  <c r="J155" i="31"/>
  <c r="F184" i="36"/>
  <c r="F186" i="36" s="1"/>
  <c r="F196" i="36"/>
  <c r="F191" i="34"/>
  <c r="F193" i="34" s="1"/>
  <c r="F197" i="34"/>
  <c r="L24" i="35"/>
  <c r="L60" i="35"/>
  <c r="K144" i="35"/>
  <c r="K163" i="35"/>
  <c r="N28" i="35"/>
  <c r="N64" i="35"/>
  <c r="M167" i="35"/>
  <c r="M148" i="35"/>
  <c r="J30" i="36"/>
  <c r="J66" i="36"/>
  <c r="I169" i="36"/>
  <c r="I150" i="36"/>
  <c r="J30" i="34"/>
  <c r="J66" i="34"/>
  <c r="I150" i="34"/>
  <c r="I169" i="34"/>
  <c r="J29" i="34"/>
  <c r="J65" i="34"/>
  <c r="I168" i="34"/>
  <c r="I149" i="34"/>
  <c r="J25" i="34"/>
  <c r="J61" i="34"/>
  <c r="I164" i="34"/>
  <c r="I145" i="34"/>
  <c r="J34" i="35"/>
  <c r="J70" i="35"/>
  <c r="I154" i="35"/>
  <c r="I173" i="35"/>
  <c r="J24" i="36"/>
  <c r="J60" i="36"/>
  <c r="I144" i="36"/>
  <c r="I163" i="36"/>
  <c r="J28" i="34"/>
  <c r="J64" i="34"/>
  <c r="I167" i="34"/>
  <c r="I148" i="34"/>
  <c r="J27" i="2"/>
  <c r="K57" i="2" s="1"/>
  <c r="J57" i="2"/>
  <c r="J34" i="36"/>
  <c r="J70" i="36"/>
  <c r="I173" i="36"/>
  <c r="I154" i="36"/>
  <c r="O25" i="35"/>
  <c r="O61" i="35"/>
  <c r="N164" i="35"/>
  <c r="N145" i="35"/>
  <c r="K60" i="31"/>
  <c r="J163" i="31"/>
  <c r="K24" i="31"/>
  <c r="J144" i="31"/>
  <c r="G183" i="34"/>
  <c r="G185" i="34" s="1"/>
  <c r="G190" i="34"/>
  <c r="G192" i="34" s="1"/>
  <c r="J35" i="36"/>
  <c r="J71" i="36"/>
  <c r="I174" i="36"/>
  <c r="I155" i="36"/>
  <c r="N32" i="35"/>
  <c r="N68" i="35"/>
  <c r="M152" i="35"/>
  <c r="M171" i="35"/>
  <c r="J27" i="34"/>
  <c r="J63" i="34"/>
  <c r="I166" i="34"/>
  <c r="I147" i="34"/>
  <c r="H176" i="34"/>
  <c r="K59" i="31"/>
  <c r="I37" i="36"/>
  <c r="F196" i="35"/>
  <c r="F184" i="35"/>
  <c r="F186" i="35" s="1"/>
  <c r="J25" i="36"/>
  <c r="J61" i="36"/>
  <c r="I164" i="36"/>
  <c r="I145" i="36"/>
  <c r="H157" i="35"/>
  <c r="J24" i="34"/>
  <c r="J60" i="34"/>
  <c r="I163" i="34"/>
  <c r="I144" i="34"/>
  <c r="I73" i="34"/>
  <c r="I106" i="28" s="1"/>
  <c r="G189" i="35"/>
  <c r="G178" i="35"/>
  <c r="G179" i="35" s="1"/>
  <c r="G182" i="35"/>
  <c r="R26" i="35"/>
  <c r="R62" i="35"/>
  <c r="Q165" i="35"/>
  <c r="Q146" i="35"/>
  <c r="G189" i="34"/>
  <c r="G182" i="34"/>
  <c r="G178" i="34"/>
  <c r="G179" i="34" s="1"/>
  <c r="O29" i="35"/>
  <c r="O65" i="35"/>
  <c r="N168" i="35"/>
  <c r="N149" i="35"/>
  <c r="K26" i="31"/>
  <c r="K62" i="31"/>
  <c r="J165" i="31"/>
  <c r="J146" i="31"/>
  <c r="J33" i="36"/>
  <c r="J69" i="36"/>
  <c r="I172" i="36"/>
  <c r="I153" i="36"/>
  <c r="J27" i="36"/>
  <c r="J63" i="36"/>
  <c r="I166" i="36"/>
  <c r="I147" i="36"/>
  <c r="J28" i="36"/>
  <c r="J64" i="36"/>
  <c r="I148" i="36"/>
  <c r="I167" i="36"/>
  <c r="H176" i="35"/>
  <c r="H157" i="34"/>
  <c r="G184" i="36"/>
  <c r="S41" i="33"/>
  <c r="R55" i="33"/>
  <c r="I61" i="32"/>
  <c r="I104" i="28" s="1"/>
  <c r="W41" i="30"/>
  <c r="V55" i="30"/>
  <c r="G62" i="2"/>
  <c r="H61" i="2"/>
  <c r="K21" i="32"/>
  <c r="L51" i="32" s="1"/>
  <c r="U41" i="10"/>
  <c r="T55" i="10"/>
  <c r="D11" i="28"/>
  <c r="G191" i="30"/>
  <c r="G158" i="30"/>
  <c r="G182" i="30"/>
  <c r="G184" i="30" s="1"/>
  <c r="R41" i="34"/>
  <c r="Q55" i="34"/>
  <c r="J22" i="2"/>
  <c r="K52" i="2" s="1"/>
  <c r="E198" i="30"/>
  <c r="E200" i="30" s="1"/>
  <c r="E194" i="30"/>
  <c r="E27" i="28"/>
  <c r="G74" i="30"/>
  <c r="I144" i="30"/>
  <c r="I163" i="30"/>
  <c r="J24" i="30"/>
  <c r="K60" i="30" s="1"/>
  <c r="H176" i="30"/>
  <c r="I170" i="30"/>
  <c r="J31" i="30"/>
  <c r="K67" i="30" s="1"/>
  <c r="I151" i="30"/>
  <c r="J29" i="30"/>
  <c r="K65" i="30" s="1"/>
  <c r="I168" i="30"/>
  <c r="I149" i="30"/>
  <c r="E9" i="28"/>
  <c r="I154" i="30"/>
  <c r="I173" i="30"/>
  <c r="J34" i="30"/>
  <c r="K70" i="30" s="1"/>
  <c r="H157" i="30"/>
  <c r="J35" i="33"/>
  <c r="K71" i="33" s="1"/>
  <c r="I147" i="30"/>
  <c r="J27" i="30"/>
  <c r="K63" i="30" s="1"/>
  <c r="I166" i="30"/>
  <c r="J25" i="30"/>
  <c r="K61" i="30" s="1"/>
  <c r="I145" i="30"/>
  <c r="I164" i="30"/>
  <c r="I167" i="30"/>
  <c r="I148" i="30"/>
  <c r="J28" i="30"/>
  <c r="K64" i="30" s="1"/>
  <c r="J24" i="33"/>
  <c r="K60" i="33" s="1"/>
  <c r="G177" i="30"/>
  <c r="J26" i="33"/>
  <c r="K62" i="33" s="1"/>
  <c r="J23" i="33"/>
  <c r="I37" i="33"/>
  <c r="J31" i="33"/>
  <c r="K67" i="33" s="1"/>
  <c r="I155" i="30"/>
  <c r="I174" i="30"/>
  <c r="J35" i="30"/>
  <c r="K71" i="30" s="1"/>
  <c r="J30" i="33"/>
  <c r="K66" i="33" s="1"/>
  <c r="H73" i="30"/>
  <c r="H99" i="28" s="1"/>
  <c r="H91" i="28" s="1"/>
  <c r="H73" i="33"/>
  <c r="H105" i="28" s="1"/>
  <c r="H109" i="28" s="1"/>
  <c r="G74" i="36"/>
  <c r="F10" i="28"/>
  <c r="G183" i="30"/>
  <c r="G190" i="30"/>
  <c r="G178" i="30"/>
  <c r="G179" i="30" s="1"/>
  <c r="J32" i="33"/>
  <c r="K68" i="33" s="1"/>
  <c r="I153" i="30"/>
  <c r="I172" i="30"/>
  <c r="J33" i="30"/>
  <c r="K69" i="30" s="1"/>
  <c r="I150" i="30"/>
  <c r="I169" i="30"/>
  <c r="J30" i="30"/>
  <c r="K66" i="30" s="1"/>
  <c r="J26" i="30"/>
  <c r="K62" i="30" s="1"/>
  <c r="I146" i="30"/>
  <c r="I165" i="30"/>
  <c r="G74" i="34"/>
  <c r="J29" i="33"/>
  <c r="K65" i="33" s="1"/>
  <c r="J34" i="33"/>
  <c r="K70" i="33" s="1"/>
  <c r="G74" i="35"/>
  <c r="F196" i="30"/>
  <c r="F184" i="30"/>
  <c r="F186" i="30" s="1"/>
  <c r="F7" i="28"/>
  <c r="G74" i="33"/>
  <c r="J28" i="33"/>
  <c r="K64" i="33" s="1"/>
  <c r="J32" i="30"/>
  <c r="K68" i="30" s="1"/>
  <c r="I152" i="30"/>
  <c r="I171" i="30"/>
  <c r="F191" i="30"/>
  <c r="F193" i="30" s="1"/>
  <c r="F197" i="30"/>
  <c r="G89" i="28"/>
  <c r="I143" i="30"/>
  <c r="I37" i="30"/>
  <c r="I162" i="30"/>
  <c r="J23" i="30"/>
  <c r="J27" i="33"/>
  <c r="K63" i="33" s="1"/>
  <c r="J33" i="33"/>
  <c r="K69" i="33" s="1"/>
  <c r="K51" i="2"/>
  <c r="J25" i="2"/>
  <c r="E6" i="28"/>
  <c r="H74" i="31"/>
  <c r="H74" i="10"/>
  <c r="K23" i="31"/>
  <c r="J162" i="31"/>
  <c r="J143" i="31"/>
  <c r="F88" i="28"/>
  <c r="J29" i="2"/>
  <c r="K59" i="2" s="1"/>
  <c r="I31" i="2"/>
  <c r="K28" i="10"/>
  <c r="L64" i="10" s="1"/>
  <c r="K29" i="10"/>
  <c r="L65" i="10" s="1"/>
  <c r="K26" i="10"/>
  <c r="L62" i="10" s="1"/>
  <c r="K25" i="10"/>
  <c r="L61" i="10" s="1"/>
  <c r="I73" i="10"/>
  <c r="I97" i="28" s="1"/>
  <c r="I176" i="31" l="1"/>
  <c r="I190" i="31" s="1"/>
  <c r="L95" i="28"/>
  <c r="L103" i="28" s="1"/>
  <c r="L113" i="28"/>
  <c r="L121" i="28" s="1"/>
  <c r="L129" i="28" s="1"/>
  <c r="R35" i="2"/>
  <c r="Q46" i="2"/>
  <c r="H177" i="31"/>
  <c r="AL35" i="32"/>
  <c r="AK46" i="32"/>
  <c r="N2" i="50"/>
  <c r="M21" i="50"/>
  <c r="M23" i="50" s="1"/>
  <c r="N20" i="50"/>
  <c r="N27" i="50"/>
  <c r="H183" i="31"/>
  <c r="H185" i="31" s="1"/>
  <c r="H186" i="31" s="1"/>
  <c r="H96" i="28"/>
  <c r="H88" i="28" s="1"/>
  <c r="K25" i="33"/>
  <c r="L61" i="33" s="1"/>
  <c r="K23" i="32"/>
  <c r="L53" i="32" s="1"/>
  <c r="K26" i="2"/>
  <c r="L56" i="2" s="1"/>
  <c r="J73" i="31"/>
  <c r="J100" i="28" s="1"/>
  <c r="I157" i="31"/>
  <c r="I182" i="31" s="1"/>
  <c r="I184" i="31" s="1"/>
  <c r="K25" i="32"/>
  <c r="L55" i="32" s="1"/>
  <c r="K28" i="32"/>
  <c r="L27" i="32"/>
  <c r="M57" i="32" s="1"/>
  <c r="L50" i="32"/>
  <c r="L20" i="2"/>
  <c r="M50" i="2" s="1"/>
  <c r="K32" i="10"/>
  <c r="L68" i="10" s="1"/>
  <c r="K59" i="33"/>
  <c r="J31" i="32"/>
  <c r="K29" i="32"/>
  <c r="L59" i="32" s="1"/>
  <c r="L26" i="32"/>
  <c r="M56" i="32" s="1"/>
  <c r="K30" i="10"/>
  <c r="L24" i="10"/>
  <c r="M60" i="10" s="1"/>
  <c r="F198" i="31"/>
  <c r="F200" i="31" s="1"/>
  <c r="K27" i="10"/>
  <c r="L63" i="10" s="1"/>
  <c r="G194" i="31"/>
  <c r="G196" i="31"/>
  <c r="G198" i="31" s="1"/>
  <c r="G200" i="31" s="1"/>
  <c r="I92" i="28"/>
  <c r="AA2" i="43"/>
  <c r="Z79" i="43"/>
  <c r="Z84" i="43" s="1"/>
  <c r="Z78" i="43"/>
  <c r="Z83" i="43" s="1"/>
  <c r="Z77" i="43"/>
  <c r="Z82" i="43" s="1"/>
  <c r="Z80" i="43"/>
  <c r="I192" i="31"/>
  <c r="N92" i="33"/>
  <c r="N77" i="33"/>
  <c r="N58" i="33"/>
  <c r="N40" i="33"/>
  <c r="N22" i="33"/>
  <c r="AZ34" i="28"/>
  <c r="N59" i="28"/>
  <c r="N181" i="34"/>
  <c r="N109" i="34"/>
  <c r="N188" i="34"/>
  <c r="N58" i="34"/>
  <c r="N126" i="34"/>
  <c r="N92" i="34"/>
  <c r="N22" i="34"/>
  <c r="N40" i="34"/>
  <c r="N142" i="34"/>
  <c r="N77" i="34"/>
  <c r="N161" i="34"/>
  <c r="N188" i="35"/>
  <c r="N126" i="35"/>
  <c r="N161" i="35"/>
  <c r="N58" i="35"/>
  <c r="N92" i="35"/>
  <c r="N22" i="35"/>
  <c r="N40" i="35"/>
  <c r="N77" i="35"/>
  <c r="N142" i="35"/>
  <c r="N181" i="35"/>
  <c r="N109" i="35"/>
  <c r="O4" i="43"/>
  <c r="O4" i="50" s="1"/>
  <c r="O4" i="35"/>
  <c r="O4" i="33"/>
  <c r="O4" i="31"/>
  <c r="O4" i="36"/>
  <c r="O4" i="34"/>
  <c r="O4" i="32"/>
  <c r="O4" i="30"/>
  <c r="O4" i="29"/>
  <c r="O4" i="10"/>
  <c r="O77" i="2"/>
  <c r="O49" i="2"/>
  <c r="O19" i="2"/>
  <c r="O65" i="2"/>
  <c r="O34" i="2"/>
  <c r="N188" i="36"/>
  <c r="N109" i="36"/>
  <c r="N92" i="36"/>
  <c r="N142" i="36"/>
  <c r="N126" i="36"/>
  <c r="N181" i="36"/>
  <c r="N77" i="36"/>
  <c r="N22" i="36"/>
  <c r="N40" i="36"/>
  <c r="N161" i="36"/>
  <c r="N58" i="36"/>
  <c r="N58" i="43"/>
  <c r="N89" i="43"/>
  <c r="N22" i="43"/>
  <c r="N76" i="43"/>
  <c r="N40" i="43"/>
  <c r="Q5" i="28"/>
  <c r="P4" i="2"/>
  <c r="P21" i="28"/>
  <c r="P13" i="28"/>
  <c r="N77" i="10"/>
  <c r="N40" i="10"/>
  <c r="N92" i="10"/>
  <c r="N58" i="10"/>
  <c r="N22" i="10"/>
  <c r="N188" i="30"/>
  <c r="N22" i="30"/>
  <c r="N161" i="30"/>
  <c r="N181" i="30"/>
  <c r="N109" i="30"/>
  <c r="N92" i="30"/>
  <c r="N40" i="30"/>
  <c r="N142" i="30"/>
  <c r="N126" i="30"/>
  <c r="N58" i="30"/>
  <c r="N77" i="30"/>
  <c r="M87" i="28"/>
  <c r="M67" i="28"/>
  <c r="M75" i="28" s="1"/>
  <c r="N181" i="29"/>
  <c r="N188" i="29"/>
  <c r="N161" i="29"/>
  <c r="N109" i="29"/>
  <c r="N22" i="29"/>
  <c r="N40" i="29"/>
  <c r="N58" i="29"/>
  <c r="N77" i="29"/>
  <c r="N142" i="29"/>
  <c r="N126" i="29"/>
  <c r="N92" i="29"/>
  <c r="N77" i="32"/>
  <c r="N65" i="32"/>
  <c r="N19" i="32"/>
  <c r="N34" i="32"/>
  <c r="N49" i="32"/>
  <c r="O34" i="28"/>
  <c r="N188" i="31"/>
  <c r="N142" i="31"/>
  <c r="N109" i="31"/>
  <c r="N77" i="31"/>
  <c r="N40" i="31"/>
  <c r="N161" i="31"/>
  <c r="N181" i="31"/>
  <c r="N92" i="31"/>
  <c r="N126" i="31"/>
  <c r="N58" i="31"/>
  <c r="N22" i="31"/>
  <c r="H189" i="31"/>
  <c r="H191" i="31" s="1"/>
  <c r="H193" i="31" s="1"/>
  <c r="H178" i="31"/>
  <c r="H179" i="31" s="1"/>
  <c r="H158" i="31"/>
  <c r="Z39" i="2"/>
  <c r="H158" i="35"/>
  <c r="K31" i="10"/>
  <c r="L67" i="10" s="1"/>
  <c r="K61" i="31"/>
  <c r="K73" i="31" s="1"/>
  <c r="K100" i="28" s="1"/>
  <c r="K25" i="31"/>
  <c r="K37" i="31" s="1"/>
  <c r="J164" i="31"/>
  <c r="J176" i="31" s="1"/>
  <c r="J190" i="31" s="1"/>
  <c r="J145" i="31"/>
  <c r="J157" i="31" s="1"/>
  <c r="J182" i="31" s="1"/>
  <c r="L20" i="32"/>
  <c r="K52" i="32"/>
  <c r="K22" i="32"/>
  <c r="K33" i="10"/>
  <c r="L69" i="10" s="1"/>
  <c r="K35" i="10"/>
  <c r="L71" i="10" s="1"/>
  <c r="H158" i="34"/>
  <c r="L24" i="32"/>
  <c r="M54" i="32" s="1"/>
  <c r="K34" i="10"/>
  <c r="L70" i="10" s="1"/>
  <c r="L23" i="32"/>
  <c r="M53" i="32" s="1"/>
  <c r="J37" i="10"/>
  <c r="G186" i="36"/>
  <c r="K24" i="2"/>
  <c r="L54" i="2" s="1"/>
  <c r="G196" i="36"/>
  <c r="H189" i="36"/>
  <c r="H191" i="36" s="1"/>
  <c r="H193" i="36" s="1"/>
  <c r="H158" i="36"/>
  <c r="H178" i="36"/>
  <c r="H179" i="36" s="1"/>
  <c r="H177" i="36"/>
  <c r="AA41" i="35"/>
  <c r="Z55" i="35"/>
  <c r="K23" i="2"/>
  <c r="L53" i="2" s="1"/>
  <c r="K28" i="2"/>
  <c r="L58" i="2" s="1"/>
  <c r="L50" i="2"/>
  <c r="K27" i="2"/>
  <c r="L57" i="2" s="1"/>
  <c r="H177" i="34"/>
  <c r="G193" i="36"/>
  <c r="I176" i="36"/>
  <c r="I190" i="36" s="1"/>
  <c r="I192" i="36" s="1"/>
  <c r="G197" i="36"/>
  <c r="H183" i="36"/>
  <c r="H185" i="36" s="1"/>
  <c r="K59" i="10"/>
  <c r="K23" i="10"/>
  <c r="F198" i="36"/>
  <c r="F200" i="36" s="1"/>
  <c r="F198" i="35"/>
  <c r="F200" i="35" s="1"/>
  <c r="F194" i="36"/>
  <c r="F194" i="35"/>
  <c r="I157" i="36"/>
  <c r="J73" i="36"/>
  <c r="J108" i="28" s="1"/>
  <c r="L26" i="31"/>
  <c r="L62" i="31"/>
  <c r="K146" i="31"/>
  <c r="K165" i="31"/>
  <c r="P25" i="35"/>
  <c r="P61" i="35"/>
  <c r="O164" i="35"/>
  <c r="O145" i="35"/>
  <c r="K24" i="36"/>
  <c r="K60" i="36"/>
  <c r="J163" i="36"/>
  <c r="J144" i="36"/>
  <c r="K25" i="34"/>
  <c r="K61" i="34"/>
  <c r="J164" i="34"/>
  <c r="J145" i="34"/>
  <c r="O28" i="35"/>
  <c r="O64" i="35"/>
  <c r="N148" i="35"/>
  <c r="N167" i="35"/>
  <c r="L34" i="31"/>
  <c r="L70" i="31"/>
  <c r="K154" i="31"/>
  <c r="K173" i="31"/>
  <c r="L30" i="31"/>
  <c r="L66" i="31"/>
  <c r="K150" i="31"/>
  <c r="K169" i="31"/>
  <c r="L27" i="31"/>
  <c r="L63" i="31"/>
  <c r="K147" i="31"/>
  <c r="K166" i="31"/>
  <c r="K32" i="34"/>
  <c r="K68" i="34"/>
  <c r="J171" i="34"/>
  <c r="J152" i="34"/>
  <c r="L59" i="31"/>
  <c r="K59" i="30"/>
  <c r="K25" i="36"/>
  <c r="K61" i="36"/>
  <c r="J145" i="36"/>
  <c r="J164" i="36"/>
  <c r="L35" i="31"/>
  <c r="L71" i="31"/>
  <c r="K155" i="31"/>
  <c r="K174" i="31"/>
  <c r="K32" i="36"/>
  <c r="K68" i="36"/>
  <c r="J171" i="36"/>
  <c r="J152" i="36"/>
  <c r="N29" i="36"/>
  <c r="N65" i="36"/>
  <c r="M168" i="36"/>
  <c r="M149" i="36"/>
  <c r="L33" i="31"/>
  <c r="L69" i="31"/>
  <c r="K172" i="31"/>
  <c r="K153" i="31"/>
  <c r="H183" i="34"/>
  <c r="H185" i="34" s="1"/>
  <c r="H190" i="34"/>
  <c r="H192" i="34" s="1"/>
  <c r="O32" i="35"/>
  <c r="O68" i="35"/>
  <c r="N171" i="35"/>
  <c r="N152" i="35"/>
  <c r="L60" i="31"/>
  <c r="L24" i="31"/>
  <c r="K163" i="31"/>
  <c r="K144" i="31"/>
  <c r="F194" i="34"/>
  <c r="I176" i="35"/>
  <c r="L29" i="31"/>
  <c r="L65" i="31"/>
  <c r="K149" i="31"/>
  <c r="K168" i="31"/>
  <c r="K31" i="34"/>
  <c r="K67" i="34"/>
  <c r="J170" i="34"/>
  <c r="J151" i="34"/>
  <c r="L23" i="36"/>
  <c r="L59" i="36"/>
  <c r="K162" i="36"/>
  <c r="K143" i="36"/>
  <c r="S26" i="35"/>
  <c r="S62" i="35"/>
  <c r="R165" i="35"/>
  <c r="R146" i="35"/>
  <c r="F198" i="34"/>
  <c r="F200" i="34" s="1"/>
  <c r="K34" i="34"/>
  <c r="K70" i="34"/>
  <c r="J173" i="34"/>
  <c r="J154" i="34"/>
  <c r="I157" i="35"/>
  <c r="M67" i="31"/>
  <c r="M31" i="31"/>
  <c r="L151" i="31"/>
  <c r="L170" i="31"/>
  <c r="L68" i="31"/>
  <c r="L32" i="31"/>
  <c r="K152" i="31"/>
  <c r="K171" i="31"/>
  <c r="H183" i="35"/>
  <c r="H185" i="35" s="1"/>
  <c r="H190" i="35"/>
  <c r="H192" i="35" s="1"/>
  <c r="H177" i="35"/>
  <c r="K28" i="36"/>
  <c r="K64" i="36"/>
  <c r="J167" i="36"/>
  <c r="J148" i="36"/>
  <c r="K33" i="36"/>
  <c r="K69" i="36"/>
  <c r="J153" i="36"/>
  <c r="J172" i="36"/>
  <c r="P29" i="35"/>
  <c r="P65" i="35"/>
  <c r="O168" i="35"/>
  <c r="O149" i="35"/>
  <c r="G184" i="35"/>
  <c r="G186" i="35" s="1"/>
  <c r="G196" i="35"/>
  <c r="K24" i="34"/>
  <c r="K60" i="34"/>
  <c r="J163" i="34"/>
  <c r="J144" i="34"/>
  <c r="K34" i="36"/>
  <c r="K70" i="36"/>
  <c r="J154" i="36"/>
  <c r="J173" i="36"/>
  <c r="K28" i="34"/>
  <c r="K64" i="34"/>
  <c r="J148" i="34"/>
  <c r="J167" i="34"/>
  <c r="K34" i="35"/>
  <c r="K70" i="35"/>
  <c r="J173" i="35"/>
  <c r="J154" i="35"/>
  <c r="K29" i="34"/>
  <c r="K65" i="34"/>
  <c r="J168" i="34"/>
  <c r="J149" i="34"/>
  <c r="K30" i="36"/>
  <c r="K66" i="36"/>
  <c r="J169" i="36"/>
  <c r="J150" i="36"/>
  <c r="M24" i="35"/>
  <c r="M60" i="35"/>
  <c r="L144" i="35"/>
  <c r="L163" i="35"/>
  <c r="J73" i="35"/>
  <c r="J107" i="28" s="1"/>
  <c r="K31" i="36"/>
  <c r="K67" i="36"/>
  <c r="J170" i="36"/>
  <c r="J151" i="36"/>
  <c r="I157" i="34"/>
  <c r="K33" i="34"/>
  <c r="K69" i="34"/>
  <c r="J172" i="34"/>
  <c r="J153" i="34"/>
  <c r="O27" i="35"/>
  <c r="O63" i="35"/>
  <c r="N166" i="35"/>
  <c r="N147" i="35"/>
  <c r="K26" i="34"/>
  <c r="K62" i="34"/>
  <c r="J165" i="34"/>
  <c r="J146" i="34"/>
  <c r="H189" i="35"/>
  <c r="H182" i="35"/>
  <c r="H178" i="35"/>
  <c r="H179" i="35" s="1"/>
  <c r="P35" i="35"/>
  <c r="P71" i="35"/>
  <c r="O155" i="35"/>
  <c r="O174" i="35"/>
  <c r="K31" i="35"/>
  <c r="K67" i="35"/>
  <c r="J151" i="35"/>
  <c r="J170" i="35"/>
  <c r="P33" i="35"/>
  <c r="P69" i="35"/>
  <c r="O153" i="35"/>
  <c r="O172" i="35"/>
  <c r="K23" i="35"/>
  <c r="K59" i="35"/>
  <c r="J162" i="35"/>
  <c r="J143" i="35"/>
  <c r="J37" i="35"/>
  <c r="I176" i="34"/>
  <c r="K27" i="36"/>
  <c r="K63" i="36"/>
  <c r="J147" i="36"/>
  <c r="J166" i="36"/>
  <c r="K30" i="34"/>
  <c r="K66" i="34"/>
  <c r="J150" i="34"/>
  <c r="J169" i="34"/>
  <c r="K25" i="2"/>
  <c r="L55" i="2" s="1"/>
  <c r="K55" i="2"/>
  <c r="G184" i="34"/>
  <c r="G186" i="34" s="1"/>
  <c r="G196" i="34"/>
  <c r="G191" i="35"/>
  <c r="G193" i="35" s="1"/>
  <c r="G197" i="35"/>
  <c r="K27" i="34"/>
  <c r="K63" i="34"/>
  <c r="J147" i="34"/>
  <c r="J166" i="34"/>
  <c r="K35" i="36"/>
  <c r="K71" i="36"/>
  <c r="J174" i="36"/>
  <c r="J155" i="36"/>
  <c r="J37" i="36"/>
  <c r="J73" i="34"/>
  <c r="J106" i="28" s="1"/>
  <c r="H184" i="36"/>
  <c r="L64" i="31"/>
  <c r="K167" i="31"/>
  <c r="L28" i="31"/>
  <c r="K148" i="31"/>
  <c r="H178" i="34"/>
  <c r="H179" i="34" s="1"/>
  <c r="H189" i="34"/>
  <c r="H182" i="34"/>
  <c r="G197" i="34"/>
  <c r="G191" i="34"/>
  <c r="G193" i="34" s="1"/>
  <c r="P30" i="35"/>
  <c r="P66" i="35"/>
  <c r="O169" i="35"/>
  <c r="O150" i="35"/>
  <c r="K35" i="34"/>
  <c r="K71" i="34"/>
  <c r="J174" i="34"/>
  <c r="J155" i="34"/>
  <c r="K23" i="34"/>
  <c r="K59" i="34"/>
  <c r="J37" i="34"/>
  <c r="J143" i="34"/>
  <c r="J162" i="34"/>
  <c r="K26" i="36"/>
  <c r="K62" i="36"/>
  <c r="J146" i="36"/>
  <c r="J165" i="36"/>
  <c r="I62" i="32"/>
  <c r="S55" i="33"/>
  <c r="X41" i="30"/>
  <c r="W55" i="30"/>
  <c r="J61" i="32"/>
  <c r="J104" i="28" s="1"/>
  <c r="H62" i="2"/>
  <c r="L21" i="32"/>
  <c r="M51" i="32" s="1"/>
  <c r="K22" i="2"/>
  <c r="L52" i="2" s="1"/>
  <c r="V41" i="10"/>
  <c r="U55" i="10"/>
  <c r="H89" i="28"/>
  <c r="I74" i="31"/>
  <c r="S41" i="34"/>
  <c r="R55" i="34"/>
  <c r="I73" i="30"/>
  <c r="I99" i="28" s="1"/>
  <c r="I91" i="28" s="1"/>
  <c r="H177" i="30"/>
  <c r="I157" i="30"/>
  <c r="I176" i="30"/>
  <c r="F198" i="30"/>
  <c r="F200" i="30" s="1"/>
  <c r="J165" i="30"/>
  <c r="J146" i="30"/>
  <c r="K26" i="30"/>
  <c r="L62" i="30" s="1"/>
  <c r="G192" i="30"/>
  <c r="G193" i="30" s="1"/>
  <c r="G197" i="30"/>
  <c r="K35" i="30"/>
  <c r="L71" i="30" s="1"/>
  <c r="J155" i="30"/>
  <c r="J174" i="30"/>
  <c r="J166" i="30"/>
  <c r="J147" i="30"/>
  <c r="K27" i="30"/>
  <c r="L63" i="30" s="1"/>
  <c r="J163" i="30"/>
  <c r="J144" i="30"/>
  <c r="K24" i="30"/>
  <c r="L60" i="30" s="1"/>
  <c r="K28" i="33"/>
  <c r="L64" i="33" s="1"/>
  <c r="K29" i="33"/>
  <c r="L65" i="33" s="1"/>
  <c r="G185" i="30"/>
  <c r="G186" i="30" s="1"/>
  <c r="G196" i="30"/>
  <c r="K31" i="30"/>
  <c r="L67" i="30" s="1"/>
  <c r="J151" i="30"/>
  <c r="J170" i="30"/>
  <c r="K27" i="33"/>
  <c r="L63" i="33" s="1"/>
  <c r="K30" i="30"/>
  <c r="L66" i="30" s="1"/>
  <c r="J150" i="30"/>
  <c r="J169" i="30"/>
  <c r="K31" i="33"/>
  <c r="L67" i="33" s="1"/>
  <c r="J143" i="30"/>
  <c r="J162" i="30"/>
  <c r="K23" i="30"/>
  <c r="J37" i="30"/>
  <c r="G7" i="28"/>
  <c r="H74" i="33"/>
  <c r="H7" i="28" s="1"/>
  <c r="F194" i="30"/>
  <c r="K32" i="33"/>
  <c r="L68" i="33" s="1"/>
  <c r="H74" i="36"/>
  <c r="G10" i="28"/>
  <c r="K35" i="33"/>
  <c r="L71" i="33" s="1"/>
  <c r="H74" i="34"/>
  <c r="F9" i="28"/>
  <c r="F27" i="28"/>
  <c r="I73" i="33"/>
  <c r="I105" i="28" s="1"/>
  <c r="I109" i="28" s="1"/>
  <c r="K24" i="33"/>
  <c r="L60" i="33" s="1"/>
  <c r="H189" i="30"/>
  <c r="H182" i="30"/>
  <c r="H178" i="30"/>
  <c r="H179" i="30" s="1"/>
  <c r="J168" i="30"/>
  <c r="J149" i="30"/>
  <c r="K29" i="30"/>
  <c r="L65" i="30" s="1"/>
  <c r="H74" i="30"/>
  <c r="K33" i="33"/>
  <c r="L69" i="33" s="1"/>
  <c r="H74" i="35"/>
  <c r="J153" i="30"/>
  <c r="K33" i="30"/>
  <c r="L69" i="30" s="1"/>
  <c r="J172" i="30"/>
  <c r="K30" i="33"/>
  <c r="L66" i="33" s="1"/>
  <c r="K23" i="33"/>
  <c r="J37" i="33"/>
  <c r="K26" i="33"/>
  <c r="L62" i="33" s="1"/>
  <c r="J164" i="30"/>
  <c r="J145" i="30"/>
  <c r="K25" i="30"/>
  <c r="L61" i="30" s="1"/>
  <c r="J154" i="30"/>
  <c r="K34" i="30"/>
  <c r="L70" i="30" s="1"/>
  <c r="J173" i="30"/>
  <c r="J171" i="30"/>
  <c r="K32" i="30"/>
  <c r="L68" i="30" s="1"/>
  <c r="J152" i="30"/>
  <c r="K34" i="33"/>
  <c r="L70" i="33" s="1"/>
  <c r="J148" i="30"/>
  <c r="K28" i="30"/>
  <c r="L64" i="30" s="1"/>
  <c r="J167" i="30"/>
  <c r="H190" i="30"/>
  <c r="H192" i="30" s="1"/>
  <c r="H183" i="30"/>
  <c r="H185" i="30" s="1"/>
  <c r="H158" i="30"/>
  <c r="J31" i="2"/>
  <c r="G6" i="28"/>
  <c r="I74" i="10"/>
  <c r="I61" i="2"/>
  <c r="I96" i="28" s="1"/>
  <c r="L23" i="31"/>
  <c r="K143" i="31"/>
  <c r="K162" i="31"/>
  <c r="F6" i="28"/>
  <c r="K29" i="2"/>
  <c r="L59" i="2" s="1"/>
  <c r="L26" i="2"/>
  <c r="M56" i="2" s="1"/>
  <c r="L25" i="10"/>
  <c r="M61" i="10" s="1"/>
  <c r="J73" i="10"/>
  <c r="J97" i="28" s="1"/>
  <c r="L29" i="10"/>
  <c r="M65" i="10" s="1"/>
  <c r="L28" i="10"/>
  <c r="M64" i="10" s="1"/>
  <c r="L26" i="10"/>
  <c r="M62" i="10" s="1"/>
  <c r="I177" i="31" l="1"/>
  <c r="J177" i="31" s="1"/>
  <c r="I183" i="31"/>
  <c r="I185" i="31" s="1"/>
  <c r="I186" i="31" s="1"/>
  <c r="M95" i="28"/>
  <c r="M103" i="28" s="1"/>
  <c r="M113" i="28"/>
  <c r="M121" i="28" s="1"/>
  <c r="M129" i="28" s="1"/>
  <c r="S35" i="2"/>
  <c r="R46" i="2"/>
  <c r="P34" i="28"/>
  <c r="AM35" i="32"/>
  <c r="AL46" i="32"/>
  <c r="H196" i="31"/>
  <c r="O2" i="50"/>
  <c r="N21" i="50"/>
  <c r="N23" i="50" s="1"/>
  <c r="O20" i="50"/>
  <c r="O27" i="50"/>
  <c r="L25" i="33"/>
  <c r="M61" i="33" s="1"/>
  <c r="I189" i="31"/>
  <c r="I191" i="31" s="1"/>
  <c r="I193" i="31" s="1"/>
  <c r="L32" i="10"/>
  <c r="M68" i="10" s="1"/>
  <c r="J92" i="28"/>
  <c r="J192" i="31"/>
  <c r="I178" i="31"/>
  <c r="I179" i="31" s="1"/>
  <c r="L25" i="32"/>
  <c r="M55" i="32" s="1"/>
  <c r="I158" i="31"/>
  <c r="J158" i="31" s="1"/>
  <c r="M20" i="2"/>
  <c r="N50" i="2" s="1"/>
  <c r="L29" i="32"/>
  <c r="M59" i="32" s="1"/>
  <c r="M27" i="32"/>
  <c r="N57" i="32" s="1"/>
  <c r="M50" i="32"/>
  <c r="L58" i="32"/>
  <c r="L28" i="32"/>
  <c r="M26" i="32"/>
  <c r="N56" i="32" s="1"/>
  <c r="M24" i="10"/>
  <c r="N60" i="10" s="1"/>
  <c r="K31" i="32"/>
  <c r="M20" i="32"/>
  <c r="L66" i="10"/>
  <c r="L30" i="10"/>
  <c r="L27" i="10"/>
  <c r="M63" i="10" s="1"/>
  <c r="L31" i="10"/>
  <c r="M67" i="10" s="1"/>
  <c r="H194" i="31"/>
  <c r="H197" i="31"/>
  <c r="AB2" i="43"/>
  <c r="AA77" i="43"/>
  <c r="AA82" i="43" s="1"/>
  <c r="AA80" i="43"/>
  <c r="AA79" i="43"/>
  <c r="AA84" i="43" s="1"/>
  <c r="AA78" i="43"/>
  <c r="AA83" i="43" s="1"/>
  <c r="BA34" i="28"/>
  <c r="O59" i="28"/>
  <c r="O77" i="33"/>
  <c r="O40" i="33"/>
  <c r="O92" i="33"/>
  <c r="O58" i="33"/>
  <c r="O22" i="33"/>
  <c r="O92" i="10"/>
  <c r="O58" i="10"/>
  <c r="O22" i="10"/>
  <c r="O77" i="10"/>
  <c r="O40" i="10"/>
  <c r="O142" i="35"/>
  <c r="O181" i="35"/>
  <c r="O109" i="35"/>
  <c r="O161" i="35"/>
  <c r="O92" i="35"/>
  <c r="O126" i="35"/>
  <c r="O22" i="35"/>
  <c r="O40" i="35"/>
  <c r="O58" i="35"/>
  <c r="O188" i="35"/>
  <c r="O77" i="35"/>
  <c r="N67" i="28"/>
  <c r="N75" i="28" s="1"/>
  <c r="N87" i="28"/>
  <c r="P4" i="36"/>
  <c r="P4" i="34"/>
  <c r="P4" i="32"/>
  <c r="P4" i="30"/>
  <c r="P4" i="33"/>
  <c r="P4" i="31"/>
  <c r="P4" i="43"/>
  <c r="P4" i="50" s="1"/>
  <c r="P4" i="29"/>
  <c r="P4" i="35"/>
  <c r="P4" i="10"/>
  <c r="P77" i="2"/>
  <c r="P65" i="2"/>
  <c r="P49" i="2"/>
  <c r="P34" i="2"/>
  <c r="P19" i="2"/>
  <c r="O126" i="29"/>
  <c r="O181" i="29"/>
  <c r="O22" i="29"/>
  <c r="O188" i="29"/>
  <c r="O40" i="29"/>
  <c r="O161" i="29"/>
  <c r="O58" i="29"/>
  <c r="O77" i="29"/>
  <c r="O142" i="29"/>
  <c r="O92" i="29"/>
  <c r="O109" i="29"/>
  <c r="O89" i="43"/>
  <c r="O76" i="43"/>
  <c r="O58" i="43"/>
  <c r="O22" i="43"/>
  <c r="O40" i="43"/>
  <c r="R5" i="28"/>
  <c r="Q4" i="2"/>
  <c r="Q21" i="28"/>
  <c r="Q13" i="28"/>
  <c r="O22" i="30"/>
  <c r="O142" i="30"/>
  <c r="O92" i="30"/>
  <c r="O188" i="30"/>
  <c r="O126" i="30"/>
  <c r="O109" i="30"/>
  <c r="O181" i="30"/>
  <c r="O161" i="30"/>
  <c r="O58" i="30"/>
  <c r="O77" i="30"/>
  <c r="O40" i="30"/>
  <c r="O77" i="32"/>
  <c r="O65" i="32"/>
  <c r="O34" i="32"/>
  <c r="O49" i="32"/>
  <c r="O19" i="32"/>
  <c r="O142" i="34"/>
  <c r="O188" i="34"/>
  <c r="O181" i="34"/>
  <c r="O92" i="34"/>
  <c r="O161" i="34"/>
  <c r="O40" i="34"/>
  <c r="O58" i="34"/>
  <c r="O126" i="34"/>
  <c r="O77" i="34"/>
  <c r="O109" i="34"/>
  <c r="O22" i="34"/>
  <c r="O188" i="36"/>
  <c r="O181" i="36"/>
  <c r="O161" i="36"/>
  <c r="O142" i="36"/>
  <c r="O126" i="36"/>
  <c r="O77" i="36"/>
  <c r="O92" i="36"/>
  <c r="O58" i="36"/>
  <c r="O40" i="36"/>
  <c r="O109" i="36"/>
  <c r="O22" i="36"/>
  <c r="O161" i="31"/>
  <c r="O126" i="31"/>
  <c r="O92" i="31"/>
  <c r="O58" i="31"/>
  <c r="O22" i="31"/>
  <c r="O109" i="31"/>
  <c r="O142" i="31"/>
  <c r="O188" i="31"/>
  <c r="O77" i="31"/>
  <c r="O40" i="31"/>
  <c r="O181" i="31"/>
  <c r="AA39" i="2"/>
  <c r="I158" i="35"/>
  <c r="L61" i="31"/>
  <c r="L73" i="31" s="1"/>
  <c r="L100" i="28" s="1"/>
  <c r="K164" i="31"/>
  <c r="K176" i="31" s="1"/>
  <c r="L25" i="31"/>
  <c r="L37" i="31" s="1"/>
  <c r="K145" i="31"/>
  <c r="K157" i="31" s="1"/>
  <c r="L35" i="10"/>
  <c r="M71" i="10" s="1"/>
  <c r="L52" i="32"/>
  <c r="L22" i="32"/>
  <c r="L33" i="10"/>
  <c r="M24" i="32"/>
  <c r="N54" i="32" s="1"/>
  <c r="K37" i="10"/>
  <c r="L34" i="10"/>
  <c r="M70" i="10" s="1"/>
  <c r="G194" i="36"/>
  <c r="G198" i="36"/>
  <c r="G200" i="36" s="1"/>
  <c r="M23" i="32"/>
  <c r="N53" i="32" s="1"/>
  <c r="K73" i="35"/>
  <c r="K107" i="28" s="1"/>
  <c r="K37" i="36"/>
  <c r="L24" i="2"/>
  <c r="M54" i="2" s="1"/>
  <c r="L25" i="2"/>
  <c r="M55" i="2" s="1"/>
  <c r="L23" i="2"/>
  <c r="M53" i="2" s="1"/>
  <c r="L28" i="2"/>
  <c r="M58" i="2" s="1"/>
  <c r="H196" i="36"/>
  <c r="H186" i="36"/>
  <c r="H194" i="36" s="1"/>
  <c r="H197" i="36"/>
  <c r="I183" i="36"/>
  <c r="I185" i="36" s="1"/>
  <c r="I178" i="36"/>
  <c r="I179" i="36" s="1"/>
  <c r="J183" i="31"/>
  <c r="J185" i="31" s="1"/>
  <c r="I177" i="36"/>
  <c r="J189" i="31"/>
  <c r="J191" i="31" s="1"/>
  <c r="I158" i="36"/>
  <c r="J178" i="31"/>
  <c r="J179" i="31" s="1"/>
  <c r="AB41" i="35"/>
  <c r="AA55" i="35"/>
  <c r="K73" i="36"/>
  <c r="K108" i="28" s="1"/>
  <c r="K92" i="28" s="1"/>
  <c r="J157" i="36"/>
  <c r="J189" i="36" s="1"/>
  <c r="M59" i="31"/>
  <c r="L27" i="2"/>
  <c r="M57" i="2" s="1"/>
  <c r="L23" i="10"/>
  <c r="L59" i="10"/>
  <c r="I182" i="36"/>
  <c r="I189" i="36"/>
  <c r="I197" i="36" s="1"/>
  <c r="J176" i="36"/>
  <c r="J183" i="36" s="1"/>
  <c r="J185" i="36" s="1"/>
  <c r="G198" i="34"/>
  <c r="G200" i="34" s="1"/>
  <c r="M64" i="31"/>
  <c r="M28" i="31"/>
  <c r="L167" i="31"/>
  <c r="L148" i="31"/>
  <c r="M68" i="31"/>
  <c r="M32" i="31"/>
  <c r="L171" i="31"/>
  <c r="L152" i="31"/>
  <c r="L26" i="36"/>
  <c r="L62" i="36"/>
  <c r="K146" i="36"/>
  <c r="K165" i="36"/>
  <c r="Q30" i="35"/>
  <c r="Q66" i="35"/>
  <c r="P169" i="35"/>
  <c r="P150" i="35"/>
  <c r="I183" i="34"/>
  <c r="I185" i="34" s="1"/>
  <c r="I190" i="34"/>
  <c r="I192" i="34" s="1"/>
  <c r="L30" i="36"/>
  <c r="L66" i="36"/>
  <c r="K150" i="36"/>
  <c r="K169" i="36"/>
  <c r="L34" i="35"/>
  <c r="L70" i="35"/>
  <c r="K154" i="35"/>
  <c r="K173" i="35"/>
  <c r="L34" i="36"/>
  <c r="L70" i="36"/>
  <c r="K154" i="36"/>
  <c r="K173" i="36"/>
  <c r="T26" i="35"/>
  <c r="T62" i="35"/>
  <c r="S146" i="35"/>
  <c r="S165" i="35"/>
  <c r="L30" i="34"/>
  <c r="L66" i="34"/>
  <c r="K150" i="34"/>
  <c r="K169" i="34"/>
  <c r="Q33" i="35"/>
  <c r="Q69" i="35"/>
  <c r="P153" i="35"/>
  <c r="P172" i="35"/>
  <c r="N51" i="2"/>
  <c r="L51" i="2"/>
  <c r="L59" i="33"/>
  <c r="J176" i="34"/>
  <c r="L35" i="36"/>
  <c r="L71" i="36"/>
  <c r="K174" i="36"/>
  <c r="K155" i="36"/>
  <c r="G194" i="34"/>
  <c r="J157" i="35"/>
  <c r="L34" i="34"/>
  <c r="L70" i="34"/>
  <c r="K154" i="34"/>
  <c r="K173" i="34"/>
  <c r="M27" i="31"/>
  <c r="M63" i="31"/>
  <c r="L166" i="31"/>
  <c r="L147" i="31"/>
  <c r="M34" i="31"/>
  <c r="M70" i="31"/>
  <c r="L173" i="31"/>
  <c r="L154" i="31"/>
  <c r="L25" i="34"/>
  <c r="L61" i="34"/>
  <c r="K164" i="34"/>
  <c r="K145" i="34"/>
  <c r="Q25" i="35"/>
  <c r="Q61" i="35"/>
  <c r="P164" i="35"/>
  <c r="P145" i="35"/>
  <c r="L33" i="34"/>
  <c r="L69" i="34"/>
  <c r="K172" i="34"/>
  <c r="K153" i="34"/>
  <c r="L31" i="34"/>
  <c r="L67" i="34"/>
  <c r="K170" i="34"/>
  <c r="K151" i="34"/>
  <c r="I182" i="34"/>
  <c r="I178" i="34"/>
  <c r="I179" i="34" s="1"/>
  <c r="I189" i="34"/>
  <c r="L28" i="36"/>
  <c r="L64" i="36"/>
  <c r="K167" i="36"/>
  <c r="K148" i="36"/>
  <c r="J157" i="34"/>
  <c r="L35" i="34"/>
  <c r="L71" i="34"/>
  <c r="K155" i="34"/>
  <c r="K174" i="34"/>
  <c r="H184" i="34"/>
  <c r="H186" i="34" s="1"/>
  <c r="H196" i="34"/>
  <c r="J176" i="35"/>
  <c r="H184" i="35"/>
  <c r="H186" i="35" s="1"/>
  <c r="H196" i="35"/>
  <c r="N24" i="35"/>
  <c r="N60" i="35"/>
  <c r="M144" i="35"/>
  <c r="M163" i="35"/>
  <c r="L29" i="34"/>
  <c r="L65" i="34"/>
  <c r="K168" i="34"/>
  <c r="K149" i="34"/>
  <c r="L28" i="34"/>
  <c r="L64" i="34"/>
  <c r="K148" i="34"/>
  <c r="K167" i="34"/>
  <c r="L24" i="34"/>
  <c r="L60" i="34"/>
  <c r="K144" i="34"/>
  <c r="K163" i="34"/>
  <c r="I177" i="35"/>
  <c r="I158" i="34"/>
  <c r="L26" i="34"/>
  <c r="L62" i="34"/>
  <c r="K146" i="34"/>
  <c r="K165" i="34"/>
  <c r="Q35" i="35"/>
  <c r="Q71" i="35"/>
  <c r="P155" i="35"/>
  <c r="P174" i="35"/>
  <c r="Q29" i="35"/>
  <c r="Q65" i="35"/>
  <c r="P168" i="35"/>
  <c r="P149" i="35"/>
  <c r="M60" i="31"/>
  <c r="L163" i="31"/>
  <c r="L144" i="31"/>
  <c r="M24" i="31"/>
  <c r="O29" i="36"/>
  <c r="O65" i="36"/>
  <c r="N149" i="36"/>
  <c r="N168" i="36"/>
  <c r="L59" i="30"/>
  <c r="H191" i="34"/>
  <c r="H193" i="34" s="1"/>
  <c r="H197" i="34"/>
  <c r="H191" i="35"/>
  <c r="H193" i="35" s="1"/>
  <c r="H197" i="35"/>
  <c r="P27" i="35"/>
  <c r="P63" i="35"/>
  <c r="O166" i="35"/>
  <c r="O147" i="35"/>
  <c r="G198" i="35"/>
  <c r="G200" i="35" s="1"/>
  <c r="N31" i="31"/>
  <c r="N67" i="31"/>
  <c r="M151" i="31"/>
  <c r="M170" i="31"/>
  <c r="M23" i="36"/>
  <c r="M59" i="36"/>
  <c r="L143" i="36"/>
  <c r="L162" i="36"/>
  <c r="M29" i="31"/>
  <c r="M65" i="31"/>
  <c r="L149" i="31"/>
  <c r="L168" i="31"/>
  <c r="K73" i="34"/>
  <c r="K106" i="28" s="1"/>
  <c r="L23" i="35"/>
  <c r="L59" i="35"/>
  <c r="K143" i="35"/>
  <c r="K37" i="35"/>
  <c r="K162" i="35"/>
  <c r="L31" i="35"/>
  <c r="L67" i="35"/>
  <c r="K151" i="35"/>
  <c r="K170" i="35"/>
  <c r="L31" i="36"/>
  <c r="L67" i="36"/>
  <c r="K170" i="36"/>
  <c r="K151" i="36"/>
  <c r="G194" i="35"/>
  <c r="L33" i="36"/>
  <c r="L69" i="36"/>
  <c r="K172" i="36"/>
  <c r="K153" i="36"/>
  <c r="I190" i="35"/>
  <c r="I192" i="35" s="1"/>
  <c r="I183" i="35"/>
  <c r="I185" i="35" s="1"/>
  <c r="M33" i="31"/>
  <c r="M69" i="31"/>
  <c r="L172" i="31"/>
  <c r="L153" i="31"/>
  <c r="L32" i="36"/>
  <c r="L68" i="36"/>
  <c r="K171" i="36"/>
  <c r="K152" i="36"/>
  <c r="L25" i="36"/>
  <c r="L61" i="36"/>
  <c r="K164" i="36"/>
  <c r="K145" i="36"/>
  <c r="M35" i="31"/>
  <c r="M71" i="31"/>
  <c r="L155" i="31"/>
  <c r="L174" i="31"/>
  <c r="L23" i="34"/>
  <c r="L59" i="34"/>
  <c r="K162" i="34"/>
  <c r="K37" i="34"/>
  <c r="K143" i="34"/>
  <c r="L27" i="34"/>
  <c r="L63" i="34"/>
  <c r="K166" i="34"/>
  <c r="K147" i="34"/>
  <c r="L27" i="36"/>
  <c r="L63" i="36"/>
  <c r="K147" i="36"/>
  <c r="K166" i="36"/>
  <c r="I182" i="35"/>
  <c r="I178" i="35"/>
  <c r="I179" i="35" s="1"/>
  <c r="I189" i="35"/>
  <c r="P32" i="35"/>
  <c r="P68" i="35"/>
  <c r="O171" i="35"/>
  <c r="O152" i="35"/>
  <c r="L32" i="34"/>
  <c r="L68" i="34"/>
  <c r="K171" i="34"/>
  <c r="K152" i="34"/>
  <c r="M30" i="31"/>
  <c r="M66" i="31"/>
  <c r="L169" i="31"/>
  <c r="L150" i="31"/>
  <c r="P28" i="35"/>
  <c r="P64" i="35"/>
  <c r="O167" i="35"/>
  <c r="O148" i="35"/>
  <c r="L24" i="36"/>
  <c r="L60" i="36"/>
  <c r="K144" i="36"/>
  <c r="K163" i="36"/>
  <c r="M26" i="31"/>
  <c r="M62" i="31"/>
  <c r="L165" i="31"/>
  <c r="L146" i="31"/>
  <c r="I177" i="34"/>
  <c r="U41" i="33"/>
  <c r="T55" i="33"/>
  <c r="Y41" i="30"/>
  <c r="X55" i="30"/>
  <c r="L22" i="2"/>
  <c r="J62" i="32"/>
  <c r="K61" i="32"/>
  <c r="K104" i="28" s="1"/>
  <c r="M21" i="32"/>
  <c r="N51" i="32" s="1"/>
  <c r="I62" i="2"/>
  <c r="I89" i="28"/>
  <c r="J74" i="31"/>
  <c r="W41" i="10"/>
  <c r="V55" i="10"/>
  <c r="I74" i="36"/>
  <c r="H10" i="28"/>
  <c r="I74" i="35"/>
  <c r="H9" i="28"/>
  <c r="H6" i="28"/>
  <c r="I74" i="34"/>
  <c r="S55" i="34"/>
  <c r="I158" i="30"/>
  <c r="I74" i="30"/>
  <c r="G194" i="30"/>
  <c r="I190" i="30"/>
  <c r="I192" i="30" s="1"/>
  <c r="I183" i="30"/>
  <c r="I185" i="30" s="1"/>
  <c r="I189" i="30"/>
  <c r="I182" i="30"/>
  <c r="I178" i="30"/>
  <c r="I179" i="30" s="1"/>
  <c r="G198" i="30"/>
  <c r="G200" i="30" s="1"/>
  <c r="I177" i="30"/>
  <c r="K145" i="30"/>
  <c r="L25" i="30"/>
  <c r="M61" i="30" s="1"/>
  <c r="K164" i="30"/>
  <c r="L26" i="33"/>
  <c r="M62" i="33" s="1"/>
  <c r="K172" i="30"/>
  <c r="K153" i="30"/>
  <c r="L33" i="30"/>
  <c r="M69" i="30" s="1"/>
  <c r="H184" i="30"/>
  <c r="H186" i="30" s="1"/>
  <c r="H196" i="30"/>
  <c r="I74" i="33"/>
  <c r="L28" i="33"/>
  <c r="M64" i="33" s="1"/>
  <c r="K166" i="30"/>
  <c r="K147" i="30"/>
  <c r="L27" i="30"/>
  <c r="M63" i="30" s="1"/>
  <c r="H191" i="30"/>
  <c r="H193" i="30" s="1"/>
  <c r="H197" i="30"/>
  <c r="L31" i="30"/>
  <c r="M67" i="30" s="1"/>
  <c r="K170" i="30"/>
  <c r="K151" i="30"/>
  <c r="L34" i="33"/>
  <c r="M70" i="33" s="1"/>
  <c r="G9" i="28"/>
  <c r="L24" i="33"/>
  <c r="M60" i="33" s="1"/>
  <c r="J73" i="33"/>
  <c r="J105" i="28" s="1"/>
  <c r="J109" i="28" s="1"/>
  <c r="G27" i="28"/>
  <c r="K149" i="30"/>
  <c r="K168" i="30"/>
  <c r="L29" i="30"/>
  <c r="M65" i="30" s="1"/>
  <c r="L23" i="30"/>
  <c r="K143" i="30"/>
  <c r="K162" i="30"/>
  <c r="K37" i="30"/>
  <c r="L31" i="33"/>
  <c r="M67" i="33" s="1"/>
  <c r="K144" i="30"/>
  <c r="K163" i="30"/>
  <c r="L24" i="30"/>
  <c r="M60" i="30" s="1"/>
  <c r="J73" i="30"/>
  <c r="J99" i="28" s="1"/>
  <c r="J91" i="28" s="1"/>
  <c r="L30" i="33"/>
  <c r="M66" i="33" s="1"/>
  <c r="L35" i="33"/>
  <c r="M71" i="33" s="1"/>
  <c r="J176" i="30"/>
  <c r="L27" i="33"/>
  <c r="M63" i="33" s="1"/>
  <c r="L29" i="33"/>
  <c r="M65" i="33" s="1"/>
  <c r="L23" i="33"/>
  <c r="K37" i="33"/>
  <c r="K167" i="30"/>
  <c r="K148" i="30"/>
  <c r="L28" i="30"/>
  <c r="M64" i="30" s="1"/>
  <c r="K152" i="30"/>
  <c r="K171" i="30"/>
  <c r="L32" i="30"/>
  <c r="M68" i="30" s="1"/>
  <c r="L34" i="30"/>
  <c r="M70" i="30" s="1"/>
  <c r="K173" i="30"/>
  <c r="K154" i="30"/>
  <c r="L32" i="33"/>
  <c r="M68" i="33" s="1"/>
  <c r="J157" i="30"/>
  <c r="K174" i="30"/>
  <c r="L35" i="30"/>
  <c r="M71" i="30" s="1"/>
  <c r="K155" i="30"/>
  <c r="K146" i="30"/>
  <c r="L26" i="30"/>
  <c r="M62" i="30" s="1"/>
  <c r="K165" i="30"/>
  <c r="M25" i="33"/>
  <c r="N61" i="33" s="1"/>
  <c r="L33" i="33"/>
  <c r="M69" i="33" s="1"/>
  <c r="L30" i="30"/>
  <c r="M66" i="30" s="1"/>
  <c r="K169" i="30"/>
  <c r="K150" i="30"/>
  <c r="J61" i="2"/>
  <c r="J96" i="28" s="1"/>
  <c r="J74" i="10"/>
  <c r="L143" i="31"/>
  <c r="L162" i="31"/>
  <c r="M23" i="31"/>
  <c r="J184" i="31"/>
  <c r="L29" i="2"/>
  <c r="M59" i="2" s="1"/>
  <c r="M26" i="2"/>
  <c r="N56" i="2" s="1"/>
  <c r="K31" i="2"/>
  <c r="M25" i="10"/>
  <c r="N61" i="10" s="1"/>
  <c r="M29" i="10"/>
  <c r="N65" i="10" s="1"/>
  <c r="M28" i="10"/>
  <c r="N64" i="10" s="1"/>
  <c r="M32" i="10"/>
  <c r="N68" i="10" s="1"/>
  <c r="K73" i="10"/>
  <c r="K97" i="28" s="1"/>
  <c r="M26" i="10"/>
  <c r="N62" i="10" s="1"/>
  <c r="I196" i="31" l="1"/>
  <c r="N95" i="28"/>
  <c r="N103" i="28" s="1"/>
  <c r="N113" i="28"/>
  <c r="N121" i="28" s="1"/>
  <c r="N129" i="28" s="1"/>
  <c r="U35" i="2"/>
  <c r="S46" i="2"/>
  <c r="H198" i="31"/>
  <c r="H200" i="31" s="1"/>
  <c r="Q34" i="28"/>
  <c r="AM46" i="32"/>
  <c r="P2" i="50"/>
  <c r="O21" i="50"/>
  <c r="O23" i="50" s="1"/>
  <c r="P20" i="50"/>
  <c r="P27" i="50"/>
  <c r="J193" i="31"/>
  <c r="I197" i="31"/>
  <c r="I198" i="31" s="1"/>
  <c r="I200" i="31" s="1"/>
  <c r="M25" i="32"/>
  <c r="N55" i="32" s="1"/>
  <c r="M29" i="32"/>
  <c r="N59" i="32" s="1"/>
  <c r="N26" i="32"/>
  <c r="O56" i="32" s="1"/>
  <c r="N20" i="2"/>
  <c r="O20" i="2" s="1"/>
  <c r="N27" i="32"/>
  <c r="O57" i="32" s="1"/>
  <c r="N50" i="32"/>
  <c r="N24" i="10"/>
  <c r="O60" i="10" s="1"/>
  <c r="L31" i="32"/>
  <c r="M58" i="32"/>
  <c r="M28" i="32"/>
  <c r="N20" i="32"/>
  <c r="O20" i="32" s="1"/>
  <c r="M27" i="10"/>
  <c r="N63" i="10" s="1"/>
  <c r="M66" i="10"/>
  <c r="M30" i="10"/>
  <c r="M31" i="10"/>
  <c r="N67" i="10" s="1"/>
  <c r="M34" i="10"/>
  <c r="N70" i="10" s="1"/>
  <c r="I194" i="31"/>
  <c r="AC2" i="43"/>
  <c r="AB77" i="43"/>
  <c r="AB82" i="43" s="1"/>
  <c r="AB79" i="43"/>
  <c r="AB84" i="43" s="1"/>
  <c r="AB80" i="43"/>
  <c r="AB78" i="43"/>
  <c r="AB83" i="43" s="1"/>
  <c r="P161" i="35"/>
  <c r="P188" i="35"/>
  <c r="P142" i="35"/>
  <c r="P92" i="35"/>
  <c r="P22" i="35"/>
  <c r="P40" i="35"/>
  <c r="P126" i="35"/>
  <c r="P181" i="35"/>
  <c r="P58" i="35"/>
  <c r="P77" i="35"/>
  <c r="P109" i="35"/>
  <c r="P188" i="36"/>
  <c r="P181" i="36"/>
  <c r="P161" i="36"/>
  <c r="P142" i="36"/>
  <c r="P92" i="36"/>
  <c r="P77" i="36"/>
  <c r="P58" i="36"/>
  <c r="P40" i="36"/>
  <c r="P126" i="36"/>
  <c r="P109" i="36"/>
  <c r="P22" i="36"/>
  <c r="O87" i="28"/>
  <c r="O67" i="28"/>
  <c r="O75" i="28" s="1"/>
  <c r="P126" i="29"/>
  <c r="P188" i="29"/>
  <c r="P40" i="29"/>
  <c r="P161" i="29"/>
  <c r="P58" i="29"/>
  <c r="P77" i="29"/>
  <c r="P142" i="29"/>
  <c r="P92" i="29"/>
  <c r="P181" i="29"/>
  <c r="P22" i="29"/>
  <c r="P109" i="29"/>
  <c r="P89" i="43"/>
  <c r="P76" i="43"/>
  <c r="P40" i="43"/>
  <c r="P58" i="43"/>
  <c r="P22" i="43"/>
  <c r="P188" i="31"/>
  <c r="P161" i="31"/>
  <c r="P181" i="31"/>
  <c r="P142" i="31"/>
  <c r="P126" i="31"/>
  <c r="P109" i="31"/>
  <c r="P58" i="31"/>
  <c r="P22" i="31"/>
  <c r="P77" i="31"/>
  <c r="P40" i="31"/>
  <c r="P92" i="31"/>
  <c r="BB34" i="28"/>
  <c r="P59" i="28"/>
  <c r="Q4" i="36"/>
  <c r="Q4" i="34"/>
  <c r="Q4" i="32"/>
  <c r="Q4" i="31"/>
  <c r="Q4" i="43"/>
  <c r="Q4" i="50" s="1"/>
  <c r="Q4" i="30"/>
  <c r="Q4" i="35"/>
  <c r="Q4" i="33"/>
  <c r="Q4" i="10"/>
  <c r="Q4" i="29"/>
  <c r="Q77" i="2"/>
  <c r="Q65" i="2"/>
  <c r="Q49" i="2"/>
  <c r="Q34" i="2"/>
  <c r="Q19" i="2"/>
  <c r="P92" i="33"/>
  <c r="P58" i="33"/>
  <c r="P22" i="33"/>
  <c r="P77" i="33"/>
  <c r="P40" i="33"/>
  <c r="S5" i="28"/>
  <c r="R4" i="2"/>
  <c r="R21" i="28"/>
  <c r="R13" i="28"/>
  <c r="P181" i="30"/>
  <c r="P126" i="30"/>
  <c r="P188" i="30"/>
  <c r="P109" i="30"/>
  <c r="P142" i="30"/>
  <c r="P161" i="30"/>
  <c r="P58" i="30"/>
  <c r="P22" i="30"/>
  <c r="P77" i="30"/>
  <c r="P40" i="30"/>
  <c r="P92" i="30"/>
  <c r="P65" i="32"/>
  <c r="P77" i="32"/>
  <c r="P34" i="32"/>
  <c r="P49" i="32"/>
  <c r="P19" i="32"/>
  <c r="P58" i="10"/>
  <c r="P77" i="10"/>
  <c r="P40" i="10"/>
  <c r="P92" i="10"/>
  <c r="P22" i="10"/>
  <c r="P181" i="34"/>
  <c r="P126" i="34"/>
  <c r="P40" i="34"/>
  <c r="P58" i="34"/>
  <c r="P142" i="34"/>
  <c r="P77" i="34"/>
  <c r="P92" i="34"/>
  <c r="P161" i="34"/>
  <c r="P109" i="34"/>
  <c r="P188" i="34"/>
  <c r="P22" i="34"/>
  <c r="AB39" i="2"/>
  <c r="N59" i="31"/>
  <c r="M61" i="31"/>
  <c r="M73" i="31" s="1"/>
  <c r="M100" i="28" s="1"/>
  <c r="M25" i="31"/>
  <c r="M37" i="31" s="1"/>
  <c r="L164" i="31"/>
  <c r="L176" i="31" s="1"/>
  <c r="L190" i="31" s="1"/>
  <c r="L192" i="31" s="1"/>
  <c r="L145" i="31"/>
  <c r="L157" i="31" s="1"/>
  <c r="L182" i="31" s="1"/>
  <c r="M35" i="10"/>
  <c r="N71" i="10" s="1"/>
  <c r="M52" i="32"/>
  <c r="M22" i="32"/>
  <c r="L37" i="10"/>
  <c r="M69" i="10"/>
  <c r="M33" i="10"/>
  <c r="N24" i="32"/>
  <c r="O54" i="32" s="1"/>
  <c r="M24" i="2"/>
  <c r="N54" i="2" s="1"/>
  <c r="N23" i="32"/>
  <c r="O53" i="32" s="1"/>
  <c r="K176" i="35"/>
  <c r="K183" i="35" s="1"/>
  <c r="K185" i="35" s="1"/>
  <c r="H198" i="36"/>
  <c r="H200" i="36" s="1"/>
  <c r="K157" i="36"/>
  <c r="K182" i="36" s="1"/>
  <c r="L37" i="36"/>
  <c r="M25" i="2"/>
  <c r="N55" i="2" s="1"/>
  <c r="M23" i="2"/>
  <c r="N53" i="2" s="1"/>
  <c r="M28" i="2"/>
  <c r="N58" i="2" s="1"/>
  <c r="J182" i="36"/>
  <c r="J184" i="36" s="1"/>
  <c r="J186" i="36" s="1"/>
  <c r="J197" i="31"/>
  <c r="K177" i="31"/>
  <c r="J177" i="36"/>
  <c r="J186" i="31"/>
  <c r="J196" i="31"/>
  <c r="K183" i="31"/>
  <c r="K185" i="31" s="1"/>
  <c r="I196" i="36"/>
  <c r="I198" i="36" s="1"/>
  <c r="I200" i="36" s="1"/>
  <c r="K158" i="31"/>
  <c r="K190" i="31"/>
  <c r="K192" i="31" s="1"/>
  <c r="I184" i="36"/>
  <c r="I186" i="36" s="1"/>
  <c r="J158" i="36"/>
  <c r="J178" i="36"/>
  <c r="J179" i="36" s="1"/>
  <c r="J177" i="35"/>
  <c r="M59" i="30"/>
  <c r="K157" i="35"/>
  <c r="K189" i="35" s="1"/>
  <c r="AC41" i="35"/>
  <c r="AB55" i="35"/>
  <c r="M59" i="33"/>
  <c r="M27" i="2"/>
  <c r="N57" i="2" s="1"/>
  <c r="M51" i="2"/>
  <c r="I191" i="36"/>
  <c r="I193" i="36" s="1"/>
  <c r="J158" i="34"/>
  <c r="J190" i="36"/>
  <c r="J192" i="36" s="1"/>
  <c r="M59" i="10"/>
  <c r="M23" i="10"/>
  <c r="L73" i="36"/>
  <c r="L108" i="28" s="1"/>
  <c r="L92" i="28" s="1"/>
  <c r="K182" i="31"/>
  <c r="K184" i="31" s="1"/>
  <c r="H198" i="35"/>
  <c r="H200" i="35" s="1"/>
  <c r="K178" i="31"/>
  <c r="K179" i="31" s="1"/>
  <c r="K189" i="31"/>
  <c r="K191" i="31" s="1"/>
  <c r="J177" i="34"/>
  <c r="H198" i="34"/>
  <c r="H200" i="34" s="1"/>
  <c r="K176" i="36"/>
  <c r="K183" i="36" s="1"/>
  <c r="K185" i="36" s="1"/>
  <c r="K157" i="34"/>
  <c r="K182" i="34" s="1"/>
  <c r="H194" i="34"/>
  <c r="N60" i="31"/>
  <c r="N24" i="31"/>
  <c r="M144" i="31"/>
  <c r="M163" i="31"/>
  <c r="M26" i="36"/>
  <c r="M62" i="36"/>
  <c r="L165" i="36"/>
  <c r="L146" i="36"/>
  <c r="H194" i="35"/>
  <c r="P29" i="36"/>
  <c r="P65" i="36"/>
  <c r="O168" i="36"/>
  <c r="O149" i="36"/>
  <c r="M24" i="34"/>
  <c r="M60" i="34"/>
  <c r="L163" i="34"/>
  <c r="L144" i="34"/>
  <c r="M29" i="34"/>
  <c r="M65" i="34"/>
  <c r="L149" i="34"/>
  <c r="L168" i="34"/>
  <c r="M25" i="34"/>
  <c r="M61" i="34"/>
  <c r="L145" i="34"/>
  <c r="L164" i="34"/>
  <c r="N27" i="31"/>
  <c r="N63" i="31"/>
  <c r="M147" i="31"/>
  <c r="M166" i="31"/>
  <c r="J191" i="36"/>
  <c r="M27" i="34"/>
  <c r="M63" i="34"/>
  <c r="L166" i="34"/>
  <c r="L147" i="34"/>
  <c r="N23" i="36"/>
  <c r="N59" i="36"/>
  <c r="M162" i="36"/>
  <c r="M143" i="36"/>
  <c r="M26" i="34"/>
  <c r="M62" i="34"/>
  <c r="L165" i="34"/>
  <c r="L146" i="34"/>
  <c r="M32" i="34"/>
  <c r="M68" i="34"/>
  <c r="L171" i="34"/>
  <c r="L152" i="34"/>
  <c r="N35" i="31"/>
  <c r="N71" i="31"/>
  <c r="M155" i="31"/>
  <c r="M174" i="31"/>
  <c r="M32" i="36"/>
  <c r="M68" i="36"/>
  <c r="L171" i="36"/>
  <c r="L152" i="36"/>
  <c r="M31" i="36"/>
  <c r="M67" i="36"/>
  <c r="L170" i="36"/>
  <c r="L151" i="36"/>
  <c r="L73" i="35"/>
  <c r="L107" i="28" s="1"/>
  <c r="Q27" i="35"/>
  <c r="Q63" i="35"/>
  <c r="P166" i="35"/>
  <c r="P147" i="35"/>
  <c r="M28" i="36"/>
  <c r="M64" i="36"/>
  <c r="L167" i="36"/>
  <c r="L148" i="36"/>
  <c r="N64" i="31"/>
  <c r="M148" i="31"/>
  <c r="N28" i="31"/>
  <c r="M167" i="31"/>
  <c r="R29" i="35"/>
  <c r="R65" i="35"/>
  <c r="Q168" i="35"/>
  <c r="Q149" i="35"/>
  <c r="M22" i="2"/>
  <c r="N52" i="2" s="1"/>
  <c r="M52" i="2"/>
  <c r="N26" i="31"/>
  <c r="N62" i="31"/>
  <c r="M146" i="31"/>
  <c r="M165" i="31"/>
  <c r="M31" i="34"/>
  <c r="M67" i="34"/>
  <c r="L151" i="34"/>
  <c r="L170" i="34"/>
  <c r="K176" i="34"/>
  <c r="M23" i="35"/>
  <c r="M59" i="35"/>
  <c r="L162" i="35"/>
  <c r="L37" i="35"/>
  <c r="L143" i="35"/>
  <c r="N29" i="31"/>
  <c r="N65" i="31"/>
  <c r="M168" i="31"/>
  <c r="M149" i="31"/>
  <c r="M28" i="34"/>
  <c r="M64" i="34"/>
  <c r="L148" i="34"/>
  <c r="L167" i="34"/>
  <c r="O24" i="35"/>
  <c r="O60" i="35"/>
  <c r="N144" i="35"/>
  <c r="N163" i="35"/>
  <c r="I197" i="34"/>
  <c r="I191" i="34"/>
  <c r="I193" i="34" s="1"/>
  <c r="R25" i="35"/>
  <c r="R61" i="35"/>
  <c r="Q164" i="35"/>
  <c r="Q145" i="35"/>
  <c r="N34" i="31"/>
  <c r="N70" i="31"/>
  <c r="M173" i="31"/>
  <c r="M154" i="31"/>
  <c r="M35" i="36"/>
  <c r="M71" i="36"/>
  <c r="L174" i="36"/>
  <c r="L155" i="36"/>
  <c r="R30" i="35"/>
  <c r="R66" i="35"/>
  <c r="Q169" i="35"/>
  <c r="Q150" i="35"/>
  <c r="N68" i="31"/>
  <c r="N32" i="31"/>
  <c r="M171" i="31"/>
  <c r="M152" i="31"/>
  <c r="I196" i="35"/>
  <c r="I184" i="35"/>
  <c r="I186" i="35" s="1"/>
  <c r="R33" i="35"/>
  <c r="R69" i="35"/>
  <c r="Q172" i="35"/>
  <c r="Q153" i="35"/>
  <c r="U26" i="35"/>
  <c r="U62" i="35"/>
  <c r="T165" i="35"/>
  <c r="T146" i="35"/>
  <c r="M27" i="36"/>
  <c r="M63" i="36"/>
  <c r="L166" i="36"/>
  <c r="L147" i="36"/>
  <c r="L73" i="34"/>
  <c r="L106" i="28" s="1"/>
  <c r="O31" i="31"/>
  <c r="O67" i="31"/>
  <c r="N170" i="31"/>
  <c r="N151" i="31"/>
  <c r="R35" i="35"/>
  <c r="R71" i="35"/>
  <c r="Q155" i="35"/>
  <c r="Q174" i="35"/>
  <c r="M34" i="34"/>
  <c r="M70" i="34"/>
  <c r="L173" i="34"/>
  <c r="L154" i="34"/>
  <c r="J190" i="34"/>
  <c r="J192" i="34" s="1"/>
  <c r="J183" i="34"/>
  <c r="J185" i="34" s="1"/>
  <c r="M30" i="34"/>
  <c r="M66" i="34"/>
  <c r="L150" i="34"/>
  <c r="L169" i="34"/>
  <c r="M24" i="36"/>
  <c r="M60" i="36"/>
  <c r="L163" i="36"/>
  <c r="L144" i="36"/>
  <c r="N30" i="31"/>
  <c r="N66" i="31"/>
  <c r="M169" i="31"/>
  <c r="M150" i="31"/>
  <c r="Q32" i="35"/>
  <c r="Q68" i="35"/>
  <c r="P171" i="35"/>
  <c r="P152" i="35"/>
  <c r="M23" i="34"/>
  <c r="M59" i="34"/>
  <c r="L37" i="34"/>
  <c r="L143" i="34"/>
  <c r="L162" i="34"/>
  <c r="M33" i="36"/>
  <c r="M69" i="36"/>
  <c r="L153" i="36"/>
  <c r="L172" i="36"/>
  <c r="M35" i="34"/>
  <c r="M71" i="34"/>
  <c r="L155" i="34"/>
  <c r="L174" i="34"/>
  <c r="I184" i="34"/>
  <c r="I186" i="34" s="1"/>
  <c r="I196" i="34"/>
  <c r="M33" i="34"/>
  <c r="M69" i="34"/>
  <c r="L172" i="34"/>
  <c r="L153" i="34"/>
  <c r="J182" i="35"/>
  <c r="J189" i="35"/>
  <c r="J178" i="35"/>
  <c r="J179" i="35" s="1"/>
  <c r="M34" i="36"/>
  <c r="M70" i="36"/>
  <c r="L154" i="36"/>
  <c r="L173" i="36"/>
  <c r="M30" i="36"/>
  <c r="M66" i="36"/>
  <c r="L169" i="36"/>
  <c r="L150" i="36"/>
  <c r="Q28" i="35"/>
  <c r="Q64" i="35"/>
  <c r="P167" i="35"/>
  <c r="P148" i="35"/>
  <c r="M34" i="35"/>
  <c r="M70" i="35"/>
  <c r="L173" i="35"/>
  <c r="L154" i="35"/>
  <c r="I197" i="35"/>
  <c r="I191" i="35"/>
  <c r="I193" i="35" s="1"/>
  <c r="M25" i="36"/>
  <c r="M61" i="36"/>
  <c r="L145" i="36"/>
  <c r="L164" i="36"/>
  <c r="N33" i="31"/>
  <c r="N69" i="31"/>
  <c r="M153" i="31"/>
  <c r="M172" i="31"/>
  <c r="M31" i="35"/>
  <c r="M67" i="35"/>
  <c r="L170" i="35"/>
  <c r="L151" i="35"/>
  <c r="J183" i="35"/>
  <c r="J185" i="35" s="1"/>
  <c r="J190" i="35"/>
  <c r="J192" i="35" s="1"/>
  <c r="J189" i="34"/>
  <c r="J182" i="34"/>
  <c r="J178" i="34"/>
  <c r="J179" i="34" s="1"/>
  <c r="J158" i="35"/>
  <c r="V41" i="33"/>
  <c r="U55" i="33"/>
  <c r="Z41" i="30"/>
  <c r="Y55" i="30"/>
  <c r="K74" i="31"/>
  <c r="L31" i="2"/>
  <c r="K62" i="32"/>
  <c r="L61" i="32"/>
  <c r="L104" i="28" s="1"/>
  <c r="N21" i="32"/>
  <c r="O51" i="32" s="1"/>
  <c r="J62" i="2"/>
  <c r="J89" i="28"/>
  <c r="J74" i="34"/>
  <c r="X41" i="10"/>
  <c r="W55" i="10"/>
  <c r="J74" i="35"/>
  <c r="I9" i="28"/>
  <c r="I7" i="28"/>
  <c r="J74" i="36"/>
  <c r="I10" i="28"/>
  <c r="I88" i="28"/>
  <c r="H27" i="28"/>
  <c r="U41" i="34"/>
  <c r="T55" i="34"/>
  <c r="H198" i="30"/>
  <c r="H200" i="30" s="1"/>
  <c r="J74" i="30"/>
  <c r="K74" i="10"/>
  <c r="H194" i="30"/>
  <c r="I184" i="30"/>
  <c r="I186" i="30" s="1"/>
  <c r="I196" i="30"/>
  <c r="I191" i="30"/>
  <c r="I193" i="30" s="1"/>
  <c r="I197" i="30"/>
  <c r="L146" i="30"/>
  <c r="L165" i="30"/>
  <c r="M26" i="30"/>
  <c r="N62" i="30" s="1"/>
  <c r="M27" i="33"/>
  <c r="N63" i="33" s="1"/>
  <c r="M31" i="33"/>
  <c r="N67" i="33" s="1"/>
  <c r="L149" i="30"/>
  <c r="M29" i="30"/>
  <c r="N65" i="30" s="1"/>
  <c r="L168" i="30"/>
  <c r="M24" i="33"/>
  <c r="N60" i="33" s="1"/>
  <c r="L154" i="30"/>
  <c r="L173" i="30"/>
  <c r="M34" i="30"/>
  <c r="N70" i="30" s="1"/>
  <c r="M30" i="33"/>
  <c r="N66" i="33" s="1"/>
  <c r="J190" i="30"/>
  <c r="J192" i="30" s="1"/>
  <c r="J183" i="30"/>
  <c r="J185" i="30" s="1"/>
  <c r="J177" i="30"/>
  <c r="L163" i="30"/>
  <c r="L144" i="30"/>
  <c r="M24" i="30"/>
  <c r="N60" i="30" s="1"/>
  <c r="L147" i="30"/>
  <c r="L166" i="30"/>
  <c r="M27" i="30"/>
  <c r="N63" i="30" s="1"/>
  <c r="M26" i="33"/>
  <c r="N62" i="33" s="1"/>
  <c r="J158" i="30"/>
  <c r="J189" i="30"/>
  <c r="J178" i="30"/>
  <c r="J179" i="30" s="1"/>
  <c r="J182" i="30"/>
  <c r="L152" i="30"/>
  <c r="M32" i="30"/>
  <c r="N68" i="30" s="1"/>
  <c r="L171" i="30"/>
  <c r="M35" i="33"/>
  <c r="N71" i="33" s="1"/>
  <c r="K73" i="30"/>
  <c r="K99" i="28" s="1"/>
  <c r="K91" i="28" s="1"/>
  <c r="M34" i="33"/>
  <c r="N70" i="33" s="1"/>
  <c r="J74" i="33"/>
  <c r="M35" i="30"/>
  <c r="N71" i="30" s="1"/>
  <c r="L174" i="30"/>
  <c r="L155" i="30"/>
  <c r="M32" i="33"/>
  <c r="N68" i="33" s="1"/>
  <c r="M23" i="33"/>
  <c r="L37" i="33"/>
  <c r="K176" i="30"/>
  <c r="M31" i="30"/>
  <c r="N67" i="30" s="1"/>
  <c r="L170" i="30"/>
  <c r="L151" i="30"/>
  <c r="L169" i="30"/>
  <c r="L150" i="30"/>
  <c r="M30" i="30"/>
  <c r="N66" i="30" s="1"/>
  <c r="N25" i="33"/>
  <c r="O61" i="33" s="1"/>
  <c r="K73" i="33"/>
  <c r="K105" i="28" s="1"/>
  <c r="K109" i="28" s="1"/>
  <c r="K157" i="30"/>
  <c r="M28" i="33"/>
  <c r="N64" i="33" s="1"/>
  <c r="L164" i="30"/>
  <c r="L145" i="30"/>
  <c r="M25" i="30"/>
  <c r="N61" i="30" s="1"/>
  <c r="L143" i="30"/>
  <c r="M23" i="30"/>
  <c r="L162" i="30"/>
  <c r="L37" i="30"/>
  <c r="L172" i="30"/>
  <c r="L153" i="30"/>
  <c r="M33" i="30"/>
  <c r="N69" i="30" s="1"/>
  <c r="M33" i="33"/>
  <c r="N69" i="33" s="1"/>
  <c r="M28" i="30"/>
  <c r="N64" i="30" s="1"/>
  <c r="L148" i="30"/>
  <c r="L167" i="30"/>
  <c r="M29" i="33"/>
  <c r="N65" i="33" s="1"/>
  <c r="K61" i="2"/>
  <c r="K96" i="28" s="1"/>
  <c r="N23" i="31"/>
  <c r="M162" i="31"/>
  <c r="M143" i="31"/>
  <c r="M29" i="2"/>
  <c r="N59" i="2" s="1"/>
  <c r="O51" i="2"/>
  <c r="N26" i="2"/>
  <c r="O56" i="2" s="1"/>
  <c r="N25" i="10"/>
  <c r="O61" i="10" s="1"/>
  <c r="N26" i="10"/>
  <c r="O62" i="10" s="1"/>
  <c r="N29" i="10"/>
  <c r="O65" i="10" s="1"/>
  <c r="L73" i="10"/>
  <c r="L97" i="28" s="1"/>
  <c r="N32" i="10"/>
  <c r="O68" i="10" s="1"/>
  <c r="N28" i="10"/>
  <c r="O64" i="10" s="1"/>
  <c r="O26" i="32"/>
  <c r="P56" i="32" s="1"/>
  <c r="O95" i="28" l="1"/>
  <c r="O103" i="28" s="1"/>
  <c r="O113" i="28"/>
  <c r="O121" i="28" s="1"/>
  <c r="O129" i="28" s="1"/>
  <c r="O50" i="2"/>
  <c r="V35" i="2"/>
  <c r="U46" i="2"/>
  <c r="R34" i="28"/>
  <c r="Q2" i="50"/>
  <c r="P21" i="50"/>
  <c r="P23" i="50" s="1"/>
  <c r="Q27" i="50"/>
  <c r="Q20" i="50"/>
  <c r="J194" i="31"/>
  <c r="N25" i="32"/>
  <c r="O55" i="32" s="1"/>
  <c r="N29" i="32"/>
  <c r="O59" i="32" s="1"/>
  <c r="O27" i="32"/>
  <c r="P57" i="32" s="1"/>
  <c r="O50" i="32"/>
  <c r="P50" i="32"/>
  <c r="P50" i="2"/>
  <c r="O24" i="10"/>
  <c r="P60" i="10" s="1"/>
  <c r="M31" i="32"/>
  <c r="N59" i="33"/>
  <c r="N58" i="32"/>
  <c r="N28" i="32"/>
  <c r="N27" i="10"/>
  <c r="O63" i="10" s="1"/>
  <c r="N34" i="10"/>
  <c r="O70" i="10" s="1"/>
  <c r="N66" i="10"/>
  <c r="N30" i="10"/>
  <c r="N35" i="10"/>
  <c r="O71" i="10" s="1"/>
  <c r="N31" i="10"/>
  <c r="O67" i="10" s="1"/>
  <c r="AD2" i="43"/>
  <c r="AC78" i="43"/>
  <c r="AC83" i="43" s="1"/>
  <c r="AC79" i="43"/>
  <c r="AC84" i="43" s="1"/>
  <c r="AC80" i="43"/>
  <c r="AC77" i="43"/>
  <c r="AC82" i="43" s="1"/>
  <c r="Q34" i="32"/>
  <c r="Q77" i="32"/>
  <c r="Q65" i="32"/>
  <c r="Q49" i="32"/>
  <c r="Q19" i="32"/>
  <c r="Q126" i="29"/>
  <c r="Q188" i="29"/>
  <c r="Q161" i="29"/>
  <c r="Q92" i="29"/>
  <c r="Q58" i="29"/>
  <c r="Q22" i="29"/>
  <c r="Q181" i="29"/>
  <c r="Q142" i="29"/>
  <c r="Q77" i="29"/>
  <c r="Q40" i="29"/>
  <c r="Q109" i="29"/>
  <c r="Q161" i="34"/>
  <c r="Q126" i="34"/>
  <c r="Q77" i="34"/>
  <c r="Q188" i="34"/>
  <c r="Q22" i="34"/>
  <c r="Q181" i="34"/>
  <c r="Q142" i="34"/>
  <c r="Q109" i="34"/>
  <c r="Q92" i="34"/>
  <c r="Q58" i="34"/>
  <c r="Q40" i="34"/>
  <c r="BC34" i="28"/>
  <c r="Q59" i="28"/>
  <c r="Q58" i="10"/>
  <c r="Q92" i="10"/>
  <c r="Q22" i="10"/>
  <c r="Q77" i="10"/>
  <c r="Q40" i="10"/>
  <c r="R4" i="36"/>
  <c r="R4" i="34"/>
  <c r="R4" i="32"/>
  <c r="R4" i="30"/>
  <c r="R4" i="31"/>
  <c r="R4" i="10"/>
  <c r="R4" i="43"/>
  <c r="R4" i="50" s="1"/>
  <c r="R4" i="35"/>
  <c r="R4" i="29"/>
  <c r="R4" i="33"/>
  <c r="R77" i="2"/>
  <c r="R65" i="2"/>
  <c r="R49" i="2"/>
  <c r="R34" i="2"/>
  <c r="R19" i="2"/>
  <c r="Q92" i="33"/>
  <c r="Q77" i="33"/>
  <c r="Q58" i="33"/>
  <c r="Q40" i="33"/>
  <c r="Q22" i="33"/>
  <c r="P87" i="28"/>
  <c r="P67" i="28"/>
  <c r="P75" i="28" s="1"/>
  <c r="Q181" i="36"/>
  <c r="Q161" i="36"/>
  <c r="Q126" i="36"/>
  <c r="Q58" i="36"/>
  <c r="Q188" i="36"/>
  <c r="Q92" i="36"/>
  <c r="Q77" i="36"/>
  <c r="Q22" i="36"/>
  <c r="Q142" i="36"/>
  <c r="Q40" i="36"/>
  <c r="Q109" i="36"/>
  <c r="T5" i="28"/>
  <c r="S4" i="2"/>
  <c r="S21" i="28"/>
  <c r="S13" i="28"/>
  <c r="Q126" i="35"/>
  <c r="Q22" i="35"/>
  <c r="Q40" i="35"/>
  <c r="Q188" i="35"/>
  <c r="Q58" i="35"/>
  <c r="Q92" i="35"/>
  <c r="Q161" i="35"/>
  <c r="Q181" i="35"/>
  <c r="Q142" i="35"/>
  <c r="Q109" i="35"/>
  <c r="Q77" i="35"/>
  <c r="Q188" i="30"/>
  <c r="Q22" i="30"/>
  <c r="Q142" i="30"/>
  <c r="Q58" i="30"/>
  <c r="Q77" i="30"/>
  <c r="Q126" i="30"/>
  <c r="Q181" i="30"/>
  <c r="Q161" i="30"/>
  <c r="Q40" i="30"/>
  <c r="Q92" i="30"/>
  <c r="Q109" i="30"/>
  <c r="Q22" i="43"/>
  <c r="Q76" i="43"/>
  <c r="Q40" i="43"/>
  <c r="Q89" i="43"/>
  <c r="Q58" i="43"/>
  <c r="Q181" i="31"/>
  <c r="Q92" i="31"/>
  <c r="Q77" i="31"/>
  <c r="Q188" i="31"/>
  <c r="Q109" i="31"/>
  <c r="Q58" i="31"/>
  <c r="Q22" i="31"/>
  <c r="Q161" i="31"/>
  <c r="Q126" i="31"/>
  <c r="Q40" i="31"/>
  <c r="Q142" i="31"/>
  <c r="AC39" i="2"/>
  <c r="O59" i="31"/>
  <c r="N59" i="30"/>
  <c r="N61" i="31"/>
  <c r="N73" i="31" s="1"/>
  <c r="M164" i="31"/>
  <c r="M176" i="31" s="1"/>
  <c r="M190" i="31" s="1"/>
  <c r="M192" i="31" s="1"/>
  <c r="N25" i="31"/>
  <c r="N37" i="31" s="1"/>
  <c r="M145" i="31"/>
  <c r="M157" i="31" s="1"/>
  <c r="M189" i="31" s="1"/>
  <c r="N52" i="32"/>
  <c r="N22" i="32"/>
  <c r="O24" i="32"/>
  <c r="P54" i="32" s="1"/>
  <c r="J196" i="36"/>
  <c r="N69" i="10"/>
  <c r="N33" i="10"/>
  <c r="J198" i="31"/>
  <c r="J200" i="31" s="1"/>
  <c r="L189" i="31"/>
  <c r="L197" i="31" s="1"/>
  <c r="N25" i="2"/>
  <c r="O55" i="2" s="1"/>
  <c r="N24" i="2"/>
  <c r="O54" i="2" s="1"/>
  <c r="O23" i="32"/>
  <c r="P53" i="32" s="1"/>
  <c r="K190" i="35"/>
  <c r="K192" i="35" s="1"/>
  <c r="K177" i="35"/>
  <c r="N23" i="2"/>
  <c r="O53" i="2" s="1"/>
  <c r="L158" i="31"/>
  <c r="K158" i="36"/>
  <c r="N28" i="2"/>
  <c r="O58" i="2" s="1"/>
  <c r="K189" i="36"/>
  <c r="K191" i="36" s="1"/>
  <c r="K158" i="35"/>
  <c r="K193" i="31"/>
  <c r="K186" i="31"/>
  <c r="M37" i="10"/>
  <c r="K189" i="34"/>
  <c r="K191" i="34" s="1"/>
  <c r="K158" i="34"/>
  <c r="I194" i="36"/>
  <c r="K197" i="31"/>
  <c r="K177" i="34"/>
  <c r="K196" i="31"/>
  <c r="K178" i="35"/>
  <c r="K179" i="35" s="1"/>
  <c r="K182" i="35"/>
  <c r="K184" i="35" s="1"/>
  <c r="K186" i="35" s="1"/>
  <c r="J197" i="36"/>
  <c r="J193" i="36"/>
  <c r="J194" i="36" s="1"/>
  <c r="AD41" i="35"/>
  <c r="AC55" i="35"/>
  <c r="L176" i="36"/>
  <c r="L183" i="36" s="1"/>
  <c r="L185" i="36" s="1"/>
  <c r="M37" i="36"/>
  <c r="M73" i="35"/>
  <c r="M107" i="28" s="1"/>
  <c r="N27" i="2"/>
  <c r="O57" i="2" s="1"/>
  <c r="P20" i="32"/>
  <c r="L177" i="31"/>
  <c r="L183" i="31"/>
  <c r="L185" i="31" s="1"/>
  <c r="K190" i="36"/>
  <c r="K192" i="36" s="1"/>
  <c r="N59" i="10"/>
  <c r="N23" i="10"/>
  <c r="L178" i="31"/>
  <c r="L179" i="31" s="1"/>
  <c r="I198" i="34"/>
  <c r="I200" i="34" s="1"/>
  <c r="K178" i="36"/>
  <c r="K179" i="36" s="1"/>
  <c r="K177" i="36"/>
  <c r="L157" i="36"/>
  <c r="L182" i="36" s="1"/>
  <c r="I194" i="34"/>
  <c r="M73" i="36"/>
  <c r="M108" i="28" s="1"/>
  <c r="M92" i="28" s="1"/>
  <c r="N35" i="34"/>
  <c r="N71" i="34"/>
  <c r="M174" i="34"/>
  <c r="M155" i="34"/>
  <c r="L157" i="34"/>
  <c r="I194" i="35"/>
  <c r="N28" i="34"/>
  <c r="N64" i="34"/>
  <c r="M148" i="34"/>
  <c r="M167" i="34"/>
  <c r="L176" i="35"/>
  <c r="S29" i="35"/>
  <c r="S65" i="35"/>
  <c r="R168" i="35"/>
  <c r="R149" i="35"/>
  <c r="N25" i="34"/>
  <c r="N61" i="34"/>
  <c r="M164" i="34"/>
  <c r="M145" i="34"/>
  <c r="N24" i="34"/>
  <c r="N60" i="34"/>
  <c r="M144" i="34"/>
  <c r="M163" i="34"/>
  <c r="O60" i="31"/>
  <c r="O24" i="31"/>
  <c r="N163" i="31"/>
  <c r="N144" i="31"/>
  <c r="R28" i="35"/>
  <c r="R64" i="35"/>
  <c r="Q167" i="35"/>
  <c r="Q148" i="35"/>
  <c r="N34" i="36"/>
  <c r="N70" i="36"/>
  <c r="M154" i="36"/>
  <c r="M173" i="36"/>
  <c r="M73" i="34"/>
  <c r="M106" i="28" s="1"/>
  <c r="N34" i="34"/>
  <c r="N70" i="34"/>
  <c r="M154" i="34"/>
  <c r="M173" i="34"/>
  <c r="P31" i="31"/>
  <c r="P67" i="31"/>
  <c r="O151" i="31"/>
  <c r="O170" i="31"/>
  <c r="O34" i="31"/>
  <c r="O70" i="31"/>
  <c r="N173" i="31"/>
  <c r="N154" i="31"/>
  <c r="N23" i="35"/>
  <c r="N59" i="35"/>
  <c r="M37" i="35"/>
  <c r="M162" i="35"/>
  <c r="M143" i="35"/>
  <c r="O26" i="31"/>
  <c r="O62" i="31"/>
  <c r="N165" i="31"/>
  <c r="N146" i="31"/>
  <c r="O64" i="31"/>
  <c r="O28" i="31"/>
  <c r="N167" i="31"/>
  <c r="N148" i="31"/>
  <c r="N31" i="36"/>
  <c r="N67" i="36"/>
  <c r="M170" i="36"/>
  <c r="M151" i="36"/>
  <c r="O35" i="31"/>
  <c r="O71" i="31"/>
  <c r="N155" i="31"/>
  <c r="N174" i="31"/>
  <c r="N26" i="34"/>
  <c r="N62" i="34"/>
  <c r="M146" i="34"/>
  <c r="M165" i="34"/>
  <c r="N28" i="36"/>
  <c r="N64" i="36"/>
  <c r="M148" i="36"/>
  <c r="M167" i="36"/>
  <c r="O33" i="31"/>
  <c r="O69" i="31"/>
  <c r="N172" i="31"/>
  <c r="N153" i="31"/>
  <c r="N33" i="34"/>
  <c r="N69" i="34"/>
  <c r="M153" i="34"/>
  <c r="M172" i="34"/>
  <c r="N23" i="34"/>
  <c r="N59" i="34"/>
  <c r="M143" i="34"/>
  <c r="M37" i="34"/>
  <c r="M162" i="34"/>
  <c r="O30" i="31"/>
  <c r="O66" i="31"/>
  <c r="N169" i="31"/>
  <c r="N150" i="31"/>
  <c r="V26" i="35"/>
  <c r="V62" i="35"/>
  <c r="U165" i="35"/>
  <c r="U146" i="35"/>
  <c r="K190" i="34"/>
  <c r="K192" i="34" s="1"/>
  <c r="K183" i="34"/>
  <c r="K185" i="34" s="1"/>
  <c r="K191" i="35"/>
  <c r="N27" i="34"/>
  <c r="N63" i="34"/>
  <c r="M166" i="34"/>
  <c r="M147" i="34"/>
  <c r="I198" i="35"/>
  <c r="I200" i="35" s="1"/>
  <c r="N30" i="34"/>
  <c r="N66" i="34"/>
  <c r="M169" i="34"/>
  <c r="M150" i="34"/>
  <c r="O68" i="31"/>
  <c r="O32" i="31"/>
  <c r="N152" i="31"/>
  <c r="N171" i="31"/>
  <c r="P24" i="35"/>
  <c r="P60" i="35"/>
  <c r="O163" i="35"/>
  <c r="O144" i="35"/>
  <c r="K178" i="34"/>
  <c r="K179" i="34" s="1"/>
  <c r="N22" i="2"/>
  <c r="O52" i="2" s="1"/>
  <c r="O27" i="31"/>
  <c r="O63" i="31"/>
  <c r="N166" i="31"/>
  <c r="N147" i="31"/>
  <c r="N29" i="34"/>
  <c r="N65" i="34"/>
  <c r="M168" i="34"/>
  <c r="M149" i="34"/>
  <c r="Q29" i="36"/>
  <c r="Q65" i="36"/>
  <c r="P168" i="36"/>
  <c r="P149" i="36"/>
  <c r="S30" i="35"/>
  <c r="S66" i="35"/>
  <c r="R150" i="35"/>
  <c r="R169" i="35"/>
  <c r="O29" i="31"/>
  <c r="O65" i="31"/>
  <c r="N149" i="31"/>
  <c r="N168" i="31"/>
  <c r="K184" i="34"/>
  <c r="R27" i="35"/>
  <c r="R63" i="35"/>
  <c r="Q147" i="35"/>
  <c r="Q166" i="35"/>
  <c r="N26" i="36"/>
  <c r="N62" i="36"/>
  <c r="M146" i="36"/>
  <c r="M165" i="36"/>
  <c r="J184" i="34"/>
  <c r="J186" i="34" s="1"/>
  <c r="J196" i="34"/>
  <c r="N34" i="35"/>
  <c r="N70" i="35"/>
  <c r="M173" i="35"/>
  <c r="M154" i="35"/>
  <c r="N30" i="36"/>
  <c r="N66" i="36"/>
  <c r="M169" i="36"/>
  <c r="M150" i="36"/>
  <c r="J197" i="35"/>
  <c r="J191" i="35"/>
  <c r="J193" i="35" s="1"/>
  <c r="N33" i="36"/>
  <c r="N69" i="36"/>
  <c r="M153" i="36"/>
  <c r="M172" i="36"/>
  <c r="S35" i="35"/>
  <c r="S71" i="35"/>
  <c r="R174" i="35"/>
  <c r="R155" i="35"/>
  <c r="N35" i="36"/>
  <c r="N71" i="36"/>
  <c r="M155" i="36"/>
  <c r="M174" i="36"/>
  <c r="S25" i="35"/>
  <c r="S61" i="35"/>
  <c r="R164" i="35"/>
  <c r="R145" i="35"/>
  <c r="L157" i="35"/>
  <c r="N32" i="36"/>
  <c r="N68" i="36"/>
  <c r="M152" i="36"/>
  <c r="M171" i="36"/>
  <c r="N32" i="34"/>
  <c r="N68" i="34"/>
  <c r="M152" i="34"/>
  <c r="M171" i="34"/>
  <c r="J191" i="34"/>
  <c r="J193" i="34" s="1"/>
  <c r="J197" i="34"/>
  <c r="N31" i="35"/>
  <c r="N67" i="35"/>
  <c r="M170" i="35"/>
  <c r="M151" i="35"/>
  <c r="N25" i="36"/>
  <c r="N61" i="36"/>
  <c r="M164" i="36"/>
  <c r="M145" i="36"/>
  <c r="J184" i="35"/>
  <c r="J186" i="35" s="1"/>
  <c r="J196" i="35"/>
  <c r="L176" i="34"/>
  <c r="R32" i="35"/>
  <c r="R68" i="35"/>
  <c r="Q152" i="35"/>
  <c r="Q171" i="35"/>
  <c r="N24" i="36"/>
  <c r="N60" i="36"/>
  <c r="M163" i="36"/>
  <c r="M144" i="36"/>
  <c r="N27" i="36"/>
  <c r="N63" i="36"/>
  <c r="M147" i="36"/>
  <c r="M166" i="36"/>
  <c r="S33" i="35"/>
  <c r="S69" i="35"/>
  <c r="R172" i="35"/>
  <c r="R153" i="35"/>
  <c r="N31" i="34"/>
  <c r="N67" i="34"/>
  <c r="M151" i="34"/>
  <c r="M170" i="34"/>
  <c r="O23" i="36"/>
  <c r="O59" i="36"/>
  <c r="N162" i="36"/>
  <c r="N143" i="36"/>
  <c r="K196" i="36"/>
  <c r="K184" i="36"/>
  <c r="K186" i="36" s="1"/>
  <c r="K88" i="28"/>
  <c r="K89" i="28"/>
  <c r="L74" i="31"/>
  <c r="W41" i="33"/>
  <c r="V55" i="33"/>
  <c r="AA41" i="30"/>
  <c r="Z55" i="30"/>
  <c r="L61" i="2"/>
  <c r="L96" i="28" s="1"/>
  <c r="L62" i="32"/>
  <c r="M61" i="32"/>
  <c r="M104" i="28" s="1"/>
  <c r="O21" i="32"/>
  <c r="P51" i="32" s="1"/>
  <c r="K62" i="2"/>
  <c r="K74" i="34"/>
  <c r="K74" i="36"/>
  <c r="J10" i="28"/>
  <c r="J88" i="28"/>
  <c r="K74" i="35"/>
  <c r="J9" i="28"/>
  <c r="J7" i="28"/>
  <c r="I6" i="28"/>
  <c r="I27" i="28"/>
  <c r="Y41" i="10"/>
  <c r="X55" i="10"/>
  <c r="L74" i="10"/>
  <c r="V41" i="34"/>
  <c r="U55" i="34"/>
  <c r="L73" i="30"/>
  <c r="L99" i="28" s="1"/>
  <c r="L91" i="28" s="1"/>
  <c r="K74" i="30"/>
  <c r="I198" i="30"/>
  <c r="I200" i="30" s="1"/>
  <c r="K158" i="30"/>
  <c r="I194" i="30"/>
  <c r="K74" i="33"/>
  <c r="K7" i="28" s="1"/>
  <c r="M147" i="30"/>
  <c r="N27" i="30"/>
  <c r="O63" i="30" s="1"/>
  <c r="M166" i="30"/>
  <c r="N30" i="33"/>
  <c r="O66" i="33" s="1"/>
  <c r="N28" i="30"/>
  <c r="O64" i="30" s="1"/>
  <c r="M167" i="30"/>
  <c r="M148" i="30"/>
  <c r="L176" i="30"/>
  <c r="K182" i="30"/>
  <c r="K178" i="30"/>
  <c r="K179" i="30" s="1"/>
  <c r="K189" i="30"/>
  <c r="K177" i="30"/>
  <c r="K183" i="30"/>
  <c r="K185" i="30" s="1"/>
  <c r="K190" i="30"/>
  <c r="K192" i="30" s="1"/>
  <c r="N34" i="33"/>
  <c r="O70" i="33" s="1"/>
  <c r="N33" i="33"/>
  <c r="O69" i="33" s="1"/>
  <c r="M143" i="30"/>
  <c r="N23" i="30"/>
  <c r="M37" i="30"/>
  <c r="M162" i="30"/>
  <c r="M155" i="30"/>
  <c r="M174" i="30"/>
  <c r="N35" i="30"/>
  <c r="O71" i="30" s="1"/>
  <c r="J184" i="30"/>
  <c r="J186" i="30" s="1"/>
  <c r="J196" i="30"/>
  <c r="M173" i="30"/>
  <c r="M154" i="30"/>
  <c r="N34" i="30"/>
  <c r="O70" i="30" s="1"/>
  <c r="L157" i="30"/>
  <c r="N28" i="33"/>
  <c r="O64" i="33" s="1"/>
  <c r="O25" i="33"/>
  <c r="P61" i="33" s="1"/>
  <c r="L73" i="33"/>
  <c r="L105" i="28" s="1"/>
  <c r="N27" i="33"/>
  <c r="O63" i="33" s="1"/>
  <c r="M172" i="30"/>
  <c r="M153" i="30"/>
  <c r="N33" i="30"/>
  <c r="O69" i="30" s="1"/>
  <c r="N23" i="33"/>
  <c r="M37" i="33"/>
  <c r="J197" i="30"/>
  <c r="J191" i="30"/>
  <c r="J193" i="30" s="1"/>
  <c r="N24" i="30"/>
  <c r="O60" i="30" s="1"/>
  <c r="M144" i="30"/>
  <c r="M163" i="30"/>
  <c r="N24" i="33"/>
  <c r="O60" i="33" s="1"/>
  <c r="M149" i="30"/>
  <c r="N29" i="30"/>
  <c r="O65" i="30" s="1"/>
  <c r="M168" i="30"/>
  <c r="M165" i="30"/>
  <c r="N26" i="30"/>
  <c r="O62" i="30" s="1"/>
  <c r="M146" i="30"/>
  <c r="N29" i="33"/>
  <c r="O65" i="33" s="1"/>
  <c r="M169" i="30"/>
  <c r="N30" i="30"/>
  <c r="O66" i="30" s="1"/>
  <c r="M150" i="30"/>
  <c r="N32" i="33"/>
  <c r="O68" i="33" s="1"/>
  <c r="N35" i="33"/>
  <c r="O71" i="33" s="1"/>
  <c r="N31" i="33"/>
  <c r="O67" i="33" s="1"/>
  <c r="N25" i="30"/>
  <c r="O61" i="30" s="1"/>
  <c r="M164" i="30"/>
  <c r="M145" i="30"/>
  <c r="M170" i="30"/>
  <c r="M151" i="30"/>
  <c r="N31" i="30"/>
  <c r="O67" i="30" s="1"/>
  <c r="M171" i="30"/>
  <c r="M152" i="30"/>
  <c r="N32" i="30"/>
  <c r="O68" i="30" s="1"/>
  <c r="N26" i="33"/>
  <c r="O62" i="33" s="1"/>
  <c r="O23" i="31"/>
  <c r="N162" i="31"/>
  <c r="N143" i="31"/>
  <c r="L184" i="31"/>
  <c r="M61" i="2"/>
  <c r="M96" i="28" s="1"/>
  <c r="N29" i="2"/>
  <c r="O59" i="2" s="1"/>
  <c r="O26" i="2"/>
  <c r="P56" i="2" s="1"/>
  <c r="M31" i="2"/>
  <c r="P51" i="2"/>
  <c r="P20" i="2"/>
  <c r="O29" i="10"/>
  <c r="P65" i="10" s="1"/>
  <c r="O32" i="10"/>
  <c r="P68" i="10" s="1"/>
  <c r="P24" i="10"/>
  <c r="Q60" i="10" s="1"/>
  <c r="O26" i="10"/>
  <c r="P62" i="10" s="1"/>
  <c r="O25" i="10"/>
  <c r="P61" i="10" s="1"/>
  <c r="O28" i="10"/>
  <c r="P64" i="10" s="1"/>
  <c r="M73" i="10"/>
  <c r="M97" i="28" s="1"/>
  <c r="P26" i="32"/>
  <c r="Q56" i="32" s="1"/>
  <c r="P95" i="28" l="1"/>
  <c r="P103" i="28" s="1"/>
  <c r="P113" i="28"/>
  <c r="P121" i="28" s="1"/>
  <c r="P129" i="28" s="1"/>
  <c r="O25" i="32"/>
  <c r="P55" i="32" s="1"/>
  <c r="P27" i="32"/>
  <c r="Q57" i="32" s="1"/>
  <c r="W35" i="2"/>
  <c r="V46" i="2"/>
  <c r="S34" i="28"/>
  <c r="Q21" i="50"/>
  <c r="Q23" i="50" s="1"/>
  <c r="R2" i="50"/>
  <c r="R27" i="50"/>
  <c r="R20" i="50"/>
  <c r="O29" i="32"/>
  <c r="P59" i="32" s="1"/>
  <c r="N31" i="32"/>
  <c r="Q50" i="32"/>
  <c r="Q50" i="2"/>
  <c r="P59" i="31"/>
  <c r="O59" i="33"/>
  <c r="O58" i="32"/>
  <c r="O28" i="32"/>
  <c r="O34" i="10"/>
  <c r="P70" i="10" s="1"/>
  <c r="O27" i="10"/>
  <c r="P63" i="10" s="1"/>
  <c r="O35" i="10"/>
  <c r="P71" i="10" s="1"/>
  <c r="O31" i="10"/>
  <c r="P67" i="10" s="1"/>
  <c r="O66" i="10"/>
  <c r="O30" i="10"/>
  <c r="O25" i="2"/>
  <c r="P55" i="2" s="1"/>
  <c r="AE2" i="43"/>
  <c r="AD80" i="43"/>
  <c r="AD77" i="43"/>
  <c r="AD82" i="43" s="1"/>
  <c r="AD78" i="43"/>
  <c r="AD83" i="43" s="1"/>
  <c r="AD79" i="43"/>
  <c r="AD84" i="43" s="1"/>
  <c r="R89" i="43"/>
  <c r="R76" i="43"/>
  <c r="R58" i="43"/>
  <c r="R40" i="43"/>
  <c r="R22" i="43"/>
  <c r="R181" i="31"/>
  <c r="R188" i="31"/>
  <c r="R126" i="31"/>
  <c r="R92" i="31"/>
  <c r="R58" i="31"/>
  <c r="R22" i="31"/>
  <c r="R161" i="31"/>
  <c r="R40" i="31"/>
  <c r="R77" i="31"/>
  <c r="R142" i="31"/>
  <c r="R109" i="31"/>
  <c r="R188" i="30"/>
  <c r="R181" i="30"/>
  <c r="R92" i="30"/>
  <c r="R161" i="30"/>
  <c r="R142" i="30"/>
  <c r="R109" i="30"/>
  <c r="R77" i="30"/>
  <c r="R40" i="30"/>
  <c r="R22" i="30"/>
  <c r="R126" i="30"/>
  <c r="R58" i="30"/>
  <c r="R77" i="32"/>
  <c r="R65" i="32"/>
  <c r="R19" i="32"/>
  <c r="R49" i="32"/>
  <c r="R34" i="32"/>
  <c r="R92" i="33"/>
  <c r="R77" i="33"/>
  <c r="R58" i="33"/>
  <c r="R40" i="33"/>
  <c r="R22" i="33"/>
  <c r="R188" i="34"/>
  <c r="R126" i="34"/>
  <c r="R40" i="34"/>
  <c r="R161" i="34"/>
  <c r="R142" i="34"/>
  <c r="R109" i="34"/>
  <c r="R22" i="34"/>
  <c r="R77" i="34"/>
  <c r="R181" i="34"/>
  <c r="R92" i="34"/>
  <c r="R58" i="34"/>
  <c r="Q67" i="28"/>
  <c r="Q75" i="28" s="1"/>
  <c r="Q87" i="28"/>
  <c r="R126" i="29"/>
  <c r="R188" i="29"/>
  <c r="R161" i="29"/>
  <c r="R181" i="29"/>
  <c r="R142" i="29"/>
  <c r="R58" i="29"/>
  <c r="R77" i="29"/>
  <c r="R92" i="29"/>
  <c r="R22" i="29"/>
  <c r="R40" i="29"/>
  <c r="R109" i="29"/>
  <c r="R142" i="36"/>
  <c r="R109" i="36"/>
  <c r="R188" i="36"/>
  <c r="R40" i="36"/>
  <c r="R181" i="36"/>
  <c r="R126" i="36"/>
  <c r="R22" i="36"/>
  <c r="R161" i="36"/>
  <c r="R58" i="36"/>
  <c r="R92" i="36"/>
  <c r="R77" i="36"/>
  <c r="R181" i="35"/>
  <c r="R188" i="35"/>
  <c r="R109" i="35"/>
  <c r="R77" i="35"/>
  <c r="R40" i="35"/>
  <c r="R161" i="35"/>
  <c r="R142" i="35"/>
  <c r="R22" i="35"/>
  <c r="R58" i="35"/>
  <c r="R92" i="35"/>
  <c r="R126" i="35"/>
  <c r="S4" i="36"/>
  <c r="S4" i="34"/>
  <c r="S4" i="32"/>
  <c r="S4" i="30"/>
  <c r="S4" i="43"/>
  <c r="S4" i="50" s="1"/>
  <c r="S4" i="35"/>
  <c r="S4" i="33"/>
  <c r="S4" i="31"/>
  <c r="S4" i="10"/>
  <c r="S4" i="29"/>
  <c r="S65" i="2"/>
  <c r="S34" i="2"/>
  <c r="S77" i="2"/>
  <c r="S49" i="2"/>
  <c r="S19" i="2"/>
  <c r="U5" i="28"/>
  <c r="T4" i="2"/>
  <c r="T13" i="28"/>
  <c r="T21" i="28"/>
  <c r="R92" i="10"/>
  <c r="R77" i="10"/>
  <c r="R58" i="10"/>
  <c r="R40" i="10"/>
  <c r="R22" i="10"/>
  <c r="BD34" i="28"/>
  <c r="R59" i="28"/>
  <c r="O59" i="30"/>
  <c r="AD39" i="2"/>
  <c r="P23" i="32"/>
  <c r="Q53" i="32" s="1"/>
  <c r="J198" i="36"/>
  <c r="J200" i="36" s="1"/>
  <c r="N37" i="10"/>
  <c r="O61" i="31"/>
  <c r="O73" i="31" s="1"/>
  <c r="O100" i="28" s="1"/>
  <c r="N164" i="31"/>
  <c r="N176" i="31" s="1"/>
  <c r="N183" i="31" s="1"/>
  <c r="N185" i="31" s="1"/>
  <c r="O25" i="31"/>
  <c r="O37" i="31" s="1"/>
  <c r="D36" i="47" s="1"/>
  <c r="N145" i="31"/>
  <c r="N157" i="31" s="1"/>
  <c r="N189" i="31" s="1"/>
  <c r="P24" i="32"/>
  <c r="Q54" i="32" s="1"/>
  <c r="L191" i="31"/>
  <c r="L193" i="31" s="1"/>
  <c r="O52" i="32"/>
  <c r="O22" i="32"/>
  <c r="K193" i="35"/>
  <c r="K194" i="35" s="1"/>
  <c r="K197" i="35"/>
  <c r="O69" i="10"/>
  <c r="O33" i="10"/>
  <c r="M177" i="31"/>
  <c r="L177" i="35"/>
  <c r="O24" i="2"/>
  <c r="P54" i="2" s="1"/>
  <c r="O28" i="2"/>
  <c r="P58" i="2" s="1"/>
  <c r="O23" i="2"/>
  <c r="P53" i="2" s="1"/>
  <c r="K194" i="31"/>
  <c r="K196" i="35"/>
  <c r="M183" i="31"/>
  <c r="M185" i="31" s="1"/>
  <c r="N37" i="36"/>
  <c r="O27" i="2"/>
  <c r="P57" i="2" s="1"/>
  <c r="L190" i="36"/>
  <c r="L192" i="36" s="1"/>
  <c r="L177" i="36"/>
  <c r="L177" i="34"/>
  <c r="K198" i="31"/>
  <c r="K200" i="31" s="1"/>
  <c r="M178" i="31"/>
  <c r="M179" i="31" s="1"/>
  <c r="L178" i="36"/>
  <c r="L179" i="36" s="1"/>
  <c r="K193" i="36"/>
  <c r="K194" i="36" s="1"/>
  <c r="K197" i="36"/>
  <c r="K198" i="36" s="1"/>
  <c r="K200" i="36" s="1"/>
  <c r="K197" i="34"/>
  <c r="L186" i="31"/>
  <c r="L196" i="31"/>
  <c r="L198" i="31" s="1"/>
  <c r="L200" i="31" s="1"/>
  <c r="AE41" i="35"/>
  <c r="AD55" i="35"/>
  <c r="Q20" i="32"/>
  <c r="M88" i="28"/>
  <c r="M158" i="31"/>
  <c r="M182" i="31"/>
  <c r="L189" i="36"/>
  <c r="L191" i="36" s="1"/>
  <c r="O59" i="10"/>
  <c r="O23" i="10"/>
  <c r="L158" i="36"/>
  <c r="J194" i="35"/>
  <c r="J198" i="35"/>
  <c r="J200" i="35" s="1"/>
  <c r="J198" i="34"/>
  <c r="J200" i="34" s="1"/>
  <c r="J194" i="34"/>
  <c r="M157" i="36"/>
  <c r="M182" i="36" s="1"/>
  <c r="M176" i="36"/>
  <c r="N73" i="36"/>
  <c r="N108" i="28" s="1"/>
  <c r="O24" i="34"/>
  <c r="O60" i="34"/>
  <c r="N163" i="34"/>
  <c r="N144" i="34"/>
  <c r="L183" i="34"/>
  <c r="L185" i="34" s="1"/>
  <c r="L190" i="34"/>
  <c r="L192" i="34" s="1"/>
  <c r="K193" i="34"/>
  <c r="O30" i="36"/>
  <c r="O66" i="36"/>
  <c r="N150" i="36"/>
  <c r="N169" i="36"/>
  <c r="P29" i="31"/>
  <c r="P65" i="31"/>
  <c r="O168" i="31"/>
  <c r="O149" i="31"/>
  <c r="R29" i="36"/>
  <c r="R65" i="36"/>
  <c r="Q168" i="36"/>
  <c r="Q149" i="36"/>
  <c r="P27" i="31"/>
  <c r="P63" i="31"/>
  <c r="O166" i="31"/>
  <c r="O147" i="31"/>
  <c r="O26" i="34"/>
  <c r="O62" i="34"/>
  <c r="N146" i="34"/>
  <c r="N165" i="34"/>
  <c r="O31" i="36"/>
  <c r="O67" i="36"/>
  <c r="N151" i="36"/>
  <c r="N170" i="36"/>
  <c r="P26" i="31"/>
  <c r="P62" i="31"/>
  <c r="O165" i="31"/>
  <c r="O146" i="31"/>
  <c r="L196" i="36"/>
  <c r="L184" i="36"/>
  <c r="L186" i="36" s="1"/>
  <c r="O31" i="35"/>
  <c r="O67" i="35"/>
  <c r="N151" i="35"/>
  <c r="N170" i="35"/>
  <c r="L189" i="35"/>
  <c r="L182" i="35"/>
  <c r="L178" i="35"/>
  <c r="L179" i="35" s="1"/>
  <c r="O33" i="36"/>
  <c r="O69" i="36"/>
  <c r="N153" i="36"/>
  <c r="N172" i="36"/>
  <c r="O22" i="2"/>
  <c r="P52" i="2" s="1"/>
  <c r="P30" i="31"/>
  <c r="P66" i="31"/>
  <c r="O169" i="31"/>
  <c r="O150" i="31"/>
  <c r="L178" i="34"/>
  <c r="L179" i="34" s="1"/>
  <c r="L189" i="34"/>
  <c r="L182" i="34"/>
  <c r="P23" i="36"/>
  <c r="P59" i="36"/>
  <c r="O143" i="36"/>
  <c r="O162" i="36"/>
  <c r="T33" i="35"/>
  <c r="T69" i="35"/>
  <c r="S153" i="35"/>
  <c r="S172" i="35"/>
  <c r="O24" i="36"/>
  <c r="O60" i="36"/>
  <c r="N163" i="36"/>
  <c r="N144" i="36"/>
  <c r="O32" i="34"/>
  <c r="O68" i="34"/>
  <c r="N152" i="34"/>
  <c r="N171" i="34"/>
  <c r="K186" i="34"/>
  <c r="M176" i="34"/>
  <c r="O33" i="34"/>
  <c r="O69" i="34"/>
  <c r="N172" i="34"/>
  <c r="N153" i="34"/>
  <c r="P64" i="31"/>
  <c r="P28" i="31"/>
  <c r="O167" i="31"/>
  <c r="O148" i="31"/>
  <c r="M157" i="35"/>
  <c r="P70" i="31"/>
  <c r="O173" i="31"/>
  <c r="O154" i="31"/>
  <c r="P34" i="31"/>
  <c r="O34" i="34"/>
  <c r="O70" i="34"/>
  <c r="N154" i="34"/>
  <c r="N173" i="34"/>
  <c r="L183" i="35"/>
  <c r="L185" i="35" s="1"/>
  <c r="L190" i="35"/>
  <c r="L192" i="35" s="1"/>
  <c r="O35" i="36"/>
  <c r="O71" i="36"/>
  <c r="N174" i="36"/>
  <c r="N155" i="36"/>
  <c r="S27" i="35"/>
  <c r="S63" i="35"/>
  <c r="R166" i="35"/>
  <c r="R147" i="35"/>
  <c r="P68" i="31"/>
  <c r="P32" i="31"/>
  <c r="O152" i="31"/>
  <c r="O171" i="31"/>
  <c r="O34" i="36"/>
  <c r="O70" i="36"/>
  <c r="N173" i="36"/>
  <c r="N154" i="36"/>
  <c r="L158" i="34"/>
  <c r="O34" i="35"/>
  <c r="O70" i="35"/>
  <c r="N154" i="35"/>
  <c r="N173" i="35"/>
  <c r="K196" i="34"/>
  <c r="T30" i="35"/>
  <c r="T66" i="35"/>
  <c r="S150" i="35"/>
  <c r="S169" i="35"/>
  <c r="O29" i="34"/>
  <c r="O65" i="34"/>
  <c r="N149" i="34"/>
  <c r="N168" i="34"/>
  <c r="O28" i="36"/>
  <c r="O64" i="36"/>
  <c r="N167" i="36"/>
  <c r="N148" i="36"/>
  <c r="P35" i="31"/>
  <c r="P71" i="31"/>
  <c r="O155" i="31"/>
  <c r="O174" i="31"/>
  <c r="M176" i="35"/>
  <c r="P60" i="31"/>
  <c r="P24" i="31"/>
  <c r="O163" i="31"/>
  <c r="O144" i="31"/>
  <c r="T29" i="35"/>
  <c r="T65" i="35"/>
  <c r="S149" i="35"/>
  <c r="S168" i="35"/>
  <c r="L158" i="35"/>
  <c r="O26" i="36"/>
  <c r="O62" i="36"/>
  <c r="N146" i="36"/>
  <c r="N165" i="36"/>
  <c r="O27" i="34"/>
  <c r="O63" i="34"/>
  <c r="N147" i="34"/>
  <c r="N166" i="34"/>
  <c r="M157" i="34"/>
  <c r="O25" i="34"/>
  <c r="O61" i="34"/>
  <c r="N164" i="34"/>
  <c r="N145" i="34"/>
  <c r="O25" i="36"/>
  <c r="O61" i="36"/>
  <c r="N145" i="36"/>
  <c r="N164" i="36"/>
  <c r="T25" i="35"/>
  <c r="T61" i="35"/>
  <c r="S164" i="35"/>
  <c r="S145" i="35"/>
  <c r="T35" i="35"/>
  <c r="T71" i="35"/>
  <c r="S174" i="35"/>
  <c r="S155" i="35"/>
  <c r="W26" i="35"/>
  <c r="W62" i="35"/>
  <c r="V146" i="35"/>
  <c r="V165" i="35"/>
  <c r="N73" i="34"/>
  <c r="N106" i="28" s="1"/>
  <c r="N73" i="35"/>
  <c r="N107" i="28" s="1"/>
  <c r="S28" i="35"/>
  <c r="S64" i="35"/>
  <c r="R167" i="35"/>
  <c r="R148" i="35"/>
  <c r="O31" i="34"/>
  <c r="O67" i="34"/>
  <c r="N170" i="34"/>
  <c r="N151" i="34"/>
  <c r="O27" i="36"/>
  <c r="O63" i="36"/>
  <c r="N166" i="36"/>
  <c r="N147" i="36"/>
  <c r="S32" i="35"/>
  <c r="S68" i="35"/>
  <c r="R171" i="35"/>
  <c r="R152" i="35"/>
  <c r="O32" i="36"/>
  <c r="O68" i="36"/>
  <c r="N171" i="36"/>
  <c r="N152" i="36"/>
  <c r="Q24" i="35"/>
  <c r="Q60" i="35"/>
  <c r="P163" i="35"/>
  <c r="P144" i="35"/>
  <c r="O30" i="34"/>
  <c r="O66" i="34"/>
  <c r="N169" i="34"/>
  <c r="N150" i="34"/>
  <c r="O23" i="34"/>
  <c r="O59" i="34"/>
  <c r="N162" i="34"/>
  <c r="N143" i="34"/>
  <c r="N37" i="34"/>
  <c r="P33" i="31"/>
  <c r="P69" i="31"/>
  <c r="O172" i="31"/>
  <c r="O153" i="31"/>
  <c r="O23" i="35"/>
  <c r="O59" i="35"/>
  <c r="N143" i="35"/>
  <c r="N162" i="35"/>
  <c r="N37" i="35"/>
  <c r="Q31" i="31"/>
  <c r="Q67" i="31"/>
  <c r="P151" i="31"/>
  <c r="P170" i="31"/>
  <c r="O28" i="34"/>
  <c r="O64" i="34"/>
  <c r="N167" i="34"/>
  <c r="N148" i="34"/>
  <c r="O35" i="34"/>
  <c r="O71" i="34"/>
  <c r="N174" i="34"/>
  <c r="N155" i="34"/>
  <c r="M74" i="31"/>
  <c r="L89" i="28"/>
  <c r="L109" i="28"/>
  <c r="L88" i="28"/>
  <c r="N61" i="32"/>
  <c r="N104" i="28" s="1"/>
  <c r="L74" i="34"/>
  <c r="X41" i="33"/>
  <c r="W55" i="33"/>
  <c r="L74" i="35"/>
  <c r="K9" i="28"/>
  <c r="L74" i="36"/>
  <c r="K10" i="28"/>
  <c r="AB41" i="30"/>
  <c r="AA55" i="30"/>
  <c r="M62" i="32"/>
  <c r="M74" i="10"/>
  <c r="L62" i="2"/>
  <c r="P21" i="32"/>
  <c r="Q51" i="32" s="1"/>
  <c r="P29" i="32"/>
  <c r="Q59" i="32" s="1"/>
  <c r="J27" i="28"/>
  <c r="J6" i="28"/>
  <c r="Z41" i="10"/>
  <c r="Y55" i="10"/>
  <c r="L74" i="30"/>
  <c r="W41" i="34"/>
  <c r="V55" i="34"/>
  <c r="L177" i="30"/>
  <c r="L74" i="33"/>
  <c r="L7" i="28" s="1"/>
  <c r="J198" i="30"/>
  <c r="J200" i="30" s="1"/>
  <c r="J194" i="30"/>
  <c r="O31" i="33"/>
  <c r="P67" i="33" s="1"/>
  <c r="M73" i="33"/>
  <c r="M105" i="28" s="1"/>
  <c r="M89" i="28" s="1"/>
  <c r="O34" i="30"/>
  <c r="P70" i="30" s="1"/>
  <c r="N154" i="30"/>
  <c r="N173" i="30"/>
  <c r="O33" i="33"/>
  <c r="P69" i="33" s="1"/>
  <c r="K184" i="30"/>
  <c r="K186" i="30" s="1"/>
  <c r="K196" i="30"/>
  <c r="O24" i="33"/>
  <c r="P60" i="33" s="1"/>
  <c r="N172" i="30"/>
  <c r="N153" i="30"/>
  <c r="O33" i="30"/>
  <c r="P69" i="30" s="1"/>
  <c r="O27" i="30"/>
  <c r="P63" i="30" s="1"/>
  <c r="N166" i="30"/>
  <c r="N147" i="30"/>
  <c r="N151" i="30"/>
  <c r="O31" i="30"/>
  <c r="P67" i="30" s="1"/>
  <c r="N170" i="30"/>
  <c r="O32" i="33"/>
  <c r="P68" i="33" s="1"/>
  <c r="M176" i="30"/>
  <c r="O26" i="33"/>
  <c r="P62" i="33" s="1"/>
  <c r="N146" i="30"/>
  <c r="N165" i="30"/>
  <c r="O26" i="30"/>
  <c r="P62" i="30" s="1"/>
  <c r="P25" i="33"/>
  <c r="Q61" i="33" s="1"/>
  <c r="N164" i="30"/>
  <c r="O25" i="30"/>
  <c r="P61" i="30" s="1"/>
  <c r="N145" i="30"/>
  <c r="N169" i="30"/>
  <c r="O30" i="30"/>
  <c r="P66" i="30" s="1"/>
  <c r="N150" i="30"/>
  <c r="M73" i="30"/>
  <c r="M99" i="28" s="1"/>
  <c r="M91" i="28" s="1"/>
  <c r="L183" i="30"/>
  <c r="L185" i="30" s="1"/>
  <c r="L190" i="30"/>
  <c r="L192" i="30" s="1"/>
  <c r="N152" i="30"/>
  <c r="N171" i="30"/>
  <c r="O32" i="30"/>
  <c r="P68" i="30" s="1"/>
  <c r="O28" i="33"/>
  <c r="P64" i="33" s="1"/>
  <c r="N143" i="30"/>
  <c r="N37" i="30"/>
  <c r="O23" i="30"/>
  <c r="N162" i="30"/>
  <c r="O34" i="33"/>
  <c r="P70" i="33" s="1"/>
  <c r="O35" i="33"/>
  <c r="P71" i="33" s="1"/>
  <c r="N149" i="30"/>
  <c r="O29" i="30"/>
  <c r="P65" i="30" s="1"/>
  <c r="N168" i="30"/>
  <c r="N144" i="30"/>
  <c r="N163" i="30"/>
  <c r="O24" i="30"/>
  <c r="P60" i="30" s="1"/>
  <c r="O27" i="33"/>
  <c r="P63" i="33" s="1"/>
  <c r="N155" i="30"/>
  <c r="N174" i="30"/>
  <c r="O35" i="30"/>
  <c r="P71" i="30" s="1"/>
  <c r="M157" i="30"/>
  <c r="K191" i="30"/>
  <c r="K193" i="30" s="1"/>
  <c r="K197" i="30"/>
  <c r="O29" i="33"/>
  <c r="P65" i="33" s="1"/>
  <c r="O23" i="33"/>
  <c r="N37" i="33"/>
  <c r="L182" i="30"/>
  <c r="L178" i="30"/>
  <c r="L179" i="30" s="1"/>
  <c r="L189" i="30"/>
  <c r="N167" i="30"/>
  <c r="N148" i="30"/>
  <c r="O28" i="30"/>
  <c r="P64" i="30" s="1"/>
  <c r="O30" i="33"/>
  <c r="P66" i="33" s="1"/>
  <c r="L158" i="30"/>
  <c r="P23" i="31"/>
  <c r="O162" i="31"/>
  <c r="O143" i="31"/>
  <c r="M197" i="31"/>
  <c r="M191" i="31"/>
  <c r="M193" i="31" s="1"/>
  <c r="N73" i="10"/>
  <c r="N97" i="28" s="1"/>
  <c r="Q51" i="2"/>
  <c r="O29" i="2"/>
  <c r="P59" i="2" s="1"/>
  <c r="N61" i="2"/>
  <c r="N96" i="28" s="1"/>
  <c r="P26" i="2"/>
  <c r="Q56" i="2" s="1"/>
  <c r="Q20" i="2"/>
  <c r="N31" i="2"/>
  <c r="P29" i="10"/>
  <c r="Q65" i="10" s="1"/>
  <c r="P28" i="10"/>
  <c r="Q64" i="10" s="1"/>
  <c r="Q24" i="10"/>
  <c r="R60" i="10" s="1"/>
  <c r="P35" i="10"/>
  <c r="Q71" i="10" s="1"/>
  <c r="P25" i="10"/>
  <c r="Q61" i="10" s="1"/>
  <c r="P32" i="10"/>
  <c r="Q68" i="10" s="1"/>
  <c r="P26" i="10"/>
  <c r="Q62" i="10" s="1"/>
  <c r="Q26" i="32"/>
  <c r="R56" i="32" s="1"/>
  <c r="Q27" i="32"/>
  <c r="R57" i="32" s="1"/>
  <c r="Q95" i="28" l="1"/>
  <c r="Q103" i="28" s="1"/>
  <c r="Q113" i="28"/>
  <c r="Q121" i="28" s="1"/>
  <c r="Q129" i="28" s="1"/>
  <c r="P25" i="32"/>
  <c r="Q55" i="32" s="1"/>
  <c r="X35" i="2"/>
  <c r="W46" i="2"/>
  <c r="T34" i="28"/>
  <c r="R21" i="50"/>
  <c r="R23" i="50" s="1"/>
  <c r="S2" i="50"/>
  <c r="S20" i="50"/>
  <c r="S27" i="50"/>
  <c r="Q59" i="31"/>
  <c r="R50" i="32"/>
  <c r="R50" i="2"/>
  <c r="P59" i="33"/>
  <c r="P59" i="30"/>
  <c r="P27" i="10"/>
  <c r="Q63" i="10" s="1"/>
  <c r="O31" i="32"/>
  <c r="D37" i="47" s="1"/>
  <c r="P34" i="10"/>
  <c r="Q70" i="10" s="1"/>
  <c r="P58" i="32"/>
  <c r="P28" i="32"/>
  <c r="P31" i="10"/>
  <c r="Q67" i="10" s="1"/>
  <c r="P25" i="2"/>
  <c r="Q55" i="2" s="1"/>
  <c r="P66" i="10"/>
  <c r="P30" i="10"/>
  <c r="Q23" i="32"/>
  <c r="R53" i="32" s="1"/>
  <c r="M177" i="35"/>
  <c r="O37" i="10"/>
  <c r="D33" i="47" s="1"/>
  <c r="AF2" i="43"/>
  <c r="AE80" i="43"/>
  <c r="AE79" i="43"/>
  <c r="AE84" i="43" s="1"/>
  <c r="AE77" i="43"/>
  <c r="AE82" i="43" s="1"/>
  <c r="AE78" i="43"/>
  <c r="AE83" i="43" s="1"/>
  <c r="V5" i="28"/>
  <c r="U4" i="2"/>
  <c r="U13" i="28"/>
  <c r="U21" i="28"/>
  <c r="S126" i="29"/>
  <c r="S188" i="29"/>
  <c r="S161" i="29"/>
  <c r="S77" i="29"/>
  <c r="S181" i="29"/>
  <c r="S92" i="29"/>
  <c r="S40" i="29"/>
  <c r="S142" i="29"/>
  <c r="S22" i="29"/>
  <c r="S58" i="29"/>
  <c r="S109" i="29"/>
  <c r="S161" i="34"/>
  <c r="S77" i="34"/>
  <c r="S22" i="34"/>
  <c r="S188" i="34"/>
  <c r="S58" i="34"/>
  <c r="S92" i="34"/>
  <c r="S181" i="34"/>
  <c r="S126" i="34"/>
  <c r="S109" i="34"/>
  <c r="S40" i="34"/>
  <c r="S142" i="34"/>
  <c r="S40" i="10"/>
  <c r="S77" i="10"/>
  <c r="S22" i="10"/>
  <c r="S92" i="10"/>
  <c r="S58" i="10"/>
  <c r="S181" i="36"/>
  <c r="S126" i="36"/>
  <c r="S161" i="36"/>
  <c r="S188" i="36"/>
  <c r="S109" i="36"/>
  <c r="S142" i="36"/>
  <c r="S92" i="36"/>
  <c r="S58" i="36"/>
  <c r="S22" i="36"/>
  <c r="S40" i="36"/>
  <c r="S77" i="36"/>
  <c r="S161" i="31"/>
  <c r="S142" i="31"/>
  <c r="S109" i="31"/>
  <c r="S77" i="31"/>
  <c r="S40" i="31"/>
  <c r="S58" i="31"/>
  <c r="S22" i="31"/>
  <c r="S188" i="31"/>
  <c r="S126" i="31"/>
  <c r="S92" i="31"/>
  <c r="S181" i="31"/>
  <c r="S92" i="33"/>
  <c r="S58" i="33"/>
  <c r="S22" i="33"/>
  <c r="S77" i="33"/>
  <c r="S40" i="33"/>
  <c r="S181" i="35"/>
  <c r="S92" i="35"/>
  <c r="S58" i="35"/>
  <c r="S126" i="35"/>
  <c r="S40" i="35"/>
  <c r="S188" i="35"/>
  <c r="S77" i="35"/>
  <c r="S161" i="35"/>
  <c r="S109" i="35"/>
  <c r="S142" i="35"/>
  <c r="S22" i="35"/>
  <c r="R67" i="28"/>
  <c r="R75" i="28" s="1"/>
  <c r="R87" i="28"/>
  <c r="S89" i="43"/>
  <c r="S76" i="43"/>
  <c r="S58" i="43"/>
  <c r="S22" i="43"/>
  <c r="S40" i="43"/>
  <c r="S126" i="30"/>
  <c r="S188" i="30"/>
  <c r="S22" i="30"/>
  <c r="S181" i="30"/>
  <c r="S161" i="30"/>
  <c r="S142" i="30"/>
  <c r="S58" i="30"/>
  <c r="S92" i="30"/>
  <c r="S109" i="30"/>
  <c r="S77" i="30"/>
  <c r="S40" i="30"/>
  <c r="BE34" i="28"/>
  <c r="S59" i="28"/>
  <c r="T4" i="43"/>
  <c r="T4" i="50" s="1"/>
  <c r="T4" i="35"/>
  <c r="T4" i="33"/>
  <c r="T4" i="31"/>
  <c r="T4" i="32"/>
  <c r="T4" i="30"/>
  <c r="T4" i="10"/>
  <c r="T4" i="29"/>
  <c r="T4" i="36"/>
  <c r="T4" i="34"/>
  <c r="T77" i="2"/>
  <c r="T65" i="2"/>
  <c r="T49" i="2"/>
  <c r="T34" i="2"/>
  <c r="T19" i="2"/>
  <c r="S65" i="32"/>
  <c r="S77" i="32"/>
  <c r="S49" i="32"/>
  <c r="S34" i="32"/>
  <c r="S19" i="32"/>
  <c r="AE39" i="2"/>
  <c r="Q25" i="32"/>
  <c r="R55" i="32" s="1"/>
  <c r="K198" i="35"/>
  <c r="K200" i="35" s="1"/>
  <c r="P61" i="31"/>
  <c r="P73" i="31" s="1"/>
  <c r="P100" i="28" s="1"/>
  <c r="O145" i="31"/>
  <c r="O157" i="31" s="1"/>
  <c r="O182" i="31" s="1"/>
  <c r="O164" i="31"/>
  <c r="O176" i="31" s="1"/>
  <c r="O190" i="31" s="1"/>
  <c r="O192" i="31" s="1"/>
  <c r="P25" i="31"/>
  <c r="P37" i="31" s="1"/>
  <c r="Q24" i="32"/>
  <c r="R54" i="32" s="1"/>
  <c r="M196" i="31"/>
  <c r="M198" i="31" s="1"/>
  <c r="M200" i="31" s="1"/>
  <c r="L194" i="31"/>
  <c r="P52" i="32"/>
  <c r="P22" i="32"/>
  <c r="P24" i="2"/>
  <c r="Q54" i="2" s="1"/>
  <c r="P69" i="10"/>
  <c r="P33" i="10"/>
  <c r="P28" i="2"/>
  <c r="Q58" i="2" s="1"/>
  <c r="P23" i="2"/>
  <c r="Q53" i="2" s="1"/>
  <c r="N176" i="35"/>
  <c r="N183" i="35" s="1"/>
  <c r="N185" i="35" s="1"/>
  <c r="M177" i="36"/>
  <c r="M177" i="34"/>
  <c r="P27" i="2"/>
  <c r="Q57" i="2" s="1"/>
  <c r="L193" i="36"/>
  <c r="L194" i="36" s="1"/>
  <c r="N88" i="28"/>
  <c r="L197" i="36"/>
  <c r="L198" i="36" s="1"/>
  <c r="L200" i="36" s="1"/>
  <c r="K198" i="34"/>
  <c r="K200" i="34" s="1"/>
  <c r="M158" i="35"/>
  <c r="K194" i="34"/>
  <c r="N74" i="31"/>
  <c r="N157" i="36"/>
  <c r="N182" i="36" s="1"/>
  <c r="AF41" i="35"/>
  <c r="AE55" i="35"/>
  <c r="O37" i="36"/>
  <c r="D41" i="47" s="1"/>
  <c r="M158" i="36"/>
  <c r="M109" i="28"/>
  <c r="R20" i="32"/>
  <c r="N62" i="32"/>
  <c r="M184" i="31"/>
  <c r="M186" i="31" s="1"/>
  <c r="M194" i="31" s="1"/>
  <c r="P59" i="10"/>
  <c r="P23" i="10"/>
  <c r="M189" i="36"/>
  <c r="O73" i="36"/>
  <c r="O108" i="28" s="1"/>
  <c r="O92" i="28" s="1"/>
  <c r="M190" i="36"/>
  <c r="M192" i="36" s="1"/>
  <c r="M183" i="36"/>
  <c r="M185" i="36" s="1"/>
  <c r="N176" i="36"/>
  <c r="M178" i="36"/>
  <c r="M179" i="36" s="1"/>
  <c r="N178" i="31"/>
  <c r="N179" i="31" s="1"/>
  <c r="P24" i="34"/>
  <c r="P60" i="34"/>
  <c r="O144" i="34"/>
  <c r="O163" i="34"/>
  <c r="O73" i="34"/>
  <c r="T28" i="35"/>
  <c r="T64" i="35"/>
  <c r="S148" i="35"/>
  <c r="S167" i="35"/>
  <c r="L197" i="34"/>
  <c r="L191" i="34"/>
  <c r="L193" i="34" s="1"/>
  <c r="N182" i="31"/>
  <c r="N196" i="31" s="1"/>
  <c r="N177" i="31"/>
  <c r="R31" i="31"/>
  <c r="R67" i="31"/>
  <c r="Q151" i="31"/>
  <c r="Q170" i="31"/>
  <c r="P27" i="34"/>
  <c r="P63" i="34"/>
  <c r="O166" i="34"/>
  <c r="O147" i="34"/>
  <c r="P34" i="36"/>
  <c r="P70" i="36"/>
  <c r="O173" i="36"/>
  <c r="O154" i="36"/>
  <c r="T27" i="35"/>
  <c r="T63" i="35"/>
  <c r="S166" i="35"/>
  <c r="S147" i="35"/>
  <c r="M190" i="34"/>
  <c r="M192" i="34" s="1"/>
  <c r="M183" i="34"/>
  <c r="M185" i="34" s="1"/>
  <c r="P33" i="36"/>
  <c r="P69" i="36"/>
  <c r="O153" i="36"/>
  <c r="O172" i="36"/>
  <c r="S29" i="36"/>
  <c r="S65" i="36"/>
  <c r="R168" i="36"/>
  <c r="R149" i="36"/>
  <c r="P30" i="36"/>
  <c r="P66" i="36"/>
  <c r="O169" i="36"/>
  <c r="O150" i="36"/>
  <c r="Q33" i="31"/>
  <c r="Q69" i="31"/>
  <c r="P153" i="31"/>
  <c r="P172" i="31"/>
  <c r="P29" i="34"/>
  <c r="P65" i="34"/>
  <c r="O149" i="34"/>
  <c r="O168" i="34"/>
  <c r="Q64" i="31"/>
  <c r="Q28" i="31"/>
  <c r="P148" i="31"/>
  <c r="P167" i="31"/>
  <c r="Q30" i="31"/>
  <c r="Q66" i="31"/>
  <c r="P150" i="31"/>
  <c r="P169" i="31"/>
  <c r="N157" i="35"/>
  <c r="N157" i="34"/>
  <c r="P32" i="36"/>
  <c r="P68" i="36"/>
  <c r="O171" i="36"/>
  <c r="O152" i="36"/>
  <c r="P27" i="36"/>
  <c r="P63" i="36"/>
  <c r="O147" i="36"/>
  <c r="O166" i="36"/>
  <c r="X26" i="35"/>
  <c r="X62" i="35"/>
  <c r="W146" i="35"/>
  <c r="W165" i="35"/>
  <c r="U25" i="35"/>
  <c r="U61" i="35"/>
  <c r="T164" i="35"/>
  <c r="T145" i="35"/>
  <c r="P25" i="34"/>
  <c r="P61" i="34"/>
  <c r="O145" i="34"/>
  <c r="O164" i="34"/>
  <c r="P34" i="35"/>
  <c r="P70" i="35"/>
  <c r="O154" i="35"/>
  <c r="O173" i="35"/>
  <c r="Q68" i="31"/>
  <c r="Q32" i="31"/>
  <c r="P171" i="31"/>
  <c r="P152" i="31"/>
  <c r="Q70" i="31"/>
  <c r="P173" i="31"/>
  <c r="P154" i="31"/>
  <c r="Q34" i="31"/>
  <c r="P22" i="2"/>
  <c r="Q52" i="2" s="1"/>
  <c r="L197" i="35"/>
  <c r="L191" i="35"/>
  <c r="L193" i="35" s="1"/>
  <c r="P31" i="36"/>
  <c r="P67" i="36"/>
  <c r="O151" i="36"/>
  <c r="O170" i="36"/>
  <c r="U29" i="35"/>
  <c r="U65" i="35"/>
  <c r="T168" i="35"/>
  <c r="T149" i="35"/>
  <c r="P28" i="34"/>
  <c r="P64" i="34"/>
  <c r="O148" i="34"/>
  <c r="O167" i="34"/>
  <c r="P30" i="34"/>
  <c r="P66" i="34"/>
  <c r="O150" i="34"/>
  <c r="O169" i="34"/>
  <c r="Q35" i="31"/>
  <c r="Q71" i="31"/>
  <c r="P155" i="31"/>
  <c r="P174" i="31"/>
  <c r="P34" i="34"/>
  <c r="P70" i="34"/>
  <c r="O154" i="34"/>
  <c r="O173" i="34"/>
  <c r="Q23" i="36"/>
  <c r="Q59" i="36"/>
  <c r="P162" i="36"/>
  <c r="P143" i="36"/>
  <c r="L196" i="35"/>
  <c r="L184" i="35"/>
  <c r="L186" i="35" s="1"/>
  <c r="N158" i="31"/>
  <c r="O73" i="35"/>
  <c r="O107" i="28" s="1"/>
  <c r="N176" i="34"/>
  <c r="M189" i="34"/>
  <c r="M182" i="34"/>
  <c r="M178" i="34"/>
  <c r="M179" i="34" s="1"/>
  <c r="P26" i="36"/>
  <c r="P62" i="36"/>
  <c r="O165" i="36"/>
  <c r="O146" i="36"/>
  <c r="Q60" i="31"/>
  <c r="P163" i="31"/>
  <c r="P144" i="31"/>
  <c r="Q24" i="31"/>
  <c r="M158" i="34"/>
  <c r="P35" i="36"/>
  <c r="P71" i="36"/>
  <c r="O174" i="36"/>
  <c r="O155" i="36"/>
  <c r="L196" i="34"/>
  <c r="L184" i="34"/>
  <c r="L186" i="34" s="1"/>
  <c r="Q27" i="31"/>
  <c r="Q63" i="31"/>
  <c r="P147" i="31"/>
  <c r="P166" i="31"/>
  <c r="Q29" i="31"/>
  <c r="Q65" i="31"/>
  <c r="P149" i="31"/>
  <c r="P168" i="31"/>
  <c r="M184" i="36"/>
  <c r="U33" i="35"/>
  <c r="U69" i="35"/>
  <c r="T172" i="35"/>
  <c r="T153" i="35"/>
  <c r="N190" i="31"/>
  <c r="N192" i="31" s="1"/>
  <c r="P35" i="34"/>
  <c r="P71" i="34"/>
  <c r="O174" i="34"/>
  <c r="O155" i="34"/>
  <c r="P23" i="34"/>
  <c r="P59" i="34"/>
  <c r="O143" i="34"/>
  <c r="O162" i="34"/>
  <c r="O37" i="34"/>
  <c r="D39" i="47" s="1"/>
  <c r="R24" i="35"/>
  <c r="R60" i="35"/>
  <c r="Q144" i="35"/>
  <c r="Q163" i="35"/>
  <c r="M190" i="35"/>
  <c r="M192" i="35" s="1"/>
  <c r="M183" i="35"/>
  <c r="M185" i="35" s="1"/>
  <c r="P28" i="36"/>
  <c r="P64" i="36"/>
  <c r="O167" i="36"/>
  <c r="O148" i="36"/>
  <c r="U30" i="35"/>
  <c r="U66" i="35"/>
  <c r="T150" i="35"/>
  <c r="T169" i="35"/>
  <c r="P24" i="36"/>
  <c r="P60" i="36"/>
  <c r="O144" i="36"/>
  <c r="O163" i="36"/>
  <c r="P23" i="35"/>
  <c r="P59" i="35"/>
  <c r="O162" i="35"/>
  <c r="O143" i="35"/>
  <c r="O37" i="35"/>
  <c r="D40" i="47" s="1"/>
  <c r="P32" i="34"/>
  <c r="P68" i="34"/>
  <c r="O171" i="34"/>
  <c r="O152" i="34"/>
  <c r="T32" i="35"/>
  <c r="T68" i="35"/>
  <c r="S171" i="35"/>
  <c r="S152" i="35"/>
  <c r="P31" i="34"/>
  <c r="P67" i="34"/>
  <c r="O151" i="34"/>
  <c r="O170" i="34"/>
  <c r="U35" i="35"/>
  <c r="U71" i="35"/>
  <c r="T155" i="35"/>
  <c r="T174" i="35"/>
  <c r="P25" i="36"/>
  <c r="P61" i="36"/>
  <c r="O145" i="36"/>
  <c r="O164" i="36"/>
  <c r="M189" i="35"/>
  <c r="M182" i="35"/>
  <c r="M178" i="35"/>
  <c r="M179" i="35" s="1"/>
  <c r="P33" i="34"/>
  <c r="P69" i="34"/>
  <c r="O172" i="34"/>
  <c r="O153" i="34"/>
  <c r="P31" i="35"/>
  <c r="P67" i="35"/>
  <c r="O170" i="35"/>
  <c r="O151" i="35"/>
  <c r="Q26" i="31"/>
  <c r="Q62" i="31"/>
  <c r="P165" i="31"/>
  <c r="P146" i="31"/>
  <c r="P26" i="34"/>
  <c r="P62" i="34"/>
  <c r="O165" i="34"/>
  <c r="O146" i="34"/>
  <c r="M74" i="34"/>
  <c r="M74" i="36"/>
  <c r="M74" i="35"/>
  <c r="M62" i="2"/>
  <c r="O61" i="32"/>
  <c r="O104" i="28" s="1"/>
  <c r="K27" i="28"/>
  <c r="K6" i="28"/>
  <c r="Y41" i="33"/>
  <c r="X55" i="33"/>
  <c r="AC41" i="30"/>
  <c r="AB55" i="30"/>
  <c r="N74" i="10"/>
  <c r="Q29" i="32"/>
  <c r="R59" i="32" s="1"/>
  <c r="Q21" i="32"/>
  <c r="R51" i="32" s="1"/>
  <c r="AA41" i="10"/>
  <c r="Z55" i="10"/>
  <c r="M74" i="30"/>
  <c r="X41" i="34"/>
  <c r="W55" i="34"/>
  <c r="M74" i="33"/>
  <c r="M7" i="28" s="1"/>
  <c r="P35" i="30"/>
  <c r="Q71" i="30" s="1"/>
  <c r="O155" i="30"/>
  <c r="O174" i="30"/>
  <c r="O162" i="30"/>
  <c r="O143" i="30"/>
  <c r="O37" i="30"/>
  <c r="D35" i="47" s="1"/>
  <c r="P23" i="30"/>
  <c r="O169" i="30"/>
  <c r="O150" i="30"/>
  <c r="P30" i="30"/>
  <c r="Q66" i="30" s="1"/>
  <c r="O165" i="30"/>
  <c r="O146" i="30"/>
  <c r="P26" i="30"/>
  <c r="Q62" i="30" s="1"/>
  <c r="P26" i="33"/>
  <c r="Q62" i="33" s="1"/>
  <c r="P28" i="30"/>
  <c r="Q64" i="30" s="1"/>
  <c r="O167" i="30"/>
  <c r="O148" i="30"/>
  <c r="N73" i="33"/>
  <c r="N105" i="28" s="1"/>
  <c r="N109" i="28" s="1"/>
  <c r="P33" i="33"/>
  <c r="Q69" i="33" s="1"/>
  <c r="P23" i="33"/>
  <c r="O37" i="33"/>
  <c r="D38" i="47" s="1"/>
  <c r="N73" i="30"/>
  <c r="N99" i="28" s="1"/>
  <c r="N91" i="28" s="1"/>
  <c r="P27" i="30"/>
  <c r="Q63" i="30" s="1"/>
  <c r="O147" i="30"/>
  <c r="O166" i="30"/>
  <c r="P29" i="33"/>
  <c r="Q65" i="33" s="1"/>
  <c r="P35" i="33"/>
  <c r="Q71" i="33" s="1"/>
  <c r="N157" i="30"/>
  <c r="O171" i="30"/>
  <c r="O152" i="30"/>
  <c r="P32" i="30"/>
  <c r="Q68" i="30" s="1"/>
  <c r="P27" i="33"/>
  <c r="Q63" i="33" s="1"/>
  <c r="P28" i="33"/>
  <c r="Q64" i="33" s="1"/>
  <c r="P25" i="30"/>
  <c r="Q61" i="30" s="1"/>
  <c r="O164" i="30"/>
  <c r="O145" i="30"/>
  <c r="M183" i="30"/>
  <c r="M185" i="30" s="1"/>
  <c r="M190" i="30"/>
  <c r="M192" i="30" s="1"/>
  <c r="L191" i="30"/>
  <c r="L193" i="30" s="1"/>
  <c r="L197" i="30"/>
  <c r="P34" i="33"/>
  <c r="Q70" i="33" s="1"/>
  <c r="P32" i="33"/>
  <c r="Q68" i="33" s="1"/>
  <c r="O151" i="30"/>
  <c r="P31" i="30"/>
  <c r="Q67" i="30" s="1"/>
  <c r="O170" i="30"/>
  <c r="P34" i="30"/>
  <c r="Q70" i="30" s="1"/>
  <c r="O173" i="30"/>
  <c r="O154" i="30"/>
  <c r="M158" i="30"/>
  <c r="O163" i="30"/>
  <c r="O144" i="30"/>
  <c r="P24" i="30"/>
  <c r="Q60" i="30" s="1"/>
  <c r="Q25" i="33"/>
  <c r="R61" i="33" s="1"/>
  <c r="P33" i="30"/>
  <c r="Q69" i="30" s="1"/>
  <c r="O172" i="30"/>
  <c r="O153" i="30"/>
  <c r="K198" i="30"/>
  <c r="K200" i="30" s="1"/>
  <c r="P31" i="33"/>
  <c r="Q67" i="33" s="1"/>
  <c r="P30" i="33"/>
  <c r="Q66" i="33" s="1"/>
  <c r="L184" i="30"/>
  <c r="L186" i="30" s="1"/>
  <c r="L196" i="30"/>
  <c r="M189" i="30"/>
  <c r="M182" i="30"/>
  <c r="M178" i="30"/>
  <c r="M179" i="30" s="1"/>
  <c r="P29" i="30"/>
  <c r="Q65" i="30" s="1"/>
  <c r="O168" i="30"/>
  <c r="O149" i="30"/>
  <c r="N176" i="30"/>
  <c r="P24" i="33"/>
  <c r="Q60" i="33" s="1"/>
  <c r="K194" i="30"/>
  <c r="M177" i="30"/>
  <c r="Q23" i="31"/>
  <c r="P162" i="31"/>
  <c r="P143" i="31"/>
  <c r="N191" i="31"/>
  <c r="O61" i="2"/>
  <c r="O96" i="28" s="1"/>
  <c r="P29" i="2"/>
  <c r="Q59" i="2" s="1"/>
  <c r="R20" i="2"/>
  <c r="Q26" i="2"/>
  <c r="R56" i="2" s="1"/>
  <c r="Q21" i="2"/>
  <c r="R51" i="2" s="1"/>
  <c r="O31" i="2"/>
  <c r="D32" i="47" s="1"/>
  <c r="Q35" i="10"/>
  <c r="R71" i="10" s="1"/>
  <c r="Q25" i="10"/>
  <c r="R61" i="10" s="1"/>
  <c r="Q27" i="10"/>
  <c r="R63" i="10" s="1"/>
  <c r="Q28" i="10"/>
  <c r="R64" i="10" s="1"/>
  <c r="O73" i="10"/>
  <c r="O97" i="28" s="1"/>
  <c r="Q32" i="10"/>
  <c r="R68" i="10" s="1"/>
  <c r="Q26" i="10"/>
  <c r="R62" i="10" s="1"/>
  <c r="R24" i="10"/>
  <c r="S60" i="10" s="1"/>
  <c r="Q29" i="10"/>
  <c r="R65" i="10" s="1"/>
  <c r="R26" i="32"/>
  <c r="S56" i="32" s="1"/>
  <c r="R27" i="32"/>
  <c r="S57" i="32" s="1"/>
  <c r="R95" i="28" l="1"/>
  <c r="R103" i="28" s="1"/>
  <c r="R113" i="28"/>
  <c r="R121" i="28" s="1"/>
  <c r="R129" i="28" s="1"/>
  <c r="Y35" i="2"/>
  <c r="X46" i="2"/>
  <c r="U34" i="28"/>
  <c r="S21" i="50"/>
  <c r="T2" i="50"/>
  <c r="S23" i="50"/>
  <c r="T20" i="50"/>
  <c r="T27" i="50"/>
  <c r="Q31" i="10"/>
  <c r="R67" i="10" s="1"/>
  <c r="Q59" i="30"/>
  <c r="R59" i="31"/>
  <c r="Q59" i="33"/>
  <c r="Q25" i="2"/>
  <c r="R55" i="2" s="1"/>
  <c r="P31" i="32"/>
  <c r="S50" i="32"/>
  <c r="S50" i="2"/>
  <c r="Q34" i="10"/>
  <c r="R70" i="10" s="1"/>
  <c r="Q58" i="32"/>
  <c r="Q28" i="32"/>
  <c r="R25" i="32"/>
  <c r="S55" i="32" s="1"/>
  <c r="Q66" i="10"/>
  <c r="Q30" i="10"/>
  <c r="R23" i="32"/>
  <c r="S53" i="32" s="1"/>
  <c r="Q24" i="2"/>
  <c r="R54" i="2" s="1"/>
  <c r="AG2" i="43"/>
  <c r="AF79" i="43"/>
  <c r="AF84" i="43" s="1"/>
  <c r="AF77" i="43"/>
  <c r="AF82" i="43" s="1"/>
  <c r="AF80" i="43"/>
  <c r="AF78" i="43"/>
  <c r="AF83" i="43" s="1"/>
  <c r="T126" i="36"/>
  <c r="T188" i="36"/>
  <c r="T142" i="36"/>
  <c r="T161" i="36"/>
  <c r="T109" i="36"/>
  <c r="T92" i="36"/>
  <c r="T77" i="36"/>
  <c r="T181" i="36"/>
  <c r="T40" i="36"/>
  <c r="T22" i="36"/>
  <c r="T58" i="36"/>
  <c r="T76" i="43"/>
  <c r="T58" i="43"/>
  <c r="T89" i="43"/>
  <c r="T40" i="43"/>
  <c r="T22" i="43"/>
  <c r="T126" i="29"/>
  <c r="T181" i="29"/>
  <c r="T188" i="29"/>
  <c r="T92" i="29"/>
  <c r="T142" i="29"/>
  <c r="T22" i="29"/>
  <c r="T58" i="29"/>
  <c r="T40" i="29"/>
  <c r="T161" i="29"/>
  <c r="T77" i="29"/>
  <c r="T109" i="29"/>
  <c r="S67" i="28"/>
  <c r="S75" i="28" s="1"/>
  <c r="S87" i="28"/>
  <c r="U4" i="43"/>
  <c r="U4" i="50" s="1"/>
  <c r="U4" i="35"/>
  <c r="U4" i="33"/>
  <c r="U4" i="31"/>
  <c r="U4" i="30"/>
  <c r="U4" i="29"/>
  <c r="U4" i="36"/>
  <c r="U4" i="10"/>
  <c r="U4" i="34"/>
  <c r="U4" i="32"/>
  <c r="U77" i="2"/>
  <c r="U65" i="2"/>
  <c r="U49" i="2"/>
  <c r="U34" i="2"/>
  <c r="U19" i="2"/>
  <c r="T92" i="10"/>
  <c r="T58" i="10"/>
  <c r="T22" i="10"/>
  <c r="T77" i="10"/>
  <c r="T40" i="10"/>
  <c r="W5" i="28"/>
  <c r="V4" i="2"/>
  <c r="V21" i="28"/>
  <c r="V13" i="28"/>
  <c r="T22" i="30"/>
  <c r="T161" i="30"/>
  <c r="T188" i="30"/>
  <c r="T181" i="30"/>
  <c r="T58" i="30"/>
  <c r="T77" i="30"/>
  <c r="T40" i="30"/>
  <c r="T92" i="30"/>
  <c r="T109" i="30"/>
  <c r="T126" i="30"/>
  <c r="T142" i="30"/>
  <c r="BF34" i="28"/>
  <c r="T59" i="28"/>
  <c r="T77" i="32"/>
  <c r="T65" i="32"/>
  <c r="T19" i="32"/>
  <c r="T49" i="32"/>
  <c r="T34" i="32"/>
  <c r="T181" i="31"/>
  <c r="T40" i="31"/>
  <c r="T22" i="31"/>
  <c r="T142" i="31"/>
  <c r="T77" i="31"/>
  <c r="T188" i="31"/>
  <c r="T161" i="31"/>
  <c r="T126" i="31"/>
  <c r="T92" i="31"/>
  <c r="T109" i="31"/>
  <c r="T58" i="31"/>
  <c r="T77" i="33"/>
  <c r="T40" i="33"/>
  <c r="T92" i="33"/>
  <c r="T58" i="33"/>
  <c r="T22" i="33"/>
  <c r="U59" i="28"/>
  <c r="T188" i="34"/>
  <c r="T142" i="34"/>
  <c r="T109" i="34"/>
  <c r="T181" i="34"/>
  <c r="T58" i="34"/>
  <c r="T126" i="34"/>
  <c r="T40" i="34"/>
  <c r="T161" i="34"/>
  <c r="T22" i="34"/>
  <c r="T77" i="34"/>
  <c r="T92" i="34"/>
  <c r="T161" i="35"/>
  <c r="T142" i="35"/>
  <c r="T92" i="35"/>
  <c r="T77" i="35"/>
  <c r="T40" i="35"/>
  <c r="T126" i="35"/>
  <c r="T58" i="35"/>
  <c r="T188" i="35"/>
  <c r="T181" i="35"/>
  <c r="T109" i="35"/>
  <c r="T22" i="35"/>
  <c r="AF39" i="2"/>
  <c r="O179" i="34"/>
  <c r="O106" i="28"/>
  <c r="O88" i="28"/>
  <c r="R24" i="32"/>
  <c r="S54" i="32" s="1"/>
  <c r="Q61" i="31"/>
  <c r="Q73" i="31" s="1"/>
  <c r="Q100" i="28" s="1"/>
  <c r="P164" i="31"/>
  <c r="P176" i="31" s="1"/>
  <c r="P190" i="31" s="1"/>
  <c r="P192" i="31" s="1"/>
  <c r="P145" i="31"/>
  <c r="P157" i="31" s="1"/>
  <c r="P182" i="31" s="1"/>
  <c r="Q25" i="31"/>
  <c r="Q37" i="31" s="1"/>
  <c r="P37" i="10"/>
  <c r="Q52" i="32"/>
  <c r="Q22" i="32"/>
  <c r="Q69" i="10"/>
  <c r="Q33" i="10"/>
  <c r="Q28" i="2"/>
  <c r="R58" i="2" s="1"/>
  <c r="Q23" i="2"/>
  <c r="R53" i="2" s="1"/>
  <c r="S20" i="32"/>
  <c r="Q27" i="2"/>
  <c r="R57" i="2" s="1"/>
  <c r="N190" i="35"/>
  <c r="N192" i="35" s="1"/>
  <c r="N177" i="35"/>
  <c r="O74" i="31"/>
  <c r="O189" i="31"/>
  <c r="O191" i="31" s="1"/>
  <c r="O193" i="31" s="1"/>
  <c r="O158" i="31"/>
  <c r="N197" i="31"/>
  <c r="N198" i="31" s="1"/>
  <c r="N200" i="31" s="1"/>
  <c r="N89" i="28"/>
  <c r="O183" i="31"/>
  <c r="O185" i="31" s="1"/>
  <c r="N158" i="35"/>
  <c r="N189" i="36"/>
  <c r="N191" i="36" s="1"/>
  <c r="N193" i="31"/>
  <c r="N178" i="36"/>
  <c r="N179" i="36" s="1"/>
  <c r="N158" i="36"/>
  <c r="O176" i="36"/>
  <c r="O183" i="36" s="1"/>
  <c r="O185" i="36" s="1"/>
  <c r="O157" i="35"/>
  <c r="O182" i="35" s="1"/>
  <c r="N74" i="35"/>
  <c r="M9" i="28"/>
  <c r="O176" i="35"/>
  <c r="N74" i="36"/>
  <c r="M10" i="28"/>
  <c r="AG41" i="35"/>
  <c r="AF55" i="35"/>
  <c r="N74" i="34"/>
  <c r="O62" i="32"/>
  <c r="N62" i="2"/>
  <c r="N184" i="31"/>
  <c r="N186" i="31" s="1"/>
  <c r="P73" i="36"/>
  <c r="P108" i="28" s="1"/>
  <c r="P92" i="28" s="1"/>
  <c r="Q59" i="10"/>
  <c r="Q23" i="10"/>
  <c r="N158" i="34"/>
  <c r="M186" i="36"/>
  <c r="M197" i="36"/>
  <c r="M196" i="36"/>
  <c r="N183" i="36"/>
  <c r="N185" i="36" s="1"/>
  <c r="N190" i="36"/>
  <c r="N192" i="36" s="1"/>
  <c r="O176" i="34"/>
  <c r="O183" i="34" s="1"/>
  <c r="O185" i="34" s="1"/>
  <c r="M191" i="36"/>
  <c r="M193" i="36" s="1"/>
  <c r="N177" i="36"/>
  <c r="O157" i="36"/>
  <c r="R27" i="31"/>
  <c r="R63" i="31"/>
  <c r="Q166" i="31"/>
  <c r="Q147" i="31"/>
  <c r="Q31" i="35"/>
  <c r="Q67" i="35"/>
  <c r="P151" i="35"/>
  <c r="P170" i="35"/>
  <c r="Q24" i="36"/>
  <c r="Q60" i="36"/>
  <c r="P144" i="36"/>
  <c r="P163" i="36"/>
  <c r="M196" i="34"/>
  <c r="M184" i="34"/>
  <c r="M186" i="34" s="1"/>
  <c r="Q34" i="35"/>
  <c r="Q70" i="35"/>
  <c r="P154" i="35"/>
  <c r="P173" i="35"/>
  <c r="P73" i="34"/>
  <c r="N183" i="34"/>
  <c r="N185" i="34" s="1"/>
  <c r="N190" i="34"/>
  <c r="N192" i="34" s="1"/>
  <c r="V29" i="35"/>
  <c r="V65" i="35"/>
  <c r="U168" i="35"/>
  <c r="U149" i="35"/>
  <c r="V35" i="35"/>
  <c r="V71" i="35"/>
  <c r="U155" i="35"/>
  <c r="U174" i="35"/>
  <c r="P37" i="36"/>
  <c r="Q30" i="36"/>
  <c r="Q66" i="36"/>
  <c r="P150" i="36"/>
  <c r="P169" i="36"/>
  <c r="U27" i="35"/>
  <c r="U63" i="35"/>
  <c r="T147" i="35"/>
  <c r="T166" i="35"/>
  <c r="O157" i="34"/>
  <c r="L198" i="34"/>
  <c r="L200" i="34" s="1"/>
  <c r="M191" i="34"/>
  <c r="M193" i="34" s="1"/>
  <c r="M197" i="34"/>
  <c r="Q33" i="36"/>
  <c r="Q69" i="36"/>
  <c r="P172" i="36"/>
  <c r="P153" i="36"/>
  <c r="Q24" i="34"/>
  <c r="Q60" i="34"/>
  <c r="P163" i="34"/>
  <c r="P144" i="34"/>
  <c r="P73" i="35"/>
  <c r="P107" i="28" s="1"/>
  <c r="Q23" i="34"/>
  <c r="Q59" i="34"/>
  <c r="P162" i="34"/>
  <c r="P37" i="34"/>
  <c r="P143" i="34"/>
  <c r="R29" i="31"/>
  <c r="R65" i="31"/>
  <c r="Q168" i="31"/>
  <c r="Q149" i="31"/>
  <c r="R23" i="36"/>
  <c r="R59" i="36"/>
  <c r="Q143" i="36"/>
  <c r="Q162" i="36"/>
  <c r="R35" i="31"/>
  <c r="R71" i="31"/>
  <c r="Q174" i="31"/>
  <c r="Q155" i="31"/>
  <c r="Q28" i="34"/>
  <c r="Q64" i="34"/>
  <c r="P167" i="34"/>
  <c r="P148" i="34"/>
  <c r="Q22" i="2"/>
  <c r="R68" i="31"/>
  <c r="Q171" i="31"/>
  <c r="Q152" i="31"/>
  <c r="R32" i="31"/>
  <c r="Q35" i="34"/>
  <c r="Q71" i="34"/>
  <c r="P155" i="34"/>
  <c r="P174" i="34"/>
  <c r="Q34" i="34"/>
  <c r="Q70" i="34"/>
  <c r="P173" i="34"/>
  <c r="P154" i="34"/>
  <c r="Q28" i="36"/>
  <c r="Q64" i="36"/>
  <c r="P148" i="36"/>
  <c r="P167" i="36"/>
  <c r="Q25" i="36"/>
  <c r="Q61" i="36"/>
  <c r="P164" i="36"/>
  <c r="P145" i="36"/>
  <c r="Q23" i="35"/>
  <c r="Q59" i="35"/>
  <c r="P162" i="35"/>
  <c r="P143" i="35"/>
  <c r="P37" i="35"/>
  <c r="Q25" i="34"/>
  <c r="Q61" i="34"/>
  <c r="P164" i="34"/>
  <c r="P145" i="34"/>
  <c r="R66" i="31"/>
  <c r="Q169" i="31"/>
  <c r="Q150" i="31"/>
  <c r="R30" i="31"/>
  <c r="T29" i="36"/>
  <c r="T65" i="36"/>
  <c r="S168" i="36"/>
  <c r="S149" i="36"/>
  <c r="U28" i="35"/>
  <c r="U64" i="35"/>
  <c r="T148" i="35"/>
  <c r="T167" i="35"/>
  <c r="O177" i="31"/>
  <c r="Q26" i="34"/>
  <c r="Q62" i="34"/>
  <c r="P146" i="34"/>
  <c r="P165" i="34"/>
  <c r="U32" i="35"/>
  <c r="U68" i="35"/>
  <c r="T152" i="35"/>
  <c r="T171" i="35"/>
  <c r="V25" i="35"/>
  <c r="V61" i="35"/>
  <c r="U145" i="35"/>
  <c r="U164" i="35"/>
  <c r="R26" i="31"/>
  <c r="R62" i="31"/>
  <c r="Q146" i="31"/>
  <c r="Q165" i="31"/>
  <c r="S31" i="31"/>
  <c r="S67" i="31"/>
  <c r="R170" i="31"/>
  <c r="R151" i="31"/>
  <c r="Q33" i="34"/>
  <c r="Q69" i="34"/>
  <c r="P153" i="34"/>
  <c r="P172" i="34"/>
  <c r="N177" i="34"/>
  <c r="Q35" i="36"/>
  <c r="Q71" i="36"/>
  <c r="P174" i="36"/>
  <c r="P155" i="36"/>
  <c r="L194" i="35"/>
  <c r="R70" i="31"/>
  <c r="Q173" i="31"/>
  <c r="Q154" i="31"/>
  <c r="R34" i="31"/>
  <c r="N178" i="34"/>
  <c r="N179" i="34" s="1"/>
  <c r="N189" i="34"/>
  <c r="N182" i="34"/>
  <c r="M184" i="35"/>
  <c r="M186" i="35" s="1"/>
  <c r="M196" i="35"/>
  <c r="R60" i="31"/>
  <c r="Q163" i="31"/>
  <c r="R24" i="31"/>
  <c r="Q144" i="31"/>
  <c r="Q30" i="34"/>
  <c r="Q66" i="34"/>
  <c r="P150" i="34"/>
  <c r="P169" i="34"/>
  <c r="Q31" i="36"/>
  <c r="Q67" i="36"/>
  <c r="P151" i="36"/>
  <c r="P170" i="36"/>
  <c r="R64" i="31"/>
  <c r="R28" i="31"/>
  <c r="Q148" i="31"/>
  <c r="Q167" i="31"/>
  <c r="M197" i="35"/>
  <c r="M191" i="35"/>
  <c r="M193" i="35" s="1"/>
  <c r="L194" i="34"/>
  <c r="Q27" i="36"/>
  <c r="Q63" i="36"/>
  <c r="P166" i="36"/>
  <c r="P147" i="36"/>
  <c r="Q27" i="34"/>
  <c r="Q63" i="34"/>
  <c r="P147" i="34"/>
  <c r="P166" i="34"/>
  <c r="O178" i="31"/>
  <c r="O179" i="31" s="1"/>
  <c r="Q31" i="34"/>
  <c r="Q67" i="34"/>
  <c r="P151" i="34"/>
  <c r="P170" i="34"/>
  <c r="V30" i="35"/>
  <c r="V66" i="35"/>
  <c r="U169" i="35"/>
  <c r="U150" i="35"/>
  <c r="V33" i="35"/>
  <c r="V69" i="35"/>
  <c r="U153" i="35"/>
  <c r="U172" i="35"/>
  <c r="Y26" i="35"/>
  <c r="Y62" i="35"/>
  <c r="X165" i="35"/>
  <c r="X146" i="35"/>
  <c r="Q32" i="36"/>
  <c r="Q68" i="36"/>
  <c r="P152" i="36"/>
  <c r="P171" i="36"/>
  <c r="Q29" i="34"/>
  <c r="Q65" i="34"/>
  <c r="P149" i="34"/>
  <c r="P168" i="34"/>
  <c r="R33" i="31"/>
  <c r="R69" i="31"/>
  <c r="Q172" i="31"/>
  <c r="Q153" i="31"/>
  <c r="Q34" i="36"/>
  <c r="Q70" i="36"/>
  <c r="P154" i="36"/>
  <c r="P173" i="36"/>
  <c r="N184" i="36"/>
  <c r="Q32" i="34"/>
  <c r="Q68" i="34"/>
  <c r="P152" i="34"/>
  <c r="P171" i="34"/>
  <c r="S24" i="35"/>
  <c r="S60" i="35"/>
  <c r="R163" i="35"/>
  <c r="R144" i="35"/>
  <c r="Q26" i="36"/>
  <c r="Q62" i="36"/>
  <c r="P146" i="36"/>
  <c r="P165" i="36"/>
  <c r="L198" i="35"/>
  <c r="L200" i="35" s="1"/>
  <c r="N182" i="35"/>
  <c r="N178" i="35"/>
  <c r="N179" i="35" s="1"/>
  <c r="N189" i="35"/>
  <c r="N74" i="30"/>
  <c r="L27" i="28"/>
  <c r="L10" i="28"/>
  <c r="L9" i="28"/>
  <c r="L6" i="28"/>
  <c r="P61" i="32"/>
  <c r="P104" i="28" s="1"/>
  <c r="Z41" i="33"/>
  <c r="Y55" i="33"/>
  <c r="AD41" i="30"/>
  <c r="AC55" i="30"/>
  <c r="O74" i="10"/>
  <c r="R21" i="32"/>
  <c r="S51" i="32" s="1"/>
  <c r="R29" i="32"/>
  <c r="S59" i="32" s="1"/>
  <c r="AB41" i="10"/>
  <c r="AA55" i="10"/>
  <c r="N74" i="33"/>
  <c r="N7" i="28" s="1"/>
  <c r="Y41" i="34"/>
  <c r="X55" i="34"/>
  <c r="N158" i="30"/>
  <c r="N177" i="30"/>
  <c r="M196" i="30"/>
  <c r="M184" i="30"/>
  <c r="M186" i="30" s="1"/>
  <c r="O73" i="30"/>
  <c r="O99" i="28" s="1"/>
  <c r="O91" i="28" s="1"/>
  <c r="M197" i="30"/>
  <c r="M191" i="30"/>
  <c r="M193" i="30" s="1"/>
  <c r="Q32" i="33"/>
  <c r="R68" i="33" s="1"/>
  <c r="L194" i="30"/>
  <c r="Q33" i="33"/>
  <c r="R69" i="33" s="1"/>
  <c r="O157" i="30"/>
  <c r="N183" i="30"/>
  <c r="N185" i="30" s="1"/>
  <c r="N190" i="30"/>
  <c r="N192" i="30" s="1"/>
  <c r="L198" i="30"/>
  <c r="L200" i="30" s="1"/>
  <c r="Q27" i="33"/>
  <c r="R63" i="33" s="1"/>
  <c r="P150" i="30"/>
  <c r="P169" i="30"/>
  <c r="Q30" i="30"/>
  <c r="R66" i="30" s="1"/>
  <c r="O176" i="30"/>
  <c r="O73" i="33"/>
  <c r="O105" i="28" s="1"/>
  <c r="P37" i="30"/>
  <c r="P148" i="30"/>
  <c r="Q28" i="30"/>
  <c r="R64" i="30" s="1"/>
  <c r="P167" i="30"/>
  <c r="Q24" i="33"/>
  <c r="R60" i="33" s="1"/>
  <c r="Q30" i="33"/>
  <c r="R66" i="33" s="1"/>
  <c r="P172" i="30"/>
  <c r="P153" i="30"/>
  <c r="Q33" i="30"/>
  <c r="R69" i="30" s="1"/>
  <c r="N182" i="30"/>
  <c r="N189" i="30"/>
  <c r="N178" i="30"/>
  <c r="N179" i="30" s="1"/>
  <c r="P166" i="30"/>
  <c r="Q27" i="30"/>
  <c r="R63" i="30" s="1"/>
  <c r="P147" i="30"/>
  <c r="Q23" i="33"/>
  <c r="P37" i="33"/>
  <c r="Q26" i="33"/>
  <c r="R62" i="33" s="1"/>
  <c r="Q32" i="30"/>
  <c r="R68" i="30" s="1"/>
  <c r="P171" i="30"/>
  <c r="P152" i="30"/>
  <c r="P149" i="30"/>
  <c r="Q29" i="30"/>
  <c r="R65" i="30" s="1"/>
  <c r="P168" i="30"/>
  <c r="P170" i="30"/>
  <c r="P151" i="30"/>
  <c r="Q31" i="30"/>
  <c r="R67" i="30" s="1"/>
  <c r="Q35" i="33"/>
  <c r="R71" i="33" s="1"/>
  <c r="Q31" i="33"/>
  <c r="R67" i="33" s="1"/>
  <c r="Q34" i="33"/>
  <c r="R70" i="33" s="1"/>
  <c r="P145" i="30"/>
  <c r="Q25" i="30"/>
  <c r="R61" i="30" s="1"/>
  <c r="P164" i="30"/>
  <c r="P143" i="30"/>
  <c r="Q23" i="30"/>
  <c r="P162" i="30"/>
  <c r="P174" i="30"/>
  <c r="P155" i="30"/>
  <c r="Q35" i="30"/>
  <c r="R71" i="30" s="1"/>
  <c r="P163" i="30"/>
  <c r="P144" i="30"/>
  <c r="Q24" i="30"/>
  <c r="R60" i="30" s="1"/>
  <c r="R25" i="33"/>
  <c r="S61" i="33" s="1"/>
  <c r="P173" i="30"/>
  <c r="Q34" i="30"/>
  <c r="R70" i="30" s="1"/>
  <c r="P154" i="30"/>
  <c r="Q28" i="33"/>
  <c r="R64" i="33" s="1"/>
  <c r="Q29" i="33"/>
  <c r="R65" i="33" s="1"/>
  <c r="Q26" i="30"/>
  <c r="R62" i="30" s="1"/>
  <c r="P146" i="30"/>
  <c r="P165" i="30"/>
  <c r="R23" i="31"/>
  <c r="Q162" i="31"/>
  <c r="Q143" i="31"/>
  <c r="O184" i="31"/>
  <c r="R25" i="2"/>
  <c r="S55" i="2" s="1"/>
  <c r="S20" i="2"/>
  <c r="R26" i="2"/>
  <c r="S56" i="2" s="1"/>
  <c r="P61" i="2"/>
  <c r="P96" i="28" s="1"/>
  <c r="Q29" i="2"/>
  <c r="R59" i="2" s="1"/>
  <c r="P31" i="2"/>
  <c r="R21" i="2"/>
  <c r="S51" i="2" s="1"/>
  <c r="R26" i="10"/>
  <c r="S62" i="10" s="1"/>
  <c r="P73" i="10"/>
  <c r="P97" i="28" s="1"/>
  <c r="R25" i="10"/>
  <c r="S61" i="10" s="1"/>
  <c r="R29" i="10"/>
  <c r="S65" i="10" s="1"/>
  <c r="R32" i="10"/>
  <c r="S68" i="10" s="1"/>
  <c r="R31" i="10"/>
  <c r="S67" i="10" s="1"/>
  <c r="R28" i="10"/>
  <c r="S64" i="10" s="1"/>
  <c r="R35" i="10"/>
  <c r="S71" i="10" s="1"/>
  <c r="S24" i="10"/>
  <c r="T60" i="10" s="1"/>
  <c r="R27" i="10"/>
  <c r="S63" i="10" s="1"/>
  <c r="S26" i="32"/>
  <c r="T56" i="32" s="1"/>
  <c r="S27" i="32"/>
  <c r="T57" i="32" s="1"/>
  <c r="S95" i="28" l="1"/>
  <c r="S103" i="28" s="1"/>
  <c r="S113" i="28"/>
  <c r="S121" i="28" s="1"/>
  <c r="S129" i="28" s="1"/>
  <c r="Z35" i="2"/>
  <c r="Y46" i="2"/>
  <c r="V34" i="28"/>
  <c r="V59" i="28" s="1"/>
  <c r="U2" i="50"/>
  <c r="T21" i="50"/>
  <c r="T23" i="50" s="1"/>
  <c r="U20" i="50"/>
  <c r="U27" i="50"/>
  <c r="R59" i="30"/>
  <c r="S59" i="31"/>
  <c r="R59" i="33"/>
  <c r="T50" i="32"/>
  <c r="T50" i="2"/>
  <c r="P88" i="28"/>
  <c r="P179" i="34"/>
  <c r="P106" i="28"/>
  <c r="R34" i="10"/>
  <c r="S70" i="10" s="1"/>
  <c r="S25" i="32"/>
  <c r="T55" i="32" s="1"/>
  <c r="Q31" i="32"/>
  <c r="R58" i="32"/>
  <c r="R28" i="32"/>
  <c r="R24" i="2"/>
  <c r="S54" i="2" s="1"/>
  <c r="S23" i="32"/>
  <c r="T53" i="32" s="1"/>
  <c r="R66" i="10"/>
  <c r="R30" i="10"/>
  <c r="S24" i="32"/>
  <c r="T54" i="32" s="1"/>
  <c r="O109" i="28"/>
  <c r="AH2" i="43"/>
  <c r="AG80" i="43"/>
  <c r="AG78" i="43"/>
  <c r="AG83" i="43" s="1"/>
  <c r="AG77" i="43"/>
  <c r="AG82" i="43" s="1"/>
  <c r="AG79" i="43"/>
  <c r="AG84" i="43" s="1"/>
  <c r="U49" i="32"/>
  <c r="U65" i="32"/>
  <c r="U34" i="32"/>
  <c r="U77" i="32"/>
  <c r="U19" i="32"/>
  <c r="U188" i="35"/>
  <c r="U109" i="35"/>
  <c r="U181" i="35"/>
  <c r="U58" i="35"/>
  <c r="U161" i="35"/>
  <c r="U22" i="35"/>
  <c r="U77" i="35"/>
  <c r="U142" i="35"/>
  <c r="U92" i="35"/>
  <c r="U126" i="35"/>
  <c r="U40" i="35"/>
  <c r="U142" i="34"/>
  <c r="U109" i="34"/>
  <c r="U161" i="34"/>
  <c r="U22" i="34"/>
  <c r="U188" i="34"/>
  <c r="U92" i="34"/>
  <c r="U126" i="34"/>
  <c r="U58" i="34"/>
  <c r="U40" i="34"/>
  <c r="U181" i="34"/>
  <c r="U77" i="34"/>
  <c r="U76" i="43"/>
  <c r="U58" i="43"/>
  <c r="U40" i="43"/>
  <c r="U22" i="43"/>
  <c r="U89" i="43"/>
  <c r="T67" i="28"/>
  <c r="T75" i="28" s="1"/>
  <c r="T87" i="28"/>
  <c r="V4" i="43"/>
  <c r="V4" i="50" s="1"/>
  <c r="V4" i="35"/>
  <c r="V4" i="33"/>
  <c r="V4" i="31"/>
  <c r="V4" i="30"/>
  <c r="V4" i="29"/>
  <c r="V4" i="36"/>
  <c r="V4" i="34"/>
  <c r="V4" i="10"/>
  <c r="V4" i="32"/>
  <c r="V77" i="2"/>
  <c r="V65" i="2"/>
  <c r="V49" i="2"/>
  <c r="V34" i="2"/>
  <c r="V19" i="2"/>
  <c r="U92" i="10"/>
  <c r="U22" i="10"/>
  <c r="U58" i="10"/>
  <c r="U77" i="10"/>
  <c r="U40" i="10"/>
  <c r="X5" i="28"/>
  <c r="W4" i="2"/>
  <c r="W13" i="28"/>
  <c r="W21" i="28"/>
  <c r="U142" i="36"/>
  <c r="U22" i="36"/>
  <c r="U77" i="36"/>
  <c r="U126" i="36"/>
  <c r="U161" i="36"/>
  <c r="U188" i="36"/>
  <c r="U40" i="36"/>
  <c r="U109" i="36"/>
  <c r="U181" i="36"/>
  <c r="U92" i="36"/>
  <c r="U58" i="36"/>
  <c r="U67" i="28"/>
  <c r="U75" i="28" s="1"/>
  <c r="U87" i="28"/>
  <c r="U126" i="29"/>
  <c r="U181" i="29"/>
  <c r="U142" i="29"/>
  <c r="U77" i="29"/>
  <c r="U40" i="29"/>
  <c r="U188" i="29"/>
  <c r="U161" i="29"/>
  <c r="U92" i="29"/>
  <c r="U58" i="29"/>
  <c r="U22" i="29"/>
  <c r="U109" i="29"/>
  <c r="U126" i="30"/>
  <c r="U77" i="30"/>
  <c r="U58" i="30"/>
  <c r="U40" i="30"/>
  <c r="U109" i="30"/>
  <c r="U142" i="30"/>
  <c r="U181" i="30"/>
  <c r="U161" i="30"/>
  <c r="U92" i="30"/>
  <c r="U22" i="30"/>
  <c r="U188" i="30"/>
  <c r="U77" i="31"/>
  <c r="U58" i="31"/>
  <c r="U161" i="31"/>
  <c r="U126" i="31"/>
  <c r="U109" i="31"/>
  <c r="U188" i="31"/>
  <c r="U92" i="31"/>
  <c r="U40" i="31"/>
  <c r="U181" i="31"/>
  <c r="U142" i="31"/>
  <c r="U22" i="31"/>
  <c r="U58" i="33"/>
  <c r="U40" i="33"/>
  <c r="U92" i="33"/>
  <c r="U22" i="33"/>
  <c r="U77" i="33"/>
  <c r="AG39" i="2"/>
  <c r="O89" i="28"/>
  <c r="P74" i="31"/>
  <c r="R61" i="31"/>
  <c r="R73" i="31" s="1"/>
  <c r="R100" i="28" s="1"/>
  <c r="R25" i="31"/>
  <c r="R37" i="31" s="1"/>
  <c r="Q145" i="31"/>
  <c r="Q157" i="31" s="1"/>
  <c r="Q164" i="31"/>
  <c r="Q176" i="31" s="1"/>
  <c r="Q183" i="31" s="1"/>
  <c r="Q185" i="31" s="1"/>
  <c r="R52" i="32"/>
  <c r="R22" i="32"/>
  <c r="Q37" i="10"/>
  <c r="R28" i="2"/>
  <c r="S58" i="2" s="1"/>
  <c r="R69" i="10"/>
  <c r="R33" i="10"/>
  <c r="O178" i="36"/>
  <c r="O179" i="36" s="1"/>
  <c r="O197" i="31"/>
  <c r="T20" i="32"/>
  <c r="R23" i="2"/>
  <c r="S53" i="2" s="1"/>
  <c r="R27" i="2"/>
  <c r="S57" i="2" s="1"/>
  <c r="O177" i="35"/>
  <c r="N196" i="36"/>
  <c r="P183" i="31"/>
  <c r="P185" i="31" s="1"/>
  <c r="P62" i="32"/>
  <c r="O196" i="31"/>
  <c r="O186" i="31"/>
  <c r="O194" i="31" s="1"/>
  <c r="O189" i="35"/>
  <c r="O191" i="35" s="1"/>
  <c r="Q73" i="35"/>
  <c r="Q107" i="28" s="1"/>
  <c r="N194" i="31"/>
  <c r="O158" i="35"/>
  <c r="O74" i="35"/>
  <c r="N9" i="28"/>
  <c r="O74" i="34"/>
  <c r="O74" i="36"/>
  <c r="O62" i="2"/>
  <c r="O190" i="36"/>
  <c r="O192" i="36" s="1"/>
  <c r="O177" i="34"/>
  <c r="O190" i="34"/>
  <c r="O192" i="34" s="1"/>
  <c r="O190" i="35"/>
  <c r="O192" i="35" s="1"/>
  <c r="P177" i="31"/>
  <c r="O177" i="36"/>
  <c r="P158" i="31"/>
  <c r="O178" i="35"/>
  <c r="O179" i="35" s="1"/>
  <c r="M27" i="28"/>
  <c r="Q37" i="36"/>
  <c r="P189" i="31"/>
  <c r="P197" i="31" s="1"/>
  <c r="P178" i="31"/>
  <c r="P179" i="31" s="1"/>
  <c r="P157" i="36"/>
  <c r="P182" i="36" s="1"/>
  <c r="O158" i="34"/>
  <c r="O183" i="35"/>
  <c r="O185" i="35" s="1"/>
  <c r="AH41" i="35"/>
  <c r="AG55" i="35"/>
  <c r="M6" i="28"/>
  <c r="M194" i="36"/>
  <c r="N197" i="36"/>
  <c r="R59" i="10"/>
  <c r="R23" i="10"/>
  <c r="O189" i="36"/>
  <c r="O191" i="36" s="1"/>
  <c r="N186" i="36"/>
  <c r="O182" i="36"/>
  <c r="O184" i="36" s="1"/>
  <c r="O186" i="36" s="1"/>
  <c r="N193" i="36"/>
  <c r="O158" i="36"/>
  <c r="M198" i="36"/>
  <c r="M200" i="36" s="1"/>
  <c r="P176" i="36"/>
  <c r="P183" i="36" s="1"/>
  <c r="P185" i="36" s="1"/>
  <c r="M198" i="35"/>
  <c r="M200" i="35" s="1"/>
  <c r="M194" i="35"/>
  <c r="Q73" i="36"/>
  <c r="Q108" i="28" s="1"/>
  <c r="Q92" i="28" s="1"/>
  <c r="N196" i="35"/>
  <c r="N184" i="35"/>
  <c r="N186" i="35" s="1"/>
  <c r="S33" i="31"/>
  <c r="S69" i="31"/>
  <c r="R172" i="31"/>
  <c r="R153" i="31"/>
  <c r="R32" i="36"/>
  <c r="R68" i="36"/>
  <c r="Q171" i="36"/>
  <c r="Q152" i="36"/>
  <c r="W33" i="35"/>
  <c r="W69" i="35"/>
  <c r="V172" i="35"/>
  <c r="V153" i="35"/>
  <c r="R31" i="34"/>
  <c r="R67" i="34"/>
  <c r="Q170" i="34"/>
  <c r="Q151" i="34"/>
  <c r="R30" i="34"/>
  <c r="R66" i="34"/>
  <c r="Q150" i="34"/>
  <c r="Q169" i="34"/>
  <c r="P176" i="35"/>
  <c r="R52" i="2"/>
  <c r="R22" i="2"/>
  <c r="R30" i="36"/>
  <c r="R66" i="36"/>
  <c r="Q150" i="36"/>
  <c r="Q169" i="36"/>
  <c r="T24" i="35"/>
  <c r="T60" i="35"/>
  <c r="S163" i="35"/>
  <c r="S144" i="35"/>
  <c r="R28" i="36"/>
  <c r="R64" i="36"/>
  <c r="Q167" i="36"/>
  <c r="Q148" i="36"/>
  <c r="S27" i="31"/>
  <c r="S63" i="31"/>
  <c r="R147" i="31"/>
  <c r="R166" i="31"/>
  <c r="N184" i="34"/>
  <c r="N186" i="34" s="1"/>
  <c r="N196" i="34"/>
  <c r="R33" i="34"/>
  <c r="R69" i="34"/>
  <c r="Q172" i="34"/>
  <c r="Q153" i="34"/>
  <c r="S62" i="31"/>
  <c r="R146" i="31"/>
  <c r="R165" i="31"/>
  <c r="S26" i="31"/>
  <c r="P157" i="34"/>
  <c r="O189" i="34"/>
  <c r="O182" i="34"/>
  <c r="V28" i="35"/>
  <c r="V64" i="35"/>
  <c r="U167" i="35"/>
  <c r="U148" i="35"/>
  <c r="S35" i="31"/>
  <c r="S71" i="31"/>
  <c r="R155" i="31"/>
  <c r="R174" i="31"/>
  <c r="S29" i="31"/>
  <c r="S65" i="31"/>
  <c r="R149" i="31"/>
  <c r="R168" i="31"/>
  <c r="R34" i="36"/>
  <c r="R70" i="36"/>
  <c r="Q173" i="36"/>
  <c r="Q154" i="36"/>
  <c r="R29" i="34"/>
  <c r="R65" i="34"/>
  <c r="Q149" i="34"/>
  <c r="Q168" i="34"/>
  <c r="Z26" i="35"/>
  <c r="Z62" i="35"/>
  <c r="Y165" i="35"/>
  <c r="Y146" i="35"/>
  <c r="W30" i="35"/>
  <c r="W66" i="35"/>
  <c r="V150" i="35"/>
  <c r="V169" i="35"/>
  <c r="R31" i="36"/>
  <c r="R67" i="36"/>
  <c r="Q170" i="36"/>
  <c r="Q151" i="36"/>
  <c r="N191" i="34"/>
  <c r="N193" i="34" s="1"/>
  <c r="N197" i="34"/>
  <c r="S68" i="31"/>
  <c r="S32" i="31"/>
  <c r="R171" i="31"/>
  <c r="R152" i="31"/>
  <c r="V27" i="35"/>
  <c r="V63" i="35"/>
  <c r="U166" i="35"/>
  <c r="U147" i="35"/>
  <c r="R34" i="35"/>
  <c r="R70" i="35"/>
  <c r="Q173" i="35"/>
  <c r="Q154" i="35"/>
  <c r="R27" i="36"/>
  <c r="R63" i="36"/>
  <c r="Q147" i="36"/>
  <c r="Q166" i="36"/>
  <c r="R26" i="36"/>
  <c r="R62" i="36"/>
  <c r="Q165" i="36"/>
  <c r="Q146" i="36"/>
  <c r="R27" i="34"/>
  <c r="R63" i="34"/>
  <c r="Q166" i="34"/>
  <c r="Q147" i="34"/>
  <c r="V32" i="35"/>
  <c r="V68" i="35"/>
  <c r="U152" i="35"/>
  <c r="U171" i="35"/>
  <c r="U29" i="36"/>
  <c r="U65" i="36"/>
  <c r="T149" i="36"/>
  <c r="T168" i="36"/>
  <c r="R25" i="34"/>
  <c r="R61" i="34"/>
  <c r="Q145" i="34"/>
  <c r="Q164" i="34"/>
  <c r="R28" i="34"/>
  <c r="R64" i="34"/>
  <c r="Q148" i="34"/>
  <c r="Q167" i="34"/>
  <c r="P176" i="34"/>
  <c r="O184" i="35"/>
  <c r="W35" i="35"/>
  <c r="W71" i="35"/>
  <c r="V174" i="35"/>
  <c r="V155" i="35"/>
  <c r="M194" i="34"/>
  <c r="S60" i="31"/>
  <c r="S24" i="31"/>
  <c r="R144" i="31"/>
  <c r="R163" i="31"/>
  <c r="R23" i="35"/>
  <c r="R59" i="35"/>
  <c r="Q37" i="35"/>
  <c r="Q143" i="35"/>
  <c r="Q162" i="35"/>
  <c r="R24" i="34"/>
  <c r="R60" i="34"/>
  <c r="Q163" i="34"/>
  <c r="Q144" i="34"/>
  <c r="N191" i="35"/>
  <c r="N193" i="35" s="1"/>
  <c r="N197" i="35"/>
  <c r="R32" i="34"/>
  <c r="R68" i="34"/>
  <c r="Q171" i="34"/>
  <c r="Q152" i="34"/>
  <c r="S70" i="31"/>
  <c r="S34" i="31"/>
  <c r="R154" i="31"/>
  <c r="R173" i="31"/>
  <c r="R35" i="36"/>
  <c r="R71" i="36"/>
  <c r="Q155" i="36"/>
  <c r="Q174" i="36"/>
  <c r="S30" i="31"/>
  <c r="S66" i="31"/>
  <c r="R169" i="31"/>
  <c r="R150" i="31"/>
  <c r="R25" i="36"/>
  <c r="R61" i="36"/>
  <c r="Q164" i="36"/>
  <c r="Q145" i="36"/>
  <c r="R34" i="34"/>
  <c r="R70" i="34"/>
  <c r="Q173" i="34"/>
  <c r="Q154" i="34"/>
  <c r="S23" i="36"/>
  <c r="S59" i="36"/>
  <c r="R162" i="36"/>
  <c r="R143" i="36"/>
  <c r="Q73" i="34"/>
  <c r="R33" i="36"/>
  <c r="R69" i="36"/>
  <c r="Q172" i="36"/>
  <c r="Q153" i="36"/>
  <c r="M198" i="34"/>
  <c r="M200" i="34" s="1"/>
  <c r="R31" i="35"/>
  <c r="R67" i="35"/>
  <c r="Q151" i="35"/>
  <c r="Q170" i="35"/>
  <c r="R26" i="34"/>
  <c r="R62" i="34"/>
  <c r="Q146" i="34"/>
  <c r="Q165" i="34"/>
  <c r="W29" i="35"/>
  <c r="W65" i="35"/>
  <c r="V149" i="35"/>
  <c r="V168" i="35"/>
  <c r="R35" i="34"/>
  <c r="R71" i="34"/>
  <c r="Q174" i="34"/>
  <c r="Q155" i="34"/>
  <c r="R24" i="36"/>
  <c r="R60" i="36"/>
  <c r="Q163" i="36"/>
  <c r="Q144" i="36"/>
  <c r="S64" i="31"/>
  <c r="R167" i="31"/>
  <c r="R148" i="31"/>
  <c r="S28" i="31"/>
  <c r="T31" i="31"/>
  <c r="T67" i="31"/>
  <c r="S151" i="31"/>
  <c r="S170" i="31"/>
  <c r="W25" i="35"/>
  <c r="W61" i="35"/>
  <c r="V145" i="35"/>
  <c r="V164" i="35"/>
  <c r="P157" i="35"/>
  <c r="R23" i="34"/>
  <c r="R59" i="34"/>
  <c r="Q37" i="34"/>
  <c r="Q162" i="34"/>
  <c r="Q143" i="34"/>
  <c r="O74" i="33"/>
  <c r="O74" i="30"/>
  <c r="AA41" i="33"/>
  <c r="Z55" i="33"/>
  <c r="AE41" i="30"/>
  <c r="AD55" i="30"/>
  <c r="P74" i="10"/>
  <c r="Q61" i="32"/>
  <c r="Q104" i="28" s="1"/>
  <c r="S29" i="32"/>
  <c r="T59" i="32" s="1"/>
  <c r="S21" i="32"/>
  <c r="T51" i="32" s="1"/>
  <c r="AC41" i="10"/>
  <c r="AB55" i="10"/>
  <c r="Z41" i="34"/>
  <c r="Y55" i="34"/>
  <c r="R23" i="33"/>
  <c r="Q37" i="33"/>
  <c r="Q166" i="30"/>
  <c r="Q147" i="30"/>
  <c r="R27" i="30"/>
  <c r="S63" i="30" s="1"/>
  <c r="R24" i="33"/>
  <c r="S60" i="33" s="1"/>
  <c r="Q154" i="30"/>
  <c r="Q173" i="30"/>
  <c r="R34" i="30"/>
  <c r="S70" i="30" s="1"/>
  <c r="R31" i="33"/>
  <c r="S67" i="33" s="1"/>
  <c r="P73" i="33"/>
  <c r="P105" i="28" s="1"/>
  <c r="P89" i="28" s="1"/>
  <c r="Q144" i="30"/>
  <c r="R24" i="30"/>
  <c r="S60" i="30" s="1"/>
  <c r="Q163" i="30"/>
  <c r="P73" i="30"/>
  <c r="P99" i="28" s="1"/>
  <c r="P91" i="28" s="1"/>
  <c r="R31" i="30"/>
  <c r="S67" i="30" s="1"/>
  <c r="Q170" i="30"/>
  <c r="Q151" i="30"/>
  <c r="R33" i="30"/>
  <c r="S69" i="30" s="1"/>
  <c r="Q172" i="30"/>
  <c r="Q153" i="30"/>
  <c r="O189" i="30"/>
  <c r="O158" i="30"/>
  <c r="O182" i="30"/>
  <c r="O178" i="30"/>
  <c r="O179" i="30" s="1"/>
  <c r="P176" i="30"/>
  <c r="Q164" i="30"/>
  <c r="Q145" i="30"/>
  <c r="R25" i="30"/>
  <c r="S61" i="30" s="1"/>
  <c r="R35" i="33"/>
  <c r="S71" i="33" s="1"/>
  <c r="N191" i="30"/>
  <c r="N193" i="30" s="1"/>
  <c r="N197" i="30"/>
  <c r="Q167" i="30"/>
  <c r="R28" i="30"/>
  <c r="S64" i="30" s="1"/>
  <c r="Q148" i="30"/>
  <c r="R33" i="33"/>
  <c r="S69" i="33" s="1"/>
  <c r="R29" i="33"/>
  <c r="S65" i="33" s="1"/>
  <c r="S25" i="33"/>
  <c r="T61" i="33" s="1"/>
  <c r="Q37" i="30"/>
  <c r="Q162" i="30"/>
  <c r="Q143" i="30"/>
  <c r="R23" i="30"/>
  <c r="R32" i="30"/>
  <c r="S68" i="30" s="1"/>
  <c r="Q152" i="30"/>
  <c r="Q171" i="30"/>
  <c r="N184" i="30"/>
  <c r="N186" i="30" s="1"/>
  <c r="N196" i="30"/>
  <c r="O177" i="30"/>
  <c r="O190" i="30"/>
  <c r="O192" i="30" s="1"/>
  <c r="O183" i="30"/>
  <c r="O185" i="30" s="1"/>
  <c r="P157" i="30"/>
  <c r="R26" i="33"/>
  <c r="S62" i="33" s="1"/>
  <c r="Q150" i="30"/>
  <c r="Q169" i="30"/>
  <c r="R30" i="30"/>
  <c r="S66" i="30" s="1"/>
  <c r="R27" i="33"/>
  <c r="S63" i="33" s="1"/>
  <c r="M194" i="30"/>
  <c r="R28" i="33"/>
  <c r="S64" i="33" s="1"/>
  <c r="Q174" i="30"/>
  <c r="Q155" i="30"/>
  <c r="R35" i="30"/>
  <c r="S71" i="30" s="1"/>
  <c r="Q168" i="30"/>
  <c r="Q149" i="30"/>
  <c r="R29" i="30"/>
  <c r="S65" i="30" s="1"/>
  <c r="R30" i="33"/>
  <c r="S66" i="33" s="1"/>
  <c r="R32" i="33"/>
  <c r="S68" i="33" s="1"/>
  <c r="M198" i="30"/>
  <c r="M200" i="30" s="1"/>
  <c r="Q146" i="30"/>
  <c r="Q165" i="30"/>
  <c r="R26" i="30"/>
  <c r="S62" i="30" s="1"/>
  <c r="R34" i="33"/>
  <c r="S70" i="33" s="1"/>
  <c r="P184" i="31"/>
  <c r="S23" i="31"/>
  <c r="R162" i="31"/>
  <c r="R143" i="31"/>
  <c r="S25" i="2"/>
  <c r="T55" i="2" s="1"/>
  <c r="Q61" i="2"/>
  <c r="Q96" i="28" s="1"/>
  <c r="R29" i="2"/>
  <c r="T20" i="2"/>
  <c r="S21" i="2"/>
  <c r="Q31" i="2"/>
  <c r="S26" i="2"/>
  <c r="T56" i="2" s="1"/>
  <c r="S25" i="10"/>
  <c r="T61" i="10" s="1"/>
  <c r="S29" i="10"/>
  <c r="T65" i="10" s="1"/>
  <c r="S27" i="10"/>
  <c r="T63" i="10" s="1"/>
  <c r="S35" i="10"/>
  <c r="T71" i="10" s="1"/>
  <c r="S28" i="10"/>
  <c r="T64" i="10" s="1"/>
  <c r="S26" i="10"/>
  <c r="T62" i="10" s="1"/>
  <c r="T24" i="10"/>
  <c r="U60" i="10" s="1"/>
  <c r="S31" i="10"/>
  <c r="T67" i="10" s="1"/>
  <c r="S32" i="10"/>
  <c r="T68" i="10" s="1"/>
  <c r="Q73" i="10"/>
  <c r="Q97" i="28" s="1"/>
  <c r="T26" i="32"/>
  <c r="U56" i="32" s="1"/>
  <c r="T27" i="32"/>
  <c r="U57" i="32" s="1"/>
  <c r="T95" i="28" l="1"/>
  <c r="T103" i="28" s="1"/>
  <c r="T113" i="28"/>
  <c r="T121" i="28" s="1"/>
  <c r="T129" i="28" s="1"/>
  <c r="U95" i="28"/>
  <c r="U103" i="28" s="1"/>
  <c r="U113" i="28"/>
  <c r="U121" i="28" s="1"/>
  <c r="U129" i="28" s="1"/>
  <c r="AA35" i="2"/>
  <c r="Z46" i="2"/>
  <c r="T51" i="2"/>
  <c r="S86" i="2"/>
  <c r="V2" i="50"/>
  <c r="U21" i="50"/>
  <c r="U23" i="50" s="1"/>
  <c r="V20" i="50"/>
  <c r="V27" i="50"/>
  <c r="T59" i="31"/>
  <c r="S59" i="30"/>
  <c r="Q179" i="34"/>
  <c r="Q106" i="28"/>
  <c r="S59" i="33"/>
  <c r="T25" i="32"/>
  <c r="U55" i="32" s="1"/>
  <c r="U50" i="32"/>
  <c r="U50" i="2"/>
  <c r="Q88" i="28"/>
  <c r="Q74" i="31"/>
  <c r="S34" i="10"/>
  <c r="T70" i="10" s="1"/>
  <c r="P109" i="28"/>
  <c r="R31" i="32"/>
  <c r="S58" i="32"/>
  <c r="S28" i="32"/>
  <c r="T23" i="32"/>
  <c r="U53" i="32" s="1"/>
  <c r="S24" i="2"/>
  <c r="T54" i="2" s="1"/>
  <c r="S66" i="10"/>
  <c r="S30" i="10"/>
  <c r="T24" i="32"/>
  <c r="U54" i="32" s="1"/>
  <c r="S28" i="2"/>
  <c r="T58" i="2" s="1"/>
  <c r="AI2" i="43"/>
  <c r="AH80" i="43"/>
  <c r="AH77" i="43"/>
  <c r="AH82" i="43" s="1"/>
  <c r="AH78" i="43"/>
  <c r="AH83" i="43" s="1"/>
  <c r="AH79" i="43"/>
  <c r="AH84" i="43" s="1"/>
  <c r="V181" i="34"/>
  <c r="V109" i="34"/>
  <c r="V161" i="34"/>
  <c r="V142" i="34"/>
  <c r="V58" i="34"/>
  <c r="V126" i="34"/>
  <c r="V77" i="34"/>
  <c r="V22" i="34"/>
  <c r="V92" i="34"/>
  <c r="V40" i="34"/>
  <c r="V188" i="34"/>
  <c r="V87" i="28"/>
  <c r="V67" i="28"/>
  <c r="V75" i="28" s="1"/>
  <c r="V109" i="36"/>
  <c r="V92" i="36"/>
  <c r="V181" i="36"/>
  <c r="V161" i="36"/>
  <c r="V126" i="36"/>
  <c r="V58" i="36"/>
  <c r="V40" i="36"/>
  <c r="V22" i="36"/>
  <c r="V188" i="36"/>
  <c r="V77" i="36"/>
  <c r="V142" i="36"/>
  <c r="W4" i="43"/>
  <c r="W4" i="50" s="1"/>
  <c r="W4" i="35"/>
  <c r="W4" i="33"/>
  <c r="W4" i="31"/>
  <c r="W4" i="36"/>
  <c r="W4" i="34"/>
  <c r="W4" i="32"/>
  <c r="W4" i="30"/>
  <c r="W4" i="29"/>
  <c r="W4" i="10"/>
  <c r="W77" i="2"/>
  <c r="W49" i="2"/>
  <c r="W19" i="2"/>
  <c r="W65" i="2"/>
  <c r="W34" i="2"/>
  <c r="V126" i="29"/>
  <c r="V181" i="29"/>
  <c r="V142" i="29"/>
  <c r="V188" i="29"/>
  <c r="V161" i="29"/>
  <c r="V22" i="29"/>
  <c r="V40" i="29"/>
  <c r="V58" i="29"/>
  <c r="V92" i="29"/>
  <c r="V77" i="29"/>
  <c r="V109" i="29"/>
  <c r="Y5" i="28"/>
  <c r="X4" i="2"/>
  <c r="X21" i="28"/>
  <c r="X13" i="28"/>
  <c r="V188" i="30"/>
  <c r="V161" i="30"/>
  <c r="V142" i="30"/>
  <c r="V126" i="30"/>
  <c r="V109" i="30"/>
  <c r="V92" i="30"/>
  <c r="V22" i="30"/>
  <c r="V58" i="30"/>
  <c r="V40" i="30"/>
  <c r="V77" i="30"/>
  <c r="V181" i="30"/>
  <c r="V188" i="31"/>
  <c r="V142" i="31"/>
  <c r="V109" i="31"/>
  <c r="V77" i="31"/>
  <c r="V40" i="31"/>
  <c r="V92" i="31"/>
  <c r="V22" i="31"/>
  <c r="V161" i="31"/>
  <c r="V126" i="31"/>
  <c r="V181" i="31"/>
  <c r="V58" i="31"/>
  <c r="V77" i="33"/>
  <c r="V58" i="33"/>
  <c r="V92" i="33"/>
  <c r="V22" i="33"/>
  <c r="V40" i="33"/>
  <c r="V77" i="32"/>
  <c r="V49" i="32"/>
  <c r="V19" i="32"/>
  <c r="V65" i="32"/>
  <c r="V34" i="32"/>
  <c r="V188" i="35"/>
  <c r="V181" i="35"/>
  <c r="V126" i="35"/>
  <c r="V58" i="35"/>
  <c r="V161" i="35"/>
  <c r="V22" i="35"/>
  <c r="V142" i="35"/>
  <c r="V92" i="35"/>
  <c r="V77" i="35"/>
  <c r="V109" i="35"/>
  <c r="V40" i="35"/>
  <c r="W34" i="28"/>
  <c r="W59" i="28" s="1"/>
  <c r="V92" i="10"/>
  <c r="V77" i="10"/>
  <c r="V58" i="10"/>
  <c r="V40" i="10"/>
  <c r="V22" i="10"/>
  <c r="V58" i="43"/>
  <c r="V89" i="43"/>
  <c r="V76" i="43"/>
  <c r="V40" i="43"/>
  <c r="V22" i="43"/>
  <c r="AH39" i="2"/>
  <c r="P62" i="2"/>
  <c r="O6" i="28"/>
  <c r="P74" i="36"/>
  <c r="P74" i="34"/>
  <c r="O7" i="28"/>
  <c r="P74" i="35"/>
  <c r="O9" i="28"/>
  <c r="S61" i="31"/>
  <c r="S73" i="31" s="1"/>
  <c r="S100" i="28" s="1"/>
  <c r="R164" i="31"/>
  <c r="R176" i="31" s="1"/>
  <c r="R183" i="31" s="1"/>
  <c r="R185" i="31" s="1"/>
  <c r="S25" i="31"/>
  <c r="S37" i="31" s="1"/>
  <c r="R145" i="31"/>
  <c r="R157" i="31" s="1"/>
  <c r="R37" i="10"/>
  <c r="S52" i="32"/>
  <c r="S22" i="32"/>
  <c r="U20" i="32"/>
  <c r="S23" i="2"/>
  <c r="T53" i="2" s="1"/>
  <c r="O198" i="31"/>
  <c r="S69" i="10"/>
  <c r="S33" i="10"/>
  <c r="N198" i="36"/>
  <c r="N200" i="36" s="1"/>
  <c r="P196" i="31"/>
  <c r="P198" i="31" s="1"/>
  <c r="P186" i="31"/>
  <c r="S27" i="2"/>
  <c r="T57" i="2" s="1"/>
  <c r="Q62" i="32"/>
  <c r="O197" i="35"/>
  <c r="P177" i="34"/>
  <c r="O193" i="36"/>
  <c r="O194" i="36" s="1"/>
  <c r="R37" i="36"/>
  <c r="Q158" i="31"/>
  <c r="N27" i="28"/>
  <c r="N6" i="28"/>
  <c r="O196" i="35"/>
  <c r="O193" i="35"/>
  <c r="Q190" i="31"/>
  <c r="Q192" i="31" s="1"/>
  <c r="P178" i="36"/>
  <c r="P179" i="36" s="1"/>
  <c r="Q177" i="31"/>
  <c r="P177" i="36"/>
  <c r="P191" i="31"/>
  <c r="P193" i="31" s="1"/>
  <c r="P190" i="36"/>
  <c r="P192" i="36" s="1"/>
  <c r="O196" i="36"/>
  <c r="P189" i="36"/>
  <c r="P158" i="36"/>
  <c r="O197" i="36"/>
  <c r="R73" i="36"/>
  <c r="R108" i="28" s="1"/>
  <c r="R92" i="28" s="1"/>
  <c r="P158" i="34"/>
  <c r="O186" i="35"/>
  <c r="AI41" i="35"/>
  <c r="AH55" i="35"/>
  <c r="N194" i="36"/>
  <c r="S59" i="10"/>
  <c r="S23" i="10"/>
  <c r="N198" i="34"/>
  <c r="N200" i="34" s="1"/>
  <c r="R73" i="34"/>
  <c r="Q157" i="36"/>
  <c r="Q176" i="36"/>
  <c r="Q183" i="36" s="1"/>
  <c r="Q185" i="36" s="1"/>
  <c r="N194" i="35"/>
  <c r="N198" i="35"/>
  <c r="N200" i="35" s="1"/>
  <c r="S34" i="35"/>
  <c r="S70" i="35"/>
  <c r="R154" i="35"/>
  <c r="R173" i="35"/>
  <c r="Q176" i="34"/>
  <c r="X25" i="35"/>
  <c r="X61" i="35"/>
  <c r="W164" i="35"/>
  <c r="W145" i="35"/>
  <c r="T70" i="31"/>
  <c r="S154" i="31"/>
  <c r="T34" i="31"/>
  <c r="S173" i="31"/>
  <c r="P183" i="34"/>
  <c r="P185" i="34" s="1"/>
  <c r="P190" i="34"/>
  <c r="P192" i="34" s="1"/>
  <c r="X30" i="35"/>
  <c r="X66" i="35"/>
  <c r="W169" i="35"/>
  <c r="W150" i="35"/>
  <c r="S29" i="34"/>
  <c r="S65" i="34"/>
  <c r="R149" i="34"/>
  <c r="R168" i="34"/>
  <c r="T29" i="31"/>
  <c r="T65" i="31"/>
  <c r="S149" i="31"/>
  <c r="S168" i="31"/>
  <c r="W28" i="35"/>
  <c r="W64" i="35"/>
  <c r="V167" i="35"/>
  <c r="V148" i="35"/>
  <c r="S30" i="36"/>
  <c r="S66" i="36"/>
  <c r="R169" i="36"/>
  <c r="R150" i="36"/>
  <c r="S30" i="34"/>
  <c r="S66" i="34"/>
  <c r="R169" i="34"/>
  <c r="R150" i="34"/>
  <c r="X33" i="35"/>
  <c r="X69" i="35"/>
  <c r="W172" i="35"/>
  <c r="W153" i="35"/>
  <c r="T33" i="31"/>
  <c r="T69" i="31"/>
  <c r="S153" i="31"/>
  <c r="S172" i="31"/>
  <c r="T30" i="31"/>
  <c r="T66" i="31"/>
  <c r="S169" i="31"/>
  <c r="S150" i="31"/>
  <c r="O184" i="34"/>
  <c r="O186" i="34" s="1"/>
  <c r="O196" i="34"/>
  <c r="S31" i="35"/>
  <c r="S67" i="35"/>
  <c r="R151" i="35"/>
  <c r="R170" i="35"/>
  <c r="S23" i="35"/>
  <c r="S59" i="35"/>
  <c r="R162" i="35"/>
  <c r="R37" i="35"/>
  <c r="R143" i="35"/>
  <c r="S52" i="2"/>
  <c r="S22" i="2"/>
  <c r="R31" i="2"/>
  <c r="S59" i="2"/>
  <c r="S23" i="34"/>
  <c r="S59" i="34"/>
  <c r="R162" i="34"/>
  <c r="R143" i="34"/>
  <c r="R37" i="34"/>
  <c r="S35" i="34"/>
  <c r="S71" i="34"/>
  <c r="R155" i="34"/>
  <c r="R174" i="34"/>
  <c r="P189" i="34"/>
  <c r="P182" i="34"/>
  <c r="U24" i="35"/>
  <c r="U60" i="35"/>
  <c r="T163" i="35"/>
  <c r="T144" i="35"/>
  <c r="W32" i="35"/>
  <c r="W68" i="35"/>
  <c r="V152" i="35"/>
  <c r="V171" i="35"/>
  <c r="O197" i="34"/>
  <c r="O191" i="34"/>
  <c r="O193" i="34" s="1"/>
  <c r="T27" i="31"/>
  <c r="T63" i="31"/>
  <c r="S166" i="31"/>
  <c r="S147" i="31"/>
  <c r="Q182" i="31"/>
  <c r="Q196" i="31" s="1"/>
  <c r="P189" i="35"/>
  <c r="P178" i="35"/>
  <c r="P179" i="35" s="1"/>
  <c r="P182" i="35"/>
  <c r="P158" i="35"/>
  <c r="U31" i="31"/>
  <c r="U67" i="31"/>
  <c r="T151" i="31"/>
  <c r="T170" i="31"/>
  <c r="S26" i="34"/>
  <c r="S62" i="34"/>
  <c r="R146" i="34"/>
  <c r="R165" i="34"/>
  <c r="S31" i="36"/>
  <c r="S67" i="36"/>
  <c r="R151" i="36"/>
  <c r="R170" i="36"/>
  <c r="AA26" i="35"/>
  <c r="AA62" i="35"/>
  <c r="Z165" i="35"/>
  <c r="Z146" i="35"/>
  <c r="S34" i="36"/>
  <c r="S70" i="36"/>
  <c r="R173" i="36"/>
  <c r="R154" i="36"/>
  <c r="T71" i="31"/>
  <c r="T35" i="31"/>
  <c r="S155" i="31"/>
  <c r="S174" i="31"/>
  <c r="S33" i="34"/>
  <c r="S69" i="34"/>
  <c r="R172" i="34"/>
  <c r="R153" i="34"/>
  <c r="P190" i="35"/>
  <c r="P192" i="35" s="1"/>
  <c r="P183" i="35"/>
  <c r="P185" i="35" s="1"/>
  <c r="P177" i="35"/>
  <c r="S31" i="34"/>
  <c r="S67" i="34"/>
  <c r="R170" i="34"/>
  <c r="R151" i="34"/>
  <c r="S32" i="36"/>
  <c r="S68" i="36"/>
  <c r="R171" i="36"/>
  <c r="R152" i="36"/>
  <c r="T23" i="36"/>
  <c r="T59" i="36"/>
  <c r="S162" i="36"/>
  <c r="S143" i="36"/>
  <c r="S25" i="36"/>
  <c r="S61" i="36"/>
  <c r="R145" i="36"/>
  <c r="R164" i="36"/>
  <c r="S35" i="36"/>
  <c r="S71" i="36"/>
  <c r="R174" i="36"/>
  <c r="R155" i="36"/>
  <c r="S32" i="34"/>
  <c r="S68" i="34"/>
  <c r="R171" i="34"/>
  <c r="R152" i="34"/>
  <c r="S24" i="34"/>
  <c r="S60" i="34"/>
  <c r="R144" i="34"/>
  <c r="R163" i="34"/>
  <c r="T60" i="31"/>
  <c r="S144" i="31"/>
  <c r="T24" i="31"/>
  <c r="S163" i="31"/>
  <c r="X35" i="35"/>
  <c r="X71" i="35"/>
  <c r="W174" i="35"/>
  <c r="W155" i="35"/>
  <c r="S28" i="34"/>
  <c r="S64" i="34"/>
  <c r="R148" i="34"/>
  <c r="R167" i="34"/>
  <c r="V29" i="36"/>
  <c r="V65" i="36"/>
  <c r="U149" i="36"/>
  <c r="U168" i="36"/>
  <c r="S27" i="34"/>
  <c r="S63" i="34"/>
  <c r="R166" i="34"/>
  <c r="R147" i="34"/>
  <c r="S27" i="36"/>
  <c r="S63" i="36"/>
  <c r="R147" i="36"/>
  <c r="R166" i="36"/>
  <c r="W27" i="35"/>
  <c r="W63" i="35"/>
  <c r="V166" i="35"/>
  <c r="V147" i="35"/>
  <c r="T68" i="31"/>
  <c r="S171" i="31"/>
  <c r="S152" i="31"/>
  <c r="T32" i="31"/>
  <c r="T26" i="31"/>
  <c r="T62" i="31"/>
  <c r="S146" i="31"/>
  <c r="S165" i="31"/>
  <c r="S34" i="34"/>
  <c r="S70" i="34"/>
  <c r="R173" i="34"/>
  <c r="R154" i="34"/>
  <c r="S25" i="34"/>
  <c r="S61" i="34"/>
  <c r="R145" i="34"/>
  <c r="R164" i="34"/>
  <c r="Q189" i="31"/>
  <c r="Q178" i="31"/>
  <c r="Q179" i="31" s="1"/>
  <c r="Q176" i="35"/>
  <c r="N194" i="34"/>
  <c r="S28" i="36"/>
  <c r="S64" i="36"/>
  <c r="R148" i="36"/>
  <c r="R167" i="36"/>
  <c r="R73" i="35"/>
  <c r="R107" i="28" s="1"/>
  <c r="S26" i="36"/>
  <c r="S62" i="36"/>
  <c r="R165" i="36"/>
  <c r="R146" i="36"/>
  <c r="Q157" i="34"/>
  <c r="T64" i="31"/>
  <c r="S167" i="31"/>
  <c r="T28" i="31"/>
  <c r="S148" i="31"/>
  <c r="S24" i="36"/>
  <c r="S60" i="36"/>
  <c r="R163" i="36"/>
  <c r="R144" i="36"/>
  <c r="X29" i="35"/>
  <c r="X65" i="35"/>
  <c r="W168" i="35"/>
  <c r="W149" i="35"/>
  <c r="S33" i="36"/>
  <c r="S69" i="36"/>
  <c r="R153" i="36"/>
  <c r="R172" i="36"/>
  <c r="Q157" i="35"/>
  <c r="P196" i="36"/>
  <c r="P184" i="36"/>
  <c r="P186" i="36" s="1"/>
  <c r="P74" i="33"/>
  <c r="P7" i="28" s="1"/>
  <c r="P74" i="30"/>
  <c r="AB41" i="33"/>
  <c r="AA55" i="33"/>
  <c r="AF41" i="30"/>
  <c r="AE55" i="30"/>
  <c r="Q74" i="10"/>
  <c r="R61" i="32"/>
  <c r="R104" i="28" s="1"/>
  <c r="T21" i="32"/>
  <c r="U51" i="32" s="1"/>
  <c r="T29" i="32"/>
  <c r="U59" i="32" s="1"/>
  <c r="AD41" i="10"/>
  <c r="AC55" i="10"/>
  <c r="AA41" i="34"/>
  <c r="Z55" i="34"/>
  <c r="N194" i="30"/>
  <c r="P177" i="30"/>
  <c r="N198" i="30"/>
  <c r="N200" i="30" s="1"/>
  <c r="Q73" i="30"/>
  <c r="Q99" i="28" s="1"/>
  <c r="Q91" i="28" s="1"/>
  <c r="P182" i="30"/>
  <c r="P178" i="30"/>
  <c r="P179" i="30" s="1"/>
  <c r="P189" i="30"/>
  <c r="S33" i="33"/>
  <c r="T69" i="33" s="1"/>
  <c r="P183" i="30"/>
  <c r="P185" i="30" s="1"/>
  <c r="P190" i="30"/>
  <c r="P192" i="30" s="1"/>
  <c r="S32" i="33"/>
  <c r="T68" i="33" s="1"/>
  <c r="R149" i="30"/>
  <c r="R168" i="30"/>
  <c r="S29" i="30"/>
  <c r="T65" i="30" s="1"/>
  <c r="R152" i="30"/>
  <c r="R171" i="30"/>
  <c r="S32" i="30"/>
  <c r="T68" i="30" s="1"/>
  <c r="T25" i="33"/>
  <c r="U61" i="33" s="1"/>
  <c r="R163" i="30"/>
  <c r="R144" i="30"/>
  <c r="S24" i="30"/>
  <c r="T60" i="30" s="1"/>
  <c r="S31" i="33"/>
  <c r="T67" i="33" s="1"/>
  <c r="Q73" i="33"/>
  <c r="Q105" i="28" s="1"/>
  <c r="Q89" i="28" s="1"/>
  <c r="S34" i="33"/>
  <c r="T70" i="33" s="1"/>
  <c r="S27" i="33"/>
  <c r="T63" i="33" s="1"/>
  <c r="S35" i="33"/>
  <c r="T71" i="33" s="1"/>
  <c r="O184" i="30"/>
  <c r="O186" i="30" s="1"/>
  <c r="O196" i="30"/>
  <c r="S24" i="33"/>
  <c r="T60" i="33" s="1"/>
  <c r="S23" i="33"/>
  <c r="R37" i="33"/>
  <c r="S30" i="33"/>
  <c r="T66" i="33" s="1"/>
  <c r="S26" i="33"/>
  <c r="T62" i="33" s="1"/>
  <c r="R162" i="30"/>
  <c r="S23" i="30"/>
  <c r="R143" i="30"/>
  <c r="R37" i="30"/>
  <c r="S29" i="33"/>
  <c r="T65" i="33" s="1"/>
  <c r="P158" i="30"/>
  <c r="S34" i="30"/>
  <c r="T70" i="30" s="1"/>
  <c r="R173" i="30"/>
  <c r="R154" i="30"/>
  <c r="R165" i="30"/>
  <c r="R146" i="30"/>
  <c r="S26" i="30"/>
  <c r="T62" i="30" s="1"/>
  <c r="R169" i="30"/>
  <c r="S30" i="30"/>
  <c r="T66" i="30" s="1"/>
  <c r="R150" i="30"/>
  <c r="Q157" i="30"/>
  <c r="R164" i="30"/>
  <c r="R145" i="30"/>
  <c r="S25" i="30"/>
  <c r="T61" i="30" s="1"/>
  <c r="O191" i="30"/>
  <c r="O193" i="30" s="1"/>
  <c r="O197" i="30"/>
  <c r="R170" i="30"/>
  <c r="R151" i="30"/>
  <c r="S31" i="30"/>
  <c r="T67" i="30" s="1"/>
  <c r="R147" i="30"/>
  <c r="R166" i="30"/>
  <c r="S27" i="30"/>
  <c r="T63" i="30" s="1"/>
  <c r="S28" i="33"/>
  <c r="T64" i="33" s="1"/>
  <c r="Q176" i="30"/>
  <c r="R172" i="30"/>
  <c r="R153" i="30"/>
  <c r="S33" i="30"/>
  <c r="T69" i="30" s="1"/>
  <c r="S35" i="30"/>
  <c r="T71" i="30" s="1"/>
  <c r="R155" i="30"/>
  <c r="R174" i="30"/>
  <c r="R167" i="30"/>
  <c r="R148" i="30"/>
  <c r="S28" i="30"/>
  <c r="T64" i="30" s="1"/>
  <c r="T23" i="31"/>
  <c r="S143" i="31"/>
  <c r="S162" i="31"/>
  <c r="T25" i="2"/>
  <c r="U55" i="2" s="1"/>
  <c r="T21" i="2"/>
  <c r="U20" i="2"/>
  <c r="R73" i="10"/>
  <c r="R97" i="28" s="1"/>
  <c r="T26" i="2"/>
  <c r="U56" i="2" s="1"/>
  <c r="S29" i="2"/>
  <c r="T59" i="2" s="1"/>
  <c r="R61" i="2"/>
  <c r="R96" i="28" s="1"/>
  <c r="T28" i="10"/>
  <c r="U64" i="10" s="1"/>
  <c r="T27" i="10"/>
  <c r="U63" i="10" s="1"/>
  <c r="T32" i="10"/>
  <c r="U68" i="10" s="1"/>
  <c r="T26" i="10"/>
  <c r="U62" i="10" s="1"/>
  <c r="T34" i="10"/>
  <c r="U70" i="10" s="1"/>
  <c r="T31" i="10"/>
  <c r="U67" i="10" s="1"/>
  <c r="T29" i="10"/>
  <c r="U65" i="10" s="1"/>
  <c r="U24" i="10"/>
  <c r="V60" i="10" s="1"/>
  <c r="T25" i="10"/>
  <c r="U61" i="10" s="1"/>
  <c r="T35" i="10"/>
  <c r="U71" i="10" s="1"/>
  <c r="U27" i="32"/>
  <c r="V57" i="32" s="1"/>
  <c r="U26" i="32"/>
  <c r="V56" i="32" s="1"/>
  <c r="V95" i="28" l="1"/>
  <c r="V103" i="28" s="1"/>
  <c r="V113" i="28"/>
  <c r="V121" i="28" s="1"/>
  <c r="V129" i="28" s="1"/>
  <c r="AB35" i="2"/>
  <c r="AA46" i="2"/>
  <c r="U51" i="2"/>
  <c r="T86" i="2"/>
  <c r="U86" i="2" s="1"/>
  <c r="V21" i="50"/>
  <c r="V23" i="50" s="1"/>
  <c r="W2" i="50"/>
  <c r="W27" i="50"/>
  <c r="W20" i="50"/>
  <c r="U59" i="31"/>
  <c r="T59" i="30"/>
  <c r="R74" i="31"/>
  <c r="S74" i="31" s="1"/>
  <c r="R179" i="34"/>
  <c r="R106" i="28"/>
  <c r="Q109" i="28"/>
  <c r="T59" i="33"/>
  <c r="U25" i="32"/>
  <c r="V55" i="32" s="1"/>
  <c r="U23" i="32"/>
  <c r="V53" i="32" s="1"/>
  <c r="V50" i="32"/>
  <c r="V50" i="2"/>
  <c r="R88" i="28"/>
  <c r="Q62" i="2"/>
  <c r="Q74" i="35"/>
  <c r="P9" i="28"/>
  <c r="Q74" i="34"/>
  <c r="Q74" i="36"/>
  <c r="S31" i="32"/>
  <c r="T58" i="32"/>
  <c r="T28" i="32"/>
  <c r="U24" i="32"/>
  <c r="V54" i="32" s="1"/>
  <c r="T24" i="2"/>
  <c r="U54" i="2" s="1"/>
  <c r="T66" i="10"/>
  <c r="T30" i="10"/>
  <c r="T28" i="2"/>
  <c r="U58" i="2" s="1"/>
  <c r="O198" i="35"/>
  <c r="AJ2" i="43"/>
  <c r="AI80" i="43"/>
  <c r="AI79" i="43"/>
  <c r="AI84" i="43" s="1"/>
  <c r="AI77" i="43"/>
  <c r="AI82" i="43" s="1"/>
  <c r="AI78" i="43"/>
  <c r="AI83" i="43" s="1"/>
  <c r="W87" i="28"/>
  <c r="W67" i="28"/>
  <c r="W75" i="28" s="1"/>
  <c r="W77" i="32"/>
  <c r="W34" i="32"/>
  <c r="W65" i="32"/>
  <c r="W49" i="32"/>
  <c r="W19" i="32"/>
  <c r="W142" i="34"/>
  <c r="W161" i="34"/>
  <c r="W188" i="34"/>
  <c r="W181" i="34"/>
  <c r="W92" i="34"/>
  <c r="W77" i="34"/>
  <c r="W109" i="34"/>
  <c r="W22" i="34"/>
  <c r="W40" i="34"/>
  <c r="W58" i="34"/>
  <c r="W126" i="34"/>
  <c r="X34" i="28"/>
  <c r="X59" i="28" s="1"/>
  <c r="W188" i="36"/>
  <c r="W142" i="36"/>
  <c r="W77" i="36"/>
  <c r="W109" i="36"/>
  <c r="W161" i="36"/>
  <c r="W58" i="36"/>
  <c r="W126" i="36"/>
  <c r="W40" i="36"/>
  <c r="W92" i="36"/>
  <c r="W181" i="36"/>
  <c r="W22" i="36"/>
  <c r="X4" i="36"/>
  <c r="X4" i="34"/>
  <c r="X4" i="32"/>
  <c r="X4" i="30"/>
  <c r="X4" i="43"/>
  <c r="X4" i="50" s="1"/>
  <c r="X4" i="35"/>
  <c r="X4" i="33"/>
  <c r="X4" i="31"/>
  <c r="X4" i="29"/>
  <c r="X4" i="10"/>
  <c r="X77" i="2"/>
  <c r="X65" i="2"/>
  <c r="X49" i="2"/>
  <c r="X34" i="2"/>
  <c r="X19" i="2"/>
  <c r="W181" i="31"/>
  <c r="W126" i="31"/>
  <c r="W92" i="31"/>
  <c r="W58" i="31"/>
  <c r="W22" i="31"/>
  <c r="W188" i="31"/>
  <c r="W109" i="31"/>
  <c r="W40" i="31"/>
  <c r="W161" i="31"/>
  <c r="W77" i="31"/>
  <c r="W142" i="31"/>
  <c r="Z5" i="28"/>
  <c r="Y4" i="2"/>
  <c r="Y21" i="28"/>
  <c r="Y13" i="28"/>
  <c r="W77" i="33"/>
  <c r="W40" i="33"/>
  <c r="W92" i="33"/>
  <c r="W58" i="33"/>
  <c r="W22" i="33"/>
  <c r="W77" i="10"/>
  <c r="W40" i="10"/>
  <c r="W92" i="10"/>
  <c r="W58" i="10"/>
  <c r="W22" i="10"/>
  <c r="W126" i="35"/>
  <c r="W109" i="35"/>
  <c r="W92" i="35"/>
  <c r="W188" i="35"/>
  <c r="W77" i="35"/>
  <c r="W181" i="35"/>
  <c r="W58" i="35"/>
  <c r="W40" i="35"/>
  <c r="W142" i="35"/>
  <c r="W22" i="35"/>
  <c r="W161" i="35"/>
  <c r="W126" i="29"/>
  <c r="W142" i="29"/>
  <c r="W161" i="29"/>
  <c r="W22" i="29"/>
  <c r="W40" i="29"/>
  <c r="W58" i="29"/>
  <c r="W92" i="29"/>
  <c r="W181" i="29"/>
  <c r="W77" i="29"/>
  <c r="W188" i="29"/>
  <c r="W109" i="29"/>
  <c r="W58" i="43"/>
  <c r="W89" i="43"/>
  <c r="W22" i="43"/>
  <c r="W76" i="43"/>
  <c r="W40" i="43"/>
  <c r="W22" i="30"/>
  <c r="W142" i="30"/>
  <c r="W77" i="30"/>
  <c r="W92" i="30"/>
  <c r="W109" i="30"/>
  <c r="W181" i="30"/>
  <c r="W126" i="30"/>
  <c r="W188" i="30"/>
  <c r="W161" i="30"/>
  <c r="W58" i="30"/>
  <c r="W40" i="30"/>
  <c r="O27" i="28"/>
  <c r="AI39" i="2"/>
  <c r="R62" i="32"/>
  <c r="V20" i="32"/>
  <c r="S37" i="10"/>
  <c r="T61" i="31"/>
  <c r="T73" i="31" s="1"/>
  <c r="T100" i="28" s="1"/>
  <c r="S164" i="31"/>
  <c r="S176" i="31" s="1"/>
  <c r="S183" i="31" s="1"/>
  <c r="S185" i="31" s="1"/>
  <c r="T25" i="31"/>
  <c r="T37" i="31" s="1"/>
  <c r="S145" i="31"/>
  <c r="S157" i="31" s="1"/>
  <c r="S189" i="31" s="1"/>
  <c r="T52" i="32"/>
  <c r="T22" i="32"/>
  <c r="T23" i="2"/>
  <c r="U53" i="2" s="1"/>
  <c r="P194" i="31"/>
  <c r="T69" i="10"/>
  <c r="T33" i="10"/>
  <c r="T27" i="2"/>
  <c r="U57" i="2" s="1"/>
  <c r="Q177" i="34"/>
  <c r="Q184" i="31"/>
  <c r="Q186" i="31" s="1"/>
  <c r="P197" i="36"/>
  <c r="P198" i="36" s="1"/>
  <c r="R158" i="31"/>
  <c r="P191" i="36"/>
  <c r="P193" i="36" s="1"/>
  <c r="P194" i="36" s="1"/>
  <c r="Q158" i="34"/>
  <c r="Q197" i="31"/>
  <c r="Q198" i="31" s="1"/>
  <c r="O194" i="35"/>
  <c r="Q158" i="36"/>
  <c r="Q191" i="31"/>
  <c r="Q193" i="31" s="1"/>
  <c r="O198" i="36"/>
  <c r="R157" i="35"/>
  <c r="R189" i="35" s="1"/>
  <c r="AJ41" i="35"/>
  <c r="AI55" i="35"/>
  <c r="Q177" i="36"/>
  <c r="T59" i="10"/>
  <c r="T23" i="10"/>
  <c r="R176" i="36"/>
  <c r="R190" i="36" s="1"/>
  <c r="R192" i="36" s="1"/>
  <c r="Q190" i="36"/>
  <c r="Q192" i="36" s="1"/>
  <c r="R157" i="36"/>
  <c r="R189" i="36" s="1"/>
  <c r="Q178" i="36"/>
  <c r="Q179" i="36" s="1"/>
  <c r="S73" i="36"/>
  <c r="S108" i="28" s="1"/>
  <c r="S92" i="28" s="1"/>
  <c r="Q182" i="36"/>
  <c r="Q196" i="36" s="1"/>
  <c r="Q189" i="36"/>
  <c r="Q191" i="36" s="1"/>
  <c r="O198" i="34"/>
  <c r="R177" i="31"/>
  <c r="T33" i="36"/>
  <c r="T69" i="36"/>
  <c r="S172" i="36"/>
  <c r="S153" i="36"/>
  <c r="T24" i="36"/>
  <c r="T60" i="36"/>
  <c r="S163" i="36"/>
  <c r="S144" i="36"/>
  <c r="T34" i="34"/>
  <c r="T70" i="34"/>
  <c r="S173" i="34"/>
  <c r="S154" i="34"/>
  <c r="T27" i="36"/>
  <c r="T63" i="36"/>
  <c r="S166" i="36"/>
  <c r="S147" i="36"/>
  <c r="W29" i="36"/>
  <c r="W65" i="36"/>
  <c r="V168" i="36"/>
  <c r="V149" i="36"/>
  <c r="Y35" i="35"/>
  <c r="Y71" i="35"/>
  <c r="X155" i="35"/>
  <c r="X174" i="35"/>
  <c r="T24" i="34"/>
  <c r="T60" i="34"/>
  <c r="S163" i="34"/>
  <c r="S144" i="34"/>
  <c r="T35" i="36"/>
  <c r="T71" i="36"/>
  <c r="S155" i="36"/>
  <c r="S174" i="36"/>
  <c r="V24" i="35"/>
  <c r="V60" i="35"/>
  <c r="U163" i="35"/>
  <c r="U144" i="35"/>
  <c r="U23" i="36"/>
  <c r="U59" i="36"/>
  <c r="T162" i="36"/>
  <c r="T143" i="36"/>
  <c r="R157" i="34"/>
  <c r="T26" i="36"/>
  <c r="T62" i="36"/>
  <c r="S146" i="36"/>
  <c r="S165" i="36"/>
  <c r="T31" i="34"/>
  <c r="T67" i="34"/>
  <c r="S151" i="34"/>
  <c r="S170" i="34"/>
  <c r="T34" i="36"/>
  <c r="T70" i="36"/>
  <c r="S173" i="36"/>
  <c r="S154" i="36"/>
  <c r="T31" i="36"/>
  <c r="T67" i="36"/>
  <c r="S170" i="36"/>
  <c r="S151" i="36"/>
  <c r="P191" i="34"/>
  <c r="P193" i="34" s="1"/>
  <c r="P197" i="34"/>
  <c r="T34" i="35"/>
  <c r="T70" i="35"/>
  <c r="S154" i="35"/>
  <c r="S173" i="35"/>
  <c r="R189" i="31"/>
  <c r="Q190" i="35"/>
  <c r="Q192" i="35" s="1"/>
  <c r="Q183" i="35"/>
  <c r="Q185" i="35" s="1"/>
  <c r="Q177" i="35"/>
  <c r="V31" i="31"/>
  <c r="V67" i="31"/>
  <c r="U170" i="31"/>
  <c r="U151" i="31"/>
  <c r="S73" i="34"/>
  <c r="R176" i="35"/>
  <c r="O194" i="34"/>
  <c r="U33" i="31"/>
  <c r="U69" i="31"/>
  <c r="T153" i="31"/>
  <c r="T172" i="31"/>
  <c r="T30" i="34"/>
  <c r="T66" i="34"/>
  <c r="S150" i="34"/>
  <c r="S169" i="34"/>
  <c r="X28" i="35"/>
  <c r="X64" i="35"/>
  <c r="W148" i="35"/>
  <c r="W167" i="35"/>
  <c r="T29" i="34"/>
  <c r="T65" i="34"/>
  <c r="S168" i="34"/>
  <c r="S149" i="34"/>
  <c r="T28" i="36"/>
  <c r="T64" i="36"/>
  <c r="S167" i="36"/>
  <c r="S148" i="36"/>
  <c r="U64" i="31"/>
  <c r="T148" i="31"/>
  <c r="U28" i="31"/>
  <c r="T167" i="31"/>
  <c r="U60" i="31"/>
  <c r="U24" i="31"/>
  <c r="T144" i="31"/>
  <c r="T163" i="31"/>
  <c r="T33" i="34"/>
  <c r="T69" i="34"/>
  <c r="S172" i="34"/>
  <c r="S153" i="34"/>
  <c r="R176" i="34"/>
  <c r="R190" i="31"/>
  <c r="R192" i="31" s="1"/>
  <c r="R178" i="31"/>
  <c r="R179" i="31" s="1"/>
  <c r="Q74" i="33"/>
  <c r="Q7" i="28" s="1"/>
  <c r="Q182" i="35"/>
  <c r="Q178" i="35"/>
  <c r="Q179" i="35" s="1"/>
  <c r="Q189" i="35"/>
  <c r="Y29" i="35"/>
  <c r="Y65" i="35"/>
  <c r="X168" i="35"/>
  <c r="X149" i="35"/>
  <c r="T25" i="34"/>
  <c r="T61" i="34"/>
  <c r="S145" i="34"/>
  <c r="S164" i="34"/>
  <c r="U26" i="31"/>
  <c r="U62" i="31"/>
  <c r="T146" i="31"/>
  <c r="T165" i="31"/>
  <c r="X27" i="35"/>
  <c r="X63" i="35"/>
  <c r="W166" i="35"/>
  <c r="W147" i="35"/>
  <c r="T27" i="34"/>
  <c r="T63" i="34"/>
  <c r="S166" i="34"/>
  <c r="S147" i="34"/>
  <c r="T28" i="34"/>
  <c r="T64" i="34"/>
  <c r="S167" i="34"/>
  <c r="S148" i="34"/>
  <c r="T32" i="34"/>
  <c r="T68" i="34"/>
  <c r="S152" i="34"/>
  <c r="S171" i="34"/>
  <c r="T25" i="36"/>
  <c r="T61" i="36"/>
  <c r="S164" i="36"/>
  <c r="S145" i="36"/>
  <c r="Q158" i="35"/>
  <c r="X32" i="35"/>
  <c r="X68" i="35"/>
  <c r="W171" i="35"/>
  <c r="W152" i="35"/>
  <c r="T23" i="34"/>
  <c r="T59" i="34"/>
  <c r="S143" i="34"/>
  <c r="S162" i="34"/>
  <c r="S37" i="34"/>
  <c r="S73" i="35"/>
  <c r="S107" i="28" s="1"/>
  <c r="T31" i="35"/>
  <c r="T67" i="35"/>
  <c r="S151" i="35"/>
  <c r="S170" i="35"/>
  <c r="R182" i="31"/>
  <c r="R196" i="31" s="1"/>
  <c r="Q182" i="34"/>
  <c r="Q189" i="34"/>
  <c r="U68" i="31"/>
  <c r="U32" i="31"/>
  <c r="T171" i="31"/>
  <c r="T152" i="31"/>
  <c r="U35" i="31"/>
  <c r="U71" i="31"/>
  <c r="T174" i="31"/>
  <c r="T155" i="31"/>
  <c r="P184" i="35"/>
  <c r="P186" i="35" s="1"/>
  <c r="P196" i="35"/>
  <c r="U27" i="31"/>
  <c r="U63" i="31"/>
  <c r="T166" i="31"/>
  <c r="T147" i="31"/>
  <c r="T23" i="35"/>
  <c r="T59" i="35"/>
  <c r="S37" i="35"/>
  <c r="S143" i="35"/>
  <c r="S162" i="35"/>
  <c r="Y25" i="35"/>
  <c r="Y61" i="35"/>
  <c r="X164" i="35"/>
  <c r="X145" i="35"/>
  <c r="P184" i="34"/>
  <c r="P186" i="34" s="1"/>
  <c r="P196" i="34"/>
  <c r="S37" i="36"/>
  <c r="T32" i="36"/>
  <c r="T68" i="36"/>
  <c r="S152" i="36"/>
  <c r="S171" i="36"/>
  <c r="AB26" i="35"/>
  <c r="AB62" i="35"/>
  <c r="AA165" i="35"/>
  <c r="AA146" i="35"/>
  <c r="U70" i="31"/>
  <c r="U34" i="31"/>
  <c r="T154" i="31"/>
  <c r="T173" i="31"/>
  <c r="Q190" i="34"/>
  <c r="Q192" i="34" s="1"/>
  <c r="Q183" i="34"/>
  <c r="Q185" i="34" s="1"/>
  <c r="T26" i="34"/>
  <c r="T62" i="34"/>
  <c r="S146" i="34"/>
  <c r="S165" i="34"/>
  <c r="P191" i="35"/>
  <c r="P193" i="35" s="1"/>
  <c r="P197" i="35"/>
  <c r="T35" i="34"/>
  <c r="T71" i="34"/>
  <c r="S155" i="34"/>
  <c r="S174" i="34"/>
  <c r="T52" i="2"/>
  <c r="T22" i="2"/>
  <c r="U30" i="31"/>
  <c r="U66" i="31"/>
  <c r="T150" i="31"/>
  <c r="T169" i="31"/>
  <c r="Y33" i="35"/>
  <c r="Y69" i="35"/>
  <c r="X172" i="35"/>
  <c r="X153" i="35"/>
  <c r="T30" i="36"/>
  <c r="T66" i="36"/>
  <c r="S150" i="36"/>
  <c r="S169" i="36"/>
  <c r="T149" i="31"/>
  <c r="U65" i="31"/>
  <c r="T168" i="31"/>
  <c r="U29" i="31"/>
  <c r="Y30" i="35"/>
  <c r="Y66" i="35"/>
  <c r="X169" i="35"/>
  <c r="X150" i="35"/>
  <c r="Q74" i="30"/>
  <c r="AC41" i="33"/>
  <c r="AB55" i="33"/>
  <c r="AG41" i="30"/>
  <c r="AF55" i="30"/>
  <c r="R74" i="10"/>
  <c r="S61" i="32"/>
  <c r="S104" i="28" s="1"/>
  <c r="U29" i="32"/>
  <c r="V59" i="32" s="1"/>
  <c r="U21" i="32"/>
  <c r="V51" i="32" s="1"/>
  <c r="AE41" i="10"/>
  <c r="AD55" i="10"/>
  <c r="AB41" i="34"/>
  <c r="AA55" i="34"/>
  <c r="O194" i="30"/>
  <c r="S174" i="30"/>
  <c r="T35" i="30"/>
  <c r="U71" i="30" s="1"/>
  <c r="S155" i="30"/>
  <c r="T29" i="33"/>
  <c r="U65" i="33" s="1"/>
  <c r="O198" i="30"/>
  <c r="T27" i="33"/>
  <c r="U63" i="33" s="1"/>
  <c r="P184" i="30"/>
  <c r="P186" i="30" s="1"/>
  <c r="P196" i="30"/>
  <c r="S167" i="30"/>
  <c r="T28" i="30"/>
  <c r="U64" i="30" s="1"/>
  <c r="S148" i="30"/>
  <c r="S153" i="30"/>
  <c r="S172" i="30"/>
  <c r="T33" i="30"/>
  <c r="U69" i="30" s="1"/>
  <c r="T25" i="30"/>
  <c r="U61" i="30" s="1"/>
  <c r="S145" i="30"/>
  <c r="S164" i="30"/>
  <c r="Q189" i="30"/>
  <c r="Q182" i="30"/>
  <c r="Q178" i="30"/>
  <c r="Q179" i="30" s="1"/>
  <c r="T30" i="33"/>
  <c r="U66" i="33" s="1"/>
  <c r="T32" i="33"/>
  <c r="U68" i="33" s="1"/>
  <c r="T35" i="33"/>
  <c r="U71" i="33" s="1"/>
  <c r="S169" i="30"/>
  <c r="S150" i="30"/>
  <c r="T30" i="30"/>
  <c r="U66" i="30" s="1"/>
  <c r="R157" i="30"/>
  <c r="T26" i="33"/>
  <c r="U62" i="33" s="1"/>
  <c r="T31" i="33"/>
  <c r="U67" i="33" s="1"/>
  <c r="U25" i="33"/>
  <c r="V61" i="33" s="1"/>
  <c r="S151" i="30"/>
  <c r="S170" i="30"/>
  <c r="T31" i="30"/>
  <c r="U67" i="30" s="1"/>
  <c r="S143" i="30"/>
  <c r="S37" i="30"/>
  <c r="S162" i="30"/>
  <c r="T23" i="30"/>
  <c r="T23" i="33"/>
  <c r="S37" i="33"/>
  <c r="S152" i="30"/>
  <c r="S171" i="30"/>
  <c r="T32" i="30"/>
  <c r="U68" i="30" s="1"/>
  <c r="T34" i="30"/>
  <c r="U70" i="30" s="1"/>
  <c r="S173" i="30"/>
  <c r="S154" i="30"/>
  <c r="R73" i="30"/>
  <c r="R99" i="28" s="1"/>
  <c r="R91" i="28" s="1"/>
  <c r="R73" i="33"/>
  <c r="R105" i="28" s="1"/>
  <c r="R89" i="28" s="1"/>
  <c r="T33" i="33"/>
  <c r="U69" i="33" s="1"/>
  <c r="Q183" i="30"/>
  <c r="Q185" i="30" s="1"/>
  <c r="Q190" i="30"/>
  <c r="Q192" i="30" s="1"/>
  <c r="Q177" i="30"/>
  <c r="S165" i="30"/>
  <c r="S146" i="30"/>
  <c r="T26" i="30"/>
  <c r="U62" i="30" s="1"/>
  <c r="R176" i="30"/>
  <c r="T24" i="33"/>
  <c r="U60" i="33" s="1"/>
  <c r="T34" i="33"/>
  <c r="U70" i="33" s="1"/>
  <c r="T24" i="30"/>
  <c r="U60" i="30" s="1"/>
  <c r="S163" i="30"/>
  <c r="S144" i="30"/>
  <c r="S168" i="30"/>
  <c r="S149" i="30"/>
  <c r="T29" i="30"/>
  <c r="U65" i="30" s="1"/>
  <c r="P197" i="30"/>
  <c r="P191" i="30"/>
  <c r="P193" i="30" s="1"/>
  <c r="T28" i="33"/>
  <c r="U64" i="33" s="1"/>
  <c r="S147" i="30"/>
  <c r="S166" i="30"/>
  <c r="T27" i="30"/>
  <c r="U63" i="30" s="1"/>
  <c r="Q158" i="30"/>
  <c r="T162" i="31"/>
  <c r="U23" i="31"/>
  <c r="T143" i="31"/>
  <c r="U25" i="2"/>
  <c r="V55" i="2" s="1"/>
  <c r="S61" i="2"/>
  <c r="S96" i="28" s="1"/>
  <c r="T29" i="2"/>
  <c r="U21" i="2"/>
  <c r="V51" i="2" s="1"/>
  <c r="S73" i="10"/>
  <c r="S97" i="28" s="1"/>
  <c r="U26" i="2"/>
  <c r="V56" i="2" s="1"/>
  <c r="S31" i="2"/>
  <c r="V20" i="2"/>
  <c r="W50" i="2" s="1"/>
  <c r="U35" i="10"/>
  <c r="V71" i="10" s="1"/>
  <c r="U25" i="10"/>
  <c r="V61" i="10" s="1"/>
  <c r="V24" i="10"/>
  <c r="W60" i="10" s="1"/>
  <c r="U31" i="10"/>
  <c r="V67" i="10" s="1"/>
  <c r="U28" i="10"/>
  <c r="V64" i="10" s="1"/>
  <c r="U34" i="10"/>
  <c r="V70" i="10" s="1"/>
  <c r="U26" i="10"/>
  <c r="V62" i="10" s="1"/>
  <c r="U29" i="10"/>
  <c r="V65" i="10" s="1"/>
  <c r="U32" i="10"/>
  <c r="V68" i="10" s="1"/>
  <c r="U27" i="10"/>
  <c r="V63" i="10" s="1"/>
  <c r="V27" i="32"/>
  <c r="W57" i="32" s="1"/>
  <c r="V26" i="32"/>
  <c r="W56" i="32" s="1"/>
  <c r="W95" i="28" l="1"/>
  <c r="W103" i="28" s="1"/>
  <c r="W113" i="28"/>
  <c r="W121" i="28" s="1"/>
  <c r="W129" i="28" s="1"/>
  <c r="W50" i="32"/>
  <c r="AC35" i="2"/>
  <c r="AB46" i="2"/>
  <c r="X2" i="50"/>
  <c r="W21" i="50"/>
  <c r="W23" i="50" s="1"/>
  <c r="X27" i="50"/>
  <c r="X20" i="50"/>
  <c r="U59" i="30"/>
  <c r="V59" i="31"/>
  <c r="R74" i="34"/>
  <c r="R74" i="36"/>
  <c r="Q9" i="28"/>
  <c r="R74" i="35"/>
  <c r="S179" i="34"/>
  <c r="S106" i="28"/>
  <c r="R109" i="28"/>
  <c r="P27" i="28"/>
  <c r="U59" i="33"/>
  <c r="Q27" i="28"/>
  <c r="V25" i="32"/>
  <c r="W55" i="32" s="1"/>
  <c r="V23" i="32"/>
  <c r="W53" i="32" s="1"/>
  <c r="S88" i="28"/>
  <c r="R62" i="2"/>
  <c r="S62" i="2" s="1"/>
  <c r="P6" i="28"/>
  <c r="V24" i="32"/>
  <c r="W54" i="32" s="1"/>
  <c r="U24" i="2"/>
  <c r="V54" i="2" s="1"/>
  <c r="T31" i="32"/>
  <c r="U58" i="32"/>
  <c r="U28" i="32"/>
  <c r="U66" i="10"/>
  <c r="U30" i="10"/>
  <c r="U28" i="2"/>
  <c r="V58" i="2" s="1"/>
  <c r="W20" i="32"/>
  <c r="S62" i="32"/>
  <c r="AK2" i="43"/>
  <c r="AJ79" i="43"/>
  <c r="AJ84" i="43" s="1"/>
  <c r="AJ77" i="43"/>
  <c r="AJ82" i="43" s="1"/>
  <c r="AJ80" i="43"/>
  <c r="AJ78" i="43"/>
  <c r="AJ83" i="43" s="1"/>
  <c r="X89" i="43"/>
  <c r="X76" i="43"/>
  <c r="X58" i="43"/>
  <c r="X40" i="43"/>
  <c r="X22" i="43"/>
  <c r="X87" i="28"/>
  <c r="X67" i="28"/>
  <c r="X75" i="28" s="1"/>
  <c r="X181" i="30"/>
  <c r="X161" i="30"/>
  <c r="X22" i="30"/>
  <c r="X92" i="30"/>
  <c r="X109" i="30"/>
  <c r="X126" i="30"/>
  <c r="X188" i="30"/>
  <c r="X142" i="30"/>
  <c r="X58" i="30"/>
  <c r="X40" i="30"/>
  <c r="X77" i="30"/>
  <c r="X65" i="32"/>
  <c r="X77" i="32"/>
  <c r="X19" i="32"/>
  <c r="X34" i="32"/>
  <c r="X49" i="32"/>
  <c r="X92" i="10"/>
  <c r="X58" i="10"/>
  <c r="X22" i="10"/>
  <c r="X40" i="10"/>
  <c r="X77" i="10"/>
  <c r="X181" i="34"/>
  <c r="X142" i="34"/>
  <c r="X188" i="34"/>
  <c r="X126" i="34"/>
  <c r="X40" i="34"/>
  <c r="X161" i="34"/>
  <c r="X109" i="34"/>
  <c r="X92" i="34"/>
  <c r="X22" i="34"/>
  <c r="X58" i="34"/>
  <c r="X77" i="34"/>
  <c r="X188" i="36"/>
  <c r="X181" i="36"/>
  <c r="X161" i="36"/>
  <c r="X92" i="36"/>
  <c r="X109" i="36"/>
  <c r="X142" i="36"/>
  <c r="X77" i="36"/>
  <c r="X40" i="36"/>
  <c r="X58" i="36"/>
  <c r="X22" i="36"/>
  <c r="X126" i="36"/>
  <c r="Y34" i="28"/>
  <c r="Y59" i="28" s="1"/>
  <c r="X126" i="29"/>
  <c r="X188" i="29"/>
  <c r="X181" i="29"/>
  <c r="X22" i="29"/>
  <c r="X40" i="29"/>
  <c r="X58" i="29"/>
  <c r="X77" i="29"/>
  <c r="X161" i="29"/>
  <c r="X92" i="29"/>
  <c r="X142" i="29"/>
  <c r="X109" i="29"/>
  <c r="Y4" i="36"/>
  <c r="Y4" i="34"/>
  <c r="Y4" i="32"/>
  <c r="Y4" i="30"/>
  <c r="Y4" i="43"/>
  <c r="Y4" i="50" s="1"/>
  <c r="Y4" i="35"/>
  <c r="Y4" i="33"/>
  <c r="Y4" i="10"/>
  <c r="Y4" i="31"/>
  <c r="Y4" i="29"/>
  <c r="Y77" i="2"/>
  <c r="Y65" i="2"/>
  <c r="Y49" i="2"/>
  <c r="Y34" i="2"/>
  <c r="Y19" i="2"/>
  <c r="X188" i="31"/>
  <c r="X161" i="31"/>
  <c r="X181" i="31"/>
  <c r="X142" i="31"/>
  <c r="X126" i="31"/>
  <c r="X77" i="31"/>
  <c r="X58" i="31"/>
  <c r="X92" i="31"/>
  <c r="X40" i="31"/>
  <c r="X109" i="31"/>
  <c r="X22" i="31"/>
  <c r="AA5" i="28"/>
  <c r="Z4" i="2"/>
  <c r="Z13" i="28"/>
  <c r="Z21" i="28"/>
  <c r="X92" i="33"/>
  <c r="X58" i="33"/>
  <c r="X22" i="33"/>
  <c r="X77" i="33"/>
  <c r="X40" i="33"/>
  <c r="X142" i="35"/>
  <c r="X161" i="35"/>
  <c r="X77" i="35"/>
  <c r="X22" i="35"/>
  <c r="X181" i="35"/>
  <c r="X40" i="35"/>
  <c r="X109" i="35"/>
  <c r="X188" i="35"/>
  <c r="X58" i="35"/>
  <c r="X92" i="35"/>
  <c r="X126" i="35"/>
  <c r="AJ39" i="2"/>
  <c r="U27" i="2"/>
  <c r="V57" i="2" s="1"/>
  <c r="U61" i="31"/>
  <c r="U73" i="31" s="1"/>
  <c r="U100" i="28" s="1"/>
  <c r="U18" i="28" s="1"/>
  <c r="U25" i="31"/>
  <c r="U37" i="31" s="1"/>
  <c r="T164" i="31"/>
  <c r="T176" i="31" s="1"/>
  <c r="T145" i="31"/>
  <c r="T157" i="31" s="1"/>
  <c r="U23" i="2"/>
  <c r="V53" i="2" s="1"/>
  <c r="T37" i="10"/>
  <c r="U52" i="32"/>
  <c r="U22" i="32"/>
  <c r="R177" i="34"/>
  <c r="U69" i="10"/>
  <c r="U33" i="10"/>
  <c r="S190" i="31"/>
  <c r="S192" i="31" s="1"/>
  <c r="Q194" i="31"/>
  <c r="R158" i="34"/>
  <c r="R178" i="35"/>
  <c r="R179" i="35" s="1"/>
  <c r="R182" i="35"/>
  <c r="R184" i="35" s="1"/>
  <c r="R158" i="35"/>
  <c r="Q193" i="36"/>
  <c r="R158" i="36"/>
  <c r="S158" i="31"/>
  <c r="S178" i="31"/>
  <c r="S179" i="31" s="1"/>
  <c r="R197" i="31"/>
  <c r="R198" i="31" s="1"/>
  <c r="S182" i="31"/>
  <c r="S196" i="31" s="1"/>
  <c r="R182" i="36"/>
  <c r="R184" i="36" s="1"/>
  <c r="R183" i="36"/>
  <c r="R185" i="36" s="1"/>
  <c r="R177" i="36"/>
  <c r="Q197" i="36"/>
  <c r="Q198" i="36" s="1"/>
  <c r="S176" i="35"/>
  <c r="S190" i="35" s="1"/>
  <c r="S192" i="35" s="1"/>
  <c r="S157" i="35"/>
  <c r="S189" i="35" s="1"/>
  <c r="T37" i="36"/>
  <c r="Q184" i="36"/>
  <c r="Q186" i="36" s="1"/>
  <c r="AK41" i="35"/>
  <c r="AJ55" i="35"/>
  <c r="R178" i="36"/>
  <c r="R179" i="36" s="1"/>
  <c r="P194" i="34"/>
  <c r="U59" i="10"/>
  <c r="U23" i="10"/>
  <c r="S74" i="10"/>
  <c r="R184" i="31"/>
  <c r="R186" i="31" s="1"/>
  <c r="R191" i="31"/>
  <c r="R193" i="31" s="1"/>
  <c r="P198" i="35"/>
  <c r="P194" i="35"/>
  <c r="S176" i="36"/>
  <c r="S177" i="31"/>
  <c r="T73" i="36"/>
  <c r="T108" i="28" s="1"/>
  <c r="T92" i="28" s="1"/>
  <c r="S157" i="36"/>
  <c r="S182" i="36" s="1"/>
  <c r="R177" i="35"/>
  <c r="U23" i="34"/>
  <c r="U59" i="34"/>
  <c r="T37" i="34"/>
  <c r="T143" i="34"/>
  <c r="T162" i="34"/>
  <c r="U28" i="34"/>
  <c r="U64" i="34"/>
  <c r="T148" i="34"/>
  <c r="T167" i="34"/>
  <c r="V65" i="31"/>
  <c r="V29" i="31"/>
  <c r="U149" i="31"/>
  <c r="U168" i="31"/>
  <c r="U52" i="2"/>
  <c r="U22" i="2"/>
  <c r="AC26" i="35"/>
  <c r="AC62" i="35"/>
  <c r="AB165" i="35"/>
  <c r="AB146" i="35"/>
  <c r="P198" i="34"/>
  <c r="V27" i="31"/>
  <c r="V63" i="31"/>
  <c r="U166" i="31"/>
  <c r="U147" i="31"/>
  <c r="T73" i="34"/>
  <c r="V64" i="31"/>
  <c r="U148" i="31"/>
  <c r="U167" i="31"/>
  <c r="V28" i="31"/>
  <c r="U33" i="34"/>
  <c r="U69" i="34"/>
  <c r="T172" i="34"/>
  <c r="T153" i="34"/>
  <c r="U34" i="35"/>
  <c r="U70" i="35"/>
  <c r="T173" i="35"/>
  <c r="T154" i="35"/>
  <c r="U25" i="34"/>
  <c r="U61" i="34"/>
  <c r="T164" i="34"/>
  <c r="T145" i="34"/>
  <c r="Y28" i="35"/>
  <c r="Y64" i="35"/>
  <c r="X167" i="35"/>
  <c r="X148" i="35"/>
  <c r="V69" i="31"/>
  <c r="V33" i="31"/>
  <c r="U172" i="31"/>
  <c r="U153" i="31"/>
  <c r="T31" i="2"/>
  <c r="U59" i="2"/>
  <c r="Z33" i="35"/>
  <c r="Z69" i="35"/>
  <c r="Y153" i="35"/>
  <c r="Y172" i="35"/>
  <c r="U26" i="34"/>
  <c r="U62" i="34"/>
  <c r="T146" i="34"/>
  <c r="T165" i="34"/>
  <c r="V70" i="31"/>
  <c r="V34" i="31"/>
  <c r="U173" i="31"/>
  <c r="U154" i="31"/>
  <c r="T73" i="35"/>
  <c r="T107" i="28" s="1"/>
  <c r="U31" i="35"/>
  <c r="U67" i="35"/>
  <c r="T170" i="35"/>
  <c r="T151" i="35"/>
  <c r="U34" i="36"/>
  <c r="U70" i="36"/>
  <c r="T154" i="36"/>
  <c r="T173" i="36"/>
  <c r="U26" i="36"/>
  <c r="U62" i="36"/>
  <c r="T165" i="36"/>
  <c r="T146" i="36"/>
  <c r="U35" i="36"/>
  <c r="U71" i="36"/>
  <c r="T155" i="36"/>
  <c r="T174" i="36"/>
  <c r="Z35" i="35"/>
  <c r="Z71" i="35"/>
  <c r="Y174" i="35"/>
  <c r="Y155" i="35"/>
  <c r="U27" i="36"/>
  <c r="U63" i="36"/>
  <c r="T166" i="36"/>
  <c r="T147" i="36"/>
  <c r="U24" i="36"/>
  <c r="U60" i="36"/>
  <c r="T163" i="36"/>
  <c r="T144" i="36"/>
  <c r="R191" i="36"/>
  <c r="R193" i="36" s="1"/>
  <c r="R197" i="36"/>
  <c r="V68" i="31"/>
  <c r="U171" i="31"/>
  <c r="U152" i="31"/>
  <c r="V32" i="31"/>
  <c r="U25" i="36"/>
  <c r="U61" i="36"/>
  <c r="T164" i="36"/>
  <c r="T145" i="36"/>
  <c r="U28" i="36"/>
  <c r="U64" i="36"/>
  <c r="T167" i="36"/>
  <c r="T148" i="36"/>
  <c r="V23" i="36"/>
  <c r="V59" i="36"/>
  <c r="U162" i="36"/>
  <c r="U143" i="36"/>
  <c r="U23" i="35"/>
  <c r="U59" i="35"/>
  <c r="T162" i="35"/>
  <c r="T143" i="35"/>
  <c r="T37" i="35"/>
  <c r="R183" i="35"/>
  <c r="R185" i="35" s="1"/>
  <c r="R190" i="35"/>
  <c r="R192" i="35" s="1"/>
  <c r="Q196" i="35"/>
  <c r="Q184" i="35"/>
  <c r="Q186" i="35" s="1"/>
  <c r="W31" i="31"/>
  <c r="W67" i="31"/>
  <c r="V170" i="31"/>
  <c r="V151" i="31"/>
  <c r="U35" i="34"/>
  <c r="U71" i="34"/>
  <c r="T174" i="34"/>
  <c r="T155" i="34"/>
  <c r="U32" i="36"/>
  <c r="U68" i="36"/>
  <c r="T152" i="36"/>
  <c r="T171" i="36"/>
  <c r="Q191" i="34"/>
  <c r="Q193" i="34" s="1"/>
  <c r="Q197" i="34"/>
  <c r="Y32" i="35"/>
  <c r="Y68" i="35"/>
  <c r="X171" i="35"/>
  <c r="X152" i="35"/>
  <c r="R183" i="34"/>
  <c r="R185" i="34" s="1"/>
  <c r="R190" i="34"/>
  <c r="R192" i="34" s="1"/>
  <c r="V60" i="31"/>
  <c r="U144" i="31"/>
  <c r="V24" i="31"/>
  <c r="U163" i="31"/>
  <c r="R189" i="34"/>
  <c r="R182" i="34"/>
  <c r="V35" i="31"/>
  <c r="V71" i="31"/>
  <c r="U155" i="31"/>
  <c r="U174" i="31"/>
  <c r="Q184" i="34"/>
  <c r="Q186" i="34" s="1"/>
  <c r="Q196" i="34"/>
  <c r="S176" i="34"/>
  <c r="U32" i="34"/>
  <c r="U68" i="34"/>
  <c r="T171" i="34"/>
  <c r="T152" i="34"/>
  <c r="U27" i="34"/>
  <c r="U63" i="34"/>
  <c r="T166" i="34"/>
  <c r="T147" i="34"/>
  <c r="V26" i="31"/>
  <c r="V62" i="31"/>
  <c r="U146" i="31"/>
  <c r="U165" i="31"/>
  <c r="Z29" i="35"/>
  <c r="Z65" i="35"/>
  <c r="Y168" i="35"/>
  <c r="Y149" i="35"/>
  <c r="R191" i="35"/>
  <c r="U29" i="34"/>
  <c r="U65" i="34"/>
  <c r="T149" i="34"/>
  <c r="T168" i="34"/>
  <c r="U30" i="34"/>
  <c r="U66" i="34"/>
  <c r="T169" i="34"/>
  <c r="T150" i="34"/>
  <c r="W24" i="35"/>
  <c r="W60" i="35"/>
  <c r="V163" i="35"/>
  <c r="V144" i="35"/>
  <c r="Y27" i="35"/>
  <c r="Y63" i="35"/>
  <c r="X166" i="35"/>
  <c r="X147" i="35"/>
  <c r="R74" i="33"/>
  <c r="R7" i="28" s="1"/>
  <c r="Z30" i="35"/>
  <c r="Z66" i="35"/>
  <c r="Y169" i="35"/>
  <c r="Y150" i="35"/>
  <c r="U30" i="36"/>
  <c r="U66" i="36"/>
  <c r="T150" i="36"/>
  <c r="T169" i="36"/>
  <c r="V30" i="31"/>
  <c r="V66" i="31"/>
  <c r="U169" i="31"/>
  <c r="U150" i="31"/>
  <c r="Z25" i="35"/>
  <c r="Z61" i="35"/>
  <c r="Y164" i="35"/>
  <c r="Y145" i="35"/>
  <c r="S157" i="34"/>
  <c r="Q197" i="35"/>
  <c r="Q191" i="35"/>
  <c r="Q193" i="35" s="1"/>
  <c r="U31" i="36"/>
  <c r="U67" i="36"/>
  <c r="T170" i="36"/>
  <c r="T151" i="36"/>
  <c r="U31" i="34"/>
  <c r="U67" i="34"/>
  <c r="T151" i="34"/>
  <c r="T170" i="34"/>
  <c r="U24" i="34"/>
  <c r="U60" i="34"/>
  <c r="T163" i="34"/>
  <c r="T144" i="34"/>
  <c r="X29" i="36"/>
  <c r="X65" i="36"/>
  <c r="W168" i="36"/>
  <c r="W149" i="36"/>
  <c r="U34" i="34"/>
  <c r="U70" i="34"/>
  <c r="T154" i="34"/>
  <c r="T173" i="34"/>
  <c r="U33" i="36"/>
  <c r="U69" i="36"/>
  <c r="T172" i="36"/>
  <c r="T153" i="36"/>
  <c r="R74" i="30"/>
  <c r="AD41" i="33"/>
  <c r="AC55" i="33"/>
  <c r="AH41" i="30"/>
  <c r="AG55" i="30"/>
  <c r="T61" i="32"/>
  <c r="T104" i="28" s="1"/>
  <c r="V21" i="32"/>
  <c r="W51" i="32" s="1"/>
  <c r="V29" i="32"/>
  <c r="W59" i="32" s="1"/>
  <c r="T74" i="31"/>
  <c r="AF41" i="10"/>
  <c r="AE55" i="10"/>
  <c r="AC41" i="34"/>
  <c r="AB55" i="34"/>
  <c r="R158" i="30"/>
  <c r="P198" i="30"/>
  <c r="T173" i="30"/>
  <c r="T154" i="30"/>
  <c r="U34" i="30"/>
  <c r="V70" i="30" s="1"/>
  <c r="S73" i="30"/>
  <c r="S99" i="28" s="1"/>
  <c r="S91" i="28" s="1"/>
  <c r="R182" i="30"/>
  <c r="R189" i="30"/>
  <c r="R178" i="30"/>
  <c r="R179" i="30" s="1"/>
  <c r="U30" i="33"/>
  <c r="V66" i="33" s="1"/>
  <c r="T164" i="30"/>
  <c r="T145" i="30"/>
  <c r="U25" i="30"/>
  <c r="V61" i="30" s="1"/>
  <c r="R190" i="30"/>
  <c r="R192" i="30" s="1"/>
  <c r="R183" i="30"/>
  <c r="R185" i="30" s="1"/>
  <c r="S157" i="30"/>
  <c r="T169" i="30"/>
  <c r="U30" i="30"/>
  <c r="V66" i="30" s="1"/>
  <c r="T150" i="30"/>
  <c r="T172" i="30"/>
  <c r="T153" i="30"/>
  <c r="U33" i="30"/>
  <c r="V69" i="30" s="1"/>
  <c r="T163" i="30"/>
  <c r="T144" i="30"/>
  <c r="U24" i="30"/>
  <c r="V60" i="30" s="1"/>
  <c r="U31" i="30"/>
  <c r="V67" i="30" s="1"/>
  <c r="T151" i="30"/>
  <c r="T170" i="30"/>
  <c r="V25" i="33"/>
  <c r="W61" i="33" s="1"/>
  <c r="P194" i="30"/>
  <c r="T166" i="30"/>
  <c r="U27" i="30"/>
  <c r="V63" i="30" s="1"/>
  <c r="T147" i="30"/>
  <c r="T168" i="30"/>
  <c r="T149" i="30"/>
  <c r="U29" i="30"/>
  <c r="V65" i="30" s="1"/>
  <c r="T165" i="30"/>
  <c r="T146" i="30"/>
  <c r="U26" i="30"/>
  <c r="V62" i="30" s="1"/>
  <c r="U23" i="33"/>
  <c r="T37" i="33"/>
  <c r="Q184" i="30"/>
  <c r="Q186" i="30" s="1"/>
  <c r="Q196" i="30"/>
  <c r="U34" i="33"/>
  <c r="V70" i="33" s="1"/>
  <c r="S73" i="33"/>
  <c r="S105" i="28" s="1"/>
  <c r="S89" i="28" s="1"/>
  <c r="U31" i="33"/>
  <c r="V67" i="33" s="1"/>
  <c r="U32" i="33"/>
  <c r="V68" i="33" s="1"/>
  <c r="Q191" i="30"/>
  <c r="Q193" i="30" s="1"/>
  <c r="Q197" i="30"/>
  <c r="T162" i="30"/>
  <c r="T37" i="30"/>
  <c r="T143" i="30"/>
  <c r="U23" i="30"/>
  <c r="U32" i="30"/>
  <c r="V68" i="30" s="1"/>
  <c r="T152" i="30"/>
  <c r="T171" i="30"/>
  <c r="S176" i="30"/>
  <c r="U35" i="33"/>
  <c r="V71" i="33" s="1"/>
  <c r="U29" i="33"/>
  <c r="V65" i="33" s="1"/>
  <c r="T155" i="30"/>
  <c r="T174" i="30"/>
  <c r="U35" i="30"/>
  <c r="V71" i="30" s="1"/>
  <c r="U28" i="33"/>
  <c r="V64" i="33" s="1"/>
  <c r="U24" i="33"/>
  <c r="V60" i="33" s="1"/>
  <c r="R177" i="30"/>
  <c r="U33" i="33"/>
  <c r="V69" i="33" s="1"/>
  <c r="U26" i="33"/>
  <c r="V62" i="33" s="1"/>
  <c r="T167" i="30"/>
  <c r="U28" i="30"/>
  <c r="V64" i="30" s="1"/>
  <c r="T148" i="30"/>
  <c r="U27" i="33"/>
  <c r="V63" i="33" s="1"/>
  <c r="S191" i="31"/>
  <c r="V23" i="31"/>
  <c r="U143" i="31"/>
  <c r="U162" i="31"/>
  <c r="W25" i="32"/>
  <c r="X55" i="32" s="1"/>
  <c r="V25" i="2"/>
  <c r="W55" i="2" s="1"/>
  <c r="W20" i="2"/>
  <c r="T61" i="2"/>
  <c r="T96" i="28" s="1"/>
  <c r="U29" i="2"/>
  <c r="V59" i="2" s="1"/>
  <c r="V26" i="2"/>
  <c r="W56" i="2" s="1"/>
  <c r="V21" i="2"/>
  <c r="V32" i="10"/>
  <c r="W68" i="10" s="1"/>
  <c r="V35" i="10"/>
  <c r="W71" i="10" s="1"/>
  <c r="V26" i="10"/>
  <c r="W62" i="10" s="1"/>
  <c r="V34" i="10"/>
  <c r="W70" i="10" s="1"/>
  <c r="W24" i="10"/>
  <c r="X60" i="10" s="1"/>
  <c r="V27" i="10"/>
  <c r="W63" i="10" s="1"/>
  <c r="V29" i="10"/>
  <c r="W65" i="10" s="1"/>
  <c r="V28" i="10"/>
  <c r="W64" i="10" s="1"/>
  <c r="V31" i="10"/>
  <c r="W67" i="10" s="1"/>
  <c r="V25" i="10"/>
  <c r="W61" i="10" s="1"/>
  <c r="T73" i="10"/>
  <c r="T97" i="28" s="1"/>
  <c r="W27" i="32"/>
  <c r="X57" i="32" s="1"/>
  <c r="W26" i="32"/>
  <c r="X56" i="32" s="1"/>
  <c r="X95" i="28" l="1"/>
  <c r="X103" i="28" s="1"/>
  <c r="X113" i="28"/>
  <c r="X121" i="28" s="1"/>
  <c r="X129" i="28" s="1"/>
  <c r="X50" i="32"/>
  <c r="W59" i="31"/>
  <c r="X50" i="2"/>
  <c r="AD35" i="2"/>
  <c r="AC46" i="2"/>
  <c r="W51" i="2"/>
  <c r="X21" i="50"/>
  <c r="X23" i="50" s="1"/>
  <c r="Y2" i="50"/>
  <c r="Y27" i="50"/>
  <c r="Y20" i="50"/>
  <c r="V24" i="2"/>
  <c r="W54" i="2" s="1"/>
  <c r="W24" i="32"/>
  <c r="X54" i="32" s="1"/>
  <c r="S74" i="36"/>
  <c r="S74" i="35"/>
  <c r="R9" i="28"/>
  <c r="V59" i="30"/>
  <c r="S74" i="34"/>
  <c r="T179" i="34"/>
  <c r="T106" i="28"/>
  <c r="V59" i="33"/>
  <c r="R27" i="28"/>
  <c r="S109" i="28"/>
  <c r="W23" i="32"/>
  <c r="X53" i="32" s="1"/>
  <c r="T88" i="28"/>
  <c r="Q6" i="28"/>
  <c r="V28" i="2"/>
  <c r="W58" i="2" s="1"/>
  <c r="U31" i="32"/>
  <c r="V58" i="32"/>
  <c r="V28" i="32"/>
  <c r="X20" i="32"/>
  <c r="V66" i="10"/>
  <c r="V30" i="10"/>
  <c r="V27" i="2"/>
  <c r="W57" i="2" s="1"/>
  <c r="S193" i="31"/>
  <c r="T62" i="32"/>
  <c r="AL2" i="43"/>
  <c r="AK78" i="43"/>
  <c r="AK83" i="43" s="1"/>
  <c r="AK80" i="43"/>
  <c r="AK79" i="43"/>
  <c r="AK84" i="43" s="1"/>
  <c r="AK77" i="43"/>
  <c r="AK82" i="43" s="1"/>
  <c r="Z4" i="36"/>
  <c r="Z4" i="34"/>
  <c r="Z4" i="32"/>
  <c r="Z4" i="30"/>
  <c r="Z4" i="10"/>
  <c r="Z4" i="35"/>
  <c r="Z4" i="33"/>
  <c r="Z4" i="31"/>
  <c r="Z4" i="29"/>
  <c r="Z4" i="43"/>
  <c r="Z4" i="50" s="1"/>
  <c r="Z77" i="2"/>
  <c r="Z65" i="2"/>
  <c r="Z49" i="2"/>
  <c r="Z34" i="2"/>
  <c r="Z19" i="2"/>
  <c r="Y188" i="30"/>
  <c r="Y22" i="30"/>
  <c r="Y142" i="30"/>
  <c r="Y181" i="30"/>
  <c r="Y58" i="30"/>
  <c r="Y77" i="30"/>
  <c r="Y92" i="30"/>
  <c r="Y109" i="30"/>
  <c r="Y126" i="30"/>
  <c r="Y161" i="30"/>
  <c r="Y40" i="30"/>
  <c r="Y87" i="28"/>
  <c r="Y67" i="28"/>
  <c r="Y75" i="28" s="1"/>
  <c r="AB5" i="28"/>
  <c r="AA4" i="2"/>
  <c r="AA21" i="28"/>
  <c r="AA13" i="28"/>
  <c r="Y34" i="32"/>
  <c r="Y77" i="32"/>
  <c r="Y65" i="32"/>
  <c r="Y49" i="32"/>
  <c r="Y19" i="32"/>
  <c r="Y109" i="29"/>
  <c r="Y188" i="29"/>
  <c r="Y161" i="29"/>
  <c r="Y92" i="29"/>
  <c r="Y58" i="29"/>
  <c r="Y22" i="29"/>
  <c r="Y181" i="29"/>
  <c r="Y142" i="29"/>
  <c r="Y77" i="29"/>
  <c r="Y40" i="29"/>
  <c r="Y126" i="29"/>
  <c r="Y161" i="34"/>
  <c r="Y188" i="34"/>
  <c r="Y181" i="34"/>
  <c r="Y126" i="34"/>
  <c r="Y77" i="34"/>
  <c r="Y109" i="34"/>
  <c r="Y92" i="34"/>
  <c r="Y22" i="34"/>
  <c r="Y58" i="34"/>
  <c r="Y40" i="34"/>
  <c r="Y142" i="34"/>
  <c r="Y188" i="31"/>
  <c r="Y161" i="31"/>
  <c r="Y109" i="31"/>
  <c r="Y92" i="31"/>
  <c r="Y181" i="31"/>
  <c r="Y77" i="31"/>
  <c r="Y126" i="31"/>
  <c r="Y40" i="31"/>
  <c r="Y142" i="31"/>
  <c r="Y58" i="31"/>
  <c r="Y22" i="31"/>
  <c r="Y188" i="36"/>
  <c r="Y181" i="36"/>
  <c r="Y161" i="36"/>
  <c r="Y109" i="36"/>
  <c r="Y142" i="36"/>
  <c r="Y126" i="36"/>
  <c r="Y77" i="36"/>
  <c r="Y58" i="36"/>
  <c r="Y40" i="36"/>
  <c r="Y22" i="36"/>
  <c r="Y92" i="36"/>
  <c r="Y92" i="10"/>
  <c r="Y58" i="10"/>
  <c r="Y22" i="10"/>
  <c r="Y77" i="10"/>
  <c r="Y40" i="10"/>
  <c r="Z34" i="28"/>
  <c r="Z59" i="28" s="1"/>
  <c r="Y92" i="33"/>
  <c r="Y77" i="33"/>
  <c r="Y58" i="33"/>
  <c r="Y40" i="33"/>
  <c r="Y22" i="33"/>
  <c r="Y161" i="35"/>
  <c r="Y92" i="35"/>
  <c r="Y188" i="35"/>
  <c r="Y58" i="35"/>
  <c r="Y22" i="35"/>
  <c r="Y126" i="35"/>
  <c r="Y40" i="35"/>
  <c r="Y142" i="35"/>
  <c r="Y109" i="35"/>
  <c r="Y77" i="35"/>
  <c r="Y181" i="35"/>
  <c r="Y40" i="43"/>
  <c r="Y89" i="43"/>
  <c r="Y58" i="43"/>
  <c r="Y22" i="43"/>
  <c r="Y76" i="43"/>
  <c r="AK39" i="2"/>
  <c r="V23" i="2"/>
  <c r="W53" i="2" s="1"/>
  <c r="T190" i="31"/>
  <c r="T192" i="31" s="1"/>
  <c r="T183" i="31"/>
  <c r="T185" i="31" s="1"/>
  <c r="S197" i="31"/>
  <c r="S198" i="31" s="1"/>
  <c r="V61" i="31"/>
  <c r="V73" i="31" s="1"/>
  <c r="V100" i="28" s="1"/>
  <c r="V18" i="28" s="1"/>
  <c r="V25" i="31"/>
  <c r="V37" i="31" s="1"/>
  <c r="U164" i="31"/>
  <c r="U176" i="31" s="1"/>
  <c r="U190" i="31" s="1"/>
  <c r="U192" i="31" s="1"/>
  <c r="U145" i="31"/>
  <c r="U157" i="31" s="1"/>
  <c r="U182" i="31" s="1"/>
  <c r="S177" i="34"/>
  <c r="U37" i="10"/>
  <c r="V52" i="32"/>
  <c r="V22" i="32"/>
  <c r="V69" i="10"/>
  <c r="V33" i="10"/>
  <c r="S184" i="31"/>
  <c r="S186" i="31" s="1"/>
  <c r="Q194" i="36"/>
  <c r="S158" i="34"/>
  <c r="S158" i="36"/>
  <c r="T158" i="31"/>
  <c r="S158" i="35"/>
  <c r="T74" i="10"/>
  <c r="S183" i="35"/>
  <c r="S185" i="35" s="1"/>
  <c r="S177" i="36"/>
  <c r="S177" i="35"/>
  <c r="R186" i="36"/>
  <c r="R194" i="36" s="1"/>
  <c r="R196" i="36"/>
  <c r="R198" i="36" s="1"/>
  <c r="S178" i="35"/>
  <c r="S179" i="35" s="1"/>
  <c r="S182" i="35"/>
  <c r="AL41" i="35"/>
  <c r="AK55" i="35"/>
  <c r="T177" i="31"/>
  <c r="R194" i="31"/>
  <c r="S74" i="30"/>
  <c r="S189" i="36"/>
  <c r="S191" i="36" s="1"/>
  <c r="V59" i="10"/>
  <c r="V23" i="10"/>
  <c r="S74" i="33"/>
  <c r="S7" i="28" s="1"/>
  <c r="S190" i="36"/>
  <c r="S192" i="36" s="1"/>
  <c r="S183" i="36"/>
  <c r="S185" i="36" s="1"/>
  <c r="Q198" i="34"/>
  <c r="Q194" i="34"/>
  <c r="T176" i="36"/>
  <c r="T190" i="36" s="1"/>
  <c r="T192" i="36" s="1"/>
  <c r="S178" i="36"/>
  <c r="S179" i="36" s="1"/>
  <c r="U73" i="36"/>
  <c r="U108" i="28" s="1"/>
  <c r="T157" i="36"/>
  <c r="V31" i="34"/>
  <c r="V67" i="34"/>
  <c r="U170" i="34"/>
  <c r="U151" i="34"/>
  <c r="W30" i="31"/>
  <c r="W66" i="31"/>
  <c r="V169" i="31"/>
  <c r="V150" i="31"/>
  <c r="AA30" i="35"/>
  <c r="AA66" i="35"/>
  <c r="Z150" i="35"/>
  <c r="Z169" i="35"/>
  <c r="V23" i="35"/>
  <c r="V59" i="35"/>
  <c r="U143" i="35"/>
  <c r="U37" i="35"/>
  <c r="U162" i="35"/>
  <c r="W68" i="31"/>
  <c r="V152" i="31"/>
  <c r="V171" i="31"/>
  <c r="W32" i="31"/>
  <c r="AA33" i="35"/>
  <c r="AA69" i="35"/>
  <c r="Z153" i="35"/>
  <c r="Z172" i="35"/>
  <c r="V25" i="34"/>
  <c r="V61" i="34"/>
  <c r="U164" i="34"/>
  <c r="U145" i="34"/>
  <c r="V33" i="34"/>
  <c r="V69" i="34"/>
  <c r="U153" i="34"/>
  <c r="U172" i="34"/>
  <c r="AD26" i="35"/>
  <c r="AD62" i="35"/>
  <c r="AC165" i="35"/>
  <c r="AC146" i="35"/>
  <c r="AA29" i="35"/>
  <c r="AA65" i="35"/>
  <c r="Z168" i="35"/>
  <c r="Z149" i="35"/>
  <c r="W27" i="31"/>
  <c r="W63" i="31"/>
  <c r="V147" i="31"/>
  <c r="V166" i="31"/>
  <c r="T178" i="31"/>
  <c r="T179" i="31" s="1"/>
  <c r="R196" i="34"/>
  <c r="R184" i="34"/>
  <c r="R186" i="34" s="1"/>
  <c r="T182" i="31"/>
  <c r="V34" i="34"/>
  <c r="V70" i="34"/>
  <c r="U173" i="34"/>
  <c r="U154" i="34"/>
  <c r="V24" i="34"/>
  <c r="V60" i="34"/>
  <c r="U144" i="34"/>
  <c r="U163" i="34"/>
  <c r="AA25" i="35"/>
  <c r="AA61" i="35"/>
  <c r="Z145" i="35"/>
  <c r="Z164" i="35"/>
  <c r="V29" i="34"/>
  <c r="V65" i="34"/>
  <c r="U168" i="34"/>
  <c r="U149" i="34"/>
  <c r="R197" i="34"/>
  <c r="R191" i="34"/>
  <c r="R193" i="34" s="1"/>
  <c r="V28" i="36"/>
  <c r="V64" i="36"/>
  <c r="U167" i="36"/>
  <c r="U148" i="36"/>
  <c r="Z28" i="35"/>
  <c r="Z64" i="35"/>
  <c r="Y148" i="35"/>
  <c r="Y167" i="35"/>
  <c r="T176" i="34"/>
  <c r="V24" i="36"/>
  <c r="V60" i="36"/>
  <c r="U163" i="36"/>
  <c r="U144" i="36"/>
  <c r="V26" i="36"/>
  <c r="V62" i="36"/>
  <c r="U165" i="36"/>
  <c r="U146" i="36"/>
  <c r="V52" i="2"/>
  <c r="V22" i="2"/>
  <c r="X24" i="35"/>
  <c r="X60" i="35"/>
  <c r="W163" i="35"/>
  <c r="W144" i="35"/>
  <c r="U37" i="36"/>
  <c r="V31" i="35"/>
  <c r="V67" i="35"/>
  <c r="U170" i="35"/>
  <c r="U151" i="35"/>
  <c r="V28" i="34"/>
  <c r="V64" i="34"/>
  <c r="U167" i="34"/>
  <c r="U148" i="34"/>
  <c r="T189" i="31"/>
  <c r="V31" i="36"/>
  <c r="V67" i="36"/>
  <c r="U170" i="36"/>
  <c r="U151" i="36"/>
  <c r="V30" i="36"/>
  <c r="V66" i="36"/>
  <c r="U169" i="36"/>
  <c r="U150" i="36"/>
  <c r="R197" i="35"/>
  <c r="R196" i="35"/>
  <c r="V26" i="34"/>
  <c r="V62" i="34"/>
  <c r="U165" i="34"/>
  <c r="U146" i="34"/>
  <c r="V34" i="35"/>
  <c r="V70" i="35"/>
  <c r="U173" i="35"/>
  <c r="U154" i="35"/>
  <c r="T157" i="34"/>
  <c r="S184" i="36"/>
  <c r="Z27" i="35"/>
  <c r="Z63" i="35"/>
  <c r="Y166" i="35"/>
  <c r="Y147" i="35"/>
  <c r="R193" i="35"/>
  <c r="W26" i="31"/>
  <c r="W62" i="31"/>
  <c r="V146" i="31"/>
  <c r="V165" i="31"/>
  <c r="V32" i="34"/>
  <c r="V68" i="34"/>
  <c r="U152" i="34"/>
  <c r="U171" i="34"/>
  <c r="W35" i="31"/>
  <c r="W71" i="31"/>
  <c r="V174" i="31"/>
  <c r="V155" i="31"/>
  <c r="R186" i="35"/>
  <c r="V32" i="36"/>
  <c r="V68" i="36"/>
  <c r="U152" i="36"/>
  <c r="U171" i="36"/>
  <c r="X31" i="31"/>
  <c r="X67" i="31"/>
  <c r="W151" i="31"/>
  <c r="W170" i="31"/>
  <c r="T157" i="35"/>
  <c r="V27" i="36"/>
  <c r="V63" i="36"/>
  <c r="U166" i="36"/>
  <c r="U147" i="36"/>
  <c r="V35" i="36"/>
  <c r="V71" i="36"/>
  <c r="U174" i="36"/>
  <c r="U155" i="36"/>
  <c r="V34" i="36"/>
  <c r="V70" i="36"/>
  <c r="U173" i="36"/>
  <c r="U154" i="36"/>
  <c r="W65" i="31"/>
  <c r="V149" i="31"/>
  <c r="V168" i="31"/>
  <c r="W29" i="31"/>
  <c r="W64" i="31"/>
  <c r="W28" i="31"/>
  <c r="V167" i="31"/>
  <c r="V148" i="31"/>
  <c r="Q194" i="35"/>
  <c r="T176" i="35"/>
  <c r="W23" i="36"/>
  <c r="W59" i="36"/>
  <c r="V143" i="36"/>
  <c r="V162" i="36"/>
  <c r="W69" i="31"/>
  <c r="W33" i="31"/>
  <c r="V153" i="31"/>
  <c r="V172" i="31"/>
  <c r="U73" i="34"/>
  <c r="V27" i="34"/>
  <c r="V63" i="34"/>
  <c r="U147" i="34"/>
  <c r="U166" i="34"/>
  <c r="V35" i="34"/>
  <c r="V71" i="34"/>
  <c r="U155" i="34"/>
  <c r="U174" i="34"/>
  <c r="AA35" i="35"/>
  <c r="AA71" i="35"/>
  <c r="Z174" i="35"/>
  <c r="Z155" i="35"/>
  <c r="S197" i="35"/>
  <c r="S191" i="35"/>
  <c r="S193" i="35" s="1"/>
  <c r="V33" i="36"/>
  <c r="V69" i="36"/>
  <c r="U172" i="36"/>
  <c r="U153" i="36"/>
  <c r="Y29" i="36"/>
  <c r="Y65" i="36"/>
  <c r="X149" i="36"/>
  <c r="X168" i="36"/>
  <c r="S189" i="34"/>
  <c r="S182" i="34"/>
  <c r="V30" i="34"/>
  <c r="V66" i="34"/>
  <c r="U169" i="34"/>
  <c r="U150" i="34"/>
  <c r="S190" i="34"/>
  <c r="S192" i="34" s="1"/>
  <c r="S183" i="34"/>
  <c r="S185" i="34" s="1"/>
  <c r="W60" i="31"/>
  <c r="V144" i="31"/>
  <c r="W24" i="31"/>
  <c r="V163" i="31"/>
  <c r="Z32" i="35"/>
  <c r="Z68" i="35"/>
  <c r="Y171" i="35"/>
  <c r="Y152" i="35"/>
  <c r="Q198" i="35"/>
  <c r="U73" i="35"/>
  <c r="U107" i="28" s="1"/>
  <c r="U25" i="28" s="1"/>
  <c r="V25" i="36"/>
  <c r="V61" i="36"/>
  <c r="U164" i="36"/>
  <c r="U145" i="36"/>
  <c r="W70" i="31"/>
  <c r="W34" i="31"/>
  <c r="V173" i="31"/>
  <c r="V154" i="31"/>
  <c r="V23" i="34"/>
  <c r="V59" i="34"/>
  <c r="U37" i="34"/>
  <c r="U143" i="34"/>
  <c r="U162" i="34"/>
  <c r="AE41" i="33"/>
  <c r="AD55" i="33"/>
  <c r="AI41" i="30"/>
  <c r="AH55" i="30"/>
  <c r="U74" i="31"/>
  <c r="U61" i="32"/>
  <c r="U104" i="28" s="1"/>
  <c r="U22" i="28" s="1"/>
  <c r="W29" i="32"/>
  <c r="X59" i="32" s="1"/>
  <c r="W21" i="32"/>
  <c r="X51" i="32" s="1"/>
  <c r="T62" i="2"/>
  <c r="AG41" i="10"/>
  <c r="AF55" i="10"/>
  <c r="AD41" i="34"/>
  <c r="AC55" i="34"/>
  <c r="V28" i="33"/>
  <c r="W64" i="33" s="1"/>
  <c r="V35" i="33"/>
  <c r="W71" i="33" s="1"/>
  <c r="T73" i="30"/>
  <c r="T99" i="28" s="1"/>
  <c r="T91" i="28" s="1"/>
  <c r="V32" i="33"/>
  <c r="W68" i="33" s="1"/>
  <c r="V23" i="33"/>
  <c r="U37" i="33"/>
  <c r="R184" i="30"/>
  <c r="R186" i="30" s="1"/>
  <c r="R196" i="30"/>
  <c r="U167" i="30"/>
  <c r="U148" i="30"/>
  <c r="V28" i="30"/>
  <c r="W64" i="30" s="1"/>
  <c r="T157" i="30"/>
  <c r="V26" i="30"/>
  <c r="W62" i="30" s="1"/>
  <c r="U165" i="30"/>
  <c r="U146" i="30"/>
  <c r="U170" i="30"/>
  <c r="U151" i="30"/>
  <c r="V31" i="30"/>
  <c r="W67" i="30" s="1"/>
  <c r="U144" i="30"/>
  <c r="V24" i="30"/>
  <c r="W60" i="30" s="1"/>
  <c r="U163" i="30"/>
  <c r="U155" i="30"/>
  <c r="U174" i="30"/>
  <c r="V35" i="30"/>
  <c r="W71" i="30" s="1"/>
  <c r="U171" i="30"/>
  <c r="U152" i="30"/>
  <c r="V32" i="30"/>
  <c r="W68" i="30" s="1"/>
  <c r="V31" i="33"/>
  <c r="W67" i="33" s="1"/>
  <c r="U147" i="30"/>
  <c r="U166" i="30"/>
  <c r="V27" i="30"/>
  <c r="W63" i="30" s="1"/>
  <c r="V33" i="33"/>
  <c r="W69" i="33" s="1"/>
  <c r="T176" i="30"/>
  <c r="V30" i="33"/>
  <c r="W66" i="33" s="1"/>
  <c r="Q198" i="30"/>
  <c r="W25" i="33"/>
  <c r="X61" i="33" s="1"/>
  <c r="V30" i="30"/>
  <c r="W66" i="30" s="1"/>
  <c r="U150" i="30"/>
  <c r="U169" i="30"/>
  <c r="U173" i="30"/>
  <c r="U154" i="30"/>
  <c r="V34" i="30"/>
  <c r="W70" i="30" s="1"/>
  <c r="V27" i="33"/>
  <c r="W63" i="33" s="1"/>
  <c r="S177" i="30"/>
  <c r="V34" i="33"/>
  <c r="W70" i="33" s="1"/>
  <c r="Q194" i="30"/>
  <c r="V29" i="30"/>
  <c r="W65" i="30" s="1"/>
  <c r="U168" i="30"/>
  <c r="U149" i="30"/>
  <c r="U172" i="30"/>
  <c r="U153" i="30"/>
  <c r="V33" i="30"/>
  <c r="W69" i="30" s="1"/>
  <c r="V24" i="33"/>
  <c r="W60" i="33" s="1"/>
  <c r="V29" i="33"/>
  <c r="W65" i="33" s="1"/>
  <c r="S183" i="30"/>
  <c r="S185" i="30" s="1"/>
  <c r="S190" i="30"/>
  <c r="S192" i="30" s="1"/>
  <c r="S189" i="30"/>
  <c r="S158" i="30"/>
  <c r="S182" i="30"/>
  <c r="S178" i="30"/>
  <c r="S179" i="30" s="1"/>
  <c r="V26" i="33"/>
  <c r="W62" i="33" s="1"/>
  <c r="U37" i="30"/>
  <c r="V23" i="30"/>
  <c r="U162" i="30"/>
  <c r="U143" i="30"/>
  <c r="T73" i="33"/>
  <c r="T105" i="28" s="1"/>
  <c r="T89" i="28" s="1"/>
  <c r="U164" i="30"/>
  <c r="V25" i="30"/>
  <c r="W61" i="30" s="1"/>
  <c r="U145" i="30"/>
  <c r="R197" i="30"/>
  <c r="R191" i="30"/>
  <c r="R193" i="30" s="1"/>
  <c r="V162" i="31"/>
  <c r="V143" i="31"/>
  <c r="W23" i="31"/>
  <c r="X25" i="32"/>
  <c r="Y55" i="32" s="1"/>
  <c r="W25" i="2"/>
  <c r="X55" i="2" s="1"/>
  <c r="W21" i="2"/>
  <c r="X51" i="2" s="1"/>
  <c r="X20" i="2"/>
  <c r="U73" i="10"/>
  <c r="U97" i="28" s="1"/>
  <c r="U15" i="28" s="1"/>
  <c r="U61" i="2"/>
  <c r="U96" i="28" s="1"/>
  <c r="U14" i="28" s="1"/>
  <c r="V29" i="2"/>
  <c r="W59" i="2" s="1"/>
  <c r="U31" i="2"/>
  <c r="W26" i="2"/>
  <c r="X56" i="2" s="1"/>
  <c r="W24" i="2"/>
  <c r="X54" i="2" s="1"/>
  <c r="W29" i="10"/>
  <c r="X65" i="10" s="1"/>
  <c r="X24" i="10"/>
  <c r="Y60" i="10" s="1"/>
  <c r="W31" i="10"/>
  <c r="X67" i="10" s="1"/>
  <c r="W35" i="10"/>
  <c r="X71" i="10" s="1"/>
  <c r="W32" i="10"/>
  <c r="X68" i="10" s="1"/>
  <c r="W28" i="10"/>
  <c r="X64" i="10" s="1"/>
  <c r="W27" i="10"/>
  <c r="X63" i="10" s="1"/>
  <c r="W34" i="10"/>
  <c r="X70" i="10" s="1"/>
  <c r="W26" i="10"/>
  <c r="X62" i="10" s="1"/>
  <c r="W25" i="10"/>
  <c r="X61" i="10" s="1"/>
  <c r="X27" i="32"/>
  <c r="Y57" i="32" s="1"/>
  <c r="X26" i="32"/>
  <c r="Y56" i="32" s="1"/>
  <c r="Y95" i="28" l="1"/>
  <c r="Y103" i="28" s="1"/>
  <c r="Y113" i="28"/>
  <c r="Y121" i="28" s="1"/>
  <c r="Y129" i="28" s="1"/>
  <c r="W59" i="33"/>
  <c r="Y50" i="32"/>
  <c r="X59" i="31"/>
  <c r="W59" i="30"/>
  <c r="U92" i="28"/>
  <c r="U26" i="28"/>
  <c r="Y50" i="2"/>
  <c r="AE35" i="2"/>
  <c r="AD46" i="2"/>
  <c r="Y21" i="50"/>
  <c r="Y23" i="50" s="1"/>
  <c r="Z2" i="50"/>
  <c r="S9" i="28"/>
  <c r="Z27" i="50"/>
  <c r="Z20" i="50"/>
  <c r="T74" i="35"/>
  <c r="X24" i="32"/>
  <c r="Y54" i="32" s="1"/>
  <c r="X23" i="32"/>
  <c r="Y53" i="32" s="1"/>
  <c r="T74" i="36"/>
  <c r="T74" i="34"/>
  <c r="U179" i="34"/>
  <c r="U106" i="28"/>
  <c r="U24" i="28" s="1"/>
  <c r="S27" i="28"/>
  <c r="T109" i="28"/>
  <c r="U88" i="28"/>
  <c r="R6" i="28"/>
  <c r="S6" i="28"/>
  <c r="W28" i="2"/>
  <c r="X58" i="2" s="1"/>
  <c r="Y20" i="32"/>
  <c r="V31" i="32"/>
  <c r="W58" i="32"/>
  <c r="W28" i="32"/>
  <c r="V37" i="10"/>
  <c r="W66" i="10"/>
  <c r="W30" i="10"/>
  <c r="W27" i="2"/>
  <c r="X57" i="2" s="1"/>
  <c r="T196" i="31"/>
  <c r="W23" i="2"/>
  <c r="X53" i="2" s="1"/>
  <c r="S194" i="31"/>
  <c r="U74" i="35"/>
  <c r="T197" i="31"/>
  <c r="U62" i="32"/>
  <c r="AM2" i="43"/>
  <c r="AL80" i="43"/>
  <c r="AL78" i="43"/>
  <c r="AL83" i="43" s="1"/>
  <c r="AL77" i="43"/>
  <c r="AL82" i="43" s="1"/>
  <c r="AL79" i="43"/>
  <c r="AL84" i="43" s="1"/>
  <c r="AA4" i="36"/>
  <c r="AA4" i="34"/>
  <c r="AA4" i="32"/>
  <c r="AA4" i="30"/>
  <c r="AA4" i="43"/>
  <c r="AA4" i="50" s="1"/>
  <c r="AA4" i="35"/>
  <c r="AA4" i="33"/>
  <c r="AA4" i="31"/>
  <c r="AA4" i="10"/>
  <c r="AA4" i="29"/>
  <c r="AA65" i="2"/>
  <c r="AA34" i="2"/>
  <c r="AA77" i="2"/>
  <c r="AA49" i="2"/>
  <c r="AA19" i="2"/>
  <c r="Z181" i="35"/>
  <c r="Z188" i="35"/>
  <c r="Z109" i="35"/>
  <c r="Z142" i="35"/>
  <c r="Z40" i="35"/>
  <c r="Z77" i="35"/>
  <c r="Z22" i="35"/>
  <c r="Z161" i="35"/>
  <c r="Z58" i="35"/>
  <c r="Z126" i="35"/>
  <c r="Z92" i="35"/>
  <c r="Z67" i="28"/>
  <c r="Z75" i="28" s="1"/>
  <c r="Z87" i="28"/>
  <c r="AC5" i="28"/>
  <c r="AB4" i="2"/>
  <c r="AB13" i="28"/>
  <c r="AB21" i="28"/>
  <c r="Z58" i="10"/>
  <c r="Z92" i="10"/>
  <c r="Z22" i="10"/>
  <c r="Z77" i="10"/>
  <c r="Z40" i="10"/>
  <c r="Z181" i="30"/>
  <c r="Z22" i="30"/>
  <c r="Z92" i="30"/>
  <c r="Z188" i="30"/>
  <c r="Z126" i="30"/>
  <c r="Z109" i="30"/>
  <c r="Z161" i="30"/>
  <c r="Z142" i="30"/>
  <c r="Z40" i="30"/>
  <c r="Z58" i="30"/>
  <c r="Z77" i="30"/>
  <c r="Z77" i="32"/>
  <c r="Z65" i="32"/>
  <c r="Z19" i="32"/>
  <c r="Z49" i="32"/>
  <c r="Z34" i="32"/>
  <c r="Z89" i="43"/>
  <c r="Z76" i="43"/>
  <c r="Z58" i="43"/>
  <c r="Z40" i="43"/>
  <c r="Z22" i="43"/>
  <c r="Z188" i="34"/>
  <c r="Z181" i="34"/>
  <c r="Z126" i="34"/>
  <c r="Z40" i="34"/>
  <c r="Z109" i="34"/>
  <c r="Z161" i="34"/>
  <c r="Z142" i="34"/>
  <c r="Z58" i="34"/>
  <c r="Z22" i="34"/>
  <c r="Z92" i="34"/>
  <c r="Z77" i="34"/>
  <c r="Z126" i="29"/>
  <c r="Z188" i="29"/>
  <c r="Z161" i="29"/>
  <c r="Z181" i="29"/>
  <c r="Z142" i="29"/>
  <c r="Z22" i="29"/>
  <c r="Z40" i="29"/>
  <c r="Z58" i="29"/>
  <c r="Z77" i="29"/>
  <c r="Z92" i="29"/>
  <c r="Z109" i="29"/>
  <c r="Z181" i="36"/>
  <c r="Z161" i="36"/>
  <c r="Z142" i="36"/>
  <c r="Z126" i="36"/>
  <c r="Z188" i="36"/>
  <c r="Z58" i="36"/>
  <c r="Z77" i="36"/>
  <c r="Z40" i="36"/>
  <c r="Z22" i="36"/>
  <c r="Z92" i="36"/>
  <c r="Z109" i="36"/>
  <c r="Z181" i="31"/>
  <c r="Z126" i="31"/>
  <c r="Z92" i="31"/>
  <c r="Z58" i="31"/>
  <c r="Z22" i="31"/>
  <c r="Z142" i="31"/>
  <c r="Z188" i="31"/>
  <c r="Z40" i="31"/>
  <c r="Z109" i="31"/>
  <c r="Z161" i="31"/>
  <c r="Z77" i="31"/>
  <c r="AA34" i="28"/>
  <c r="AA59" i="28" s="1"/>
  <c r="Z92" i="33"/>
  <c r="Z77" i="33"/>
  <c r="Z58" i="33"/>
  <c r="Z40" i="33"/>
  <c r="Z22" i="33"/>
  <c r="T177" i="34"/>
  <c r="AL39" i="2"/>
  <c r="W61" i="31"/>
  <c r="W73" i="31" s="1"/>
  <c r="W100" i="28" s="1"/>
  <c r="V145" i="31"/>
  <c r="V157" i="31" s="1"/>
  <c r="V189" i="31" s="1"/>
  <c r="V164" i="31"/>
  <c r="V176" i="31" s="1"/>
  <c r="V190" i="31" s="1"/>
  <c r="V192" i="31" s="1"/>
  <c r="W25" i="31"/>
  <c r="W37" i="31" s="1"/>
  <c r="W52" i="32"/>
  <c r="W22" i="32"/>
  <c r="W69" i="10"/>
  <c r="W33" i="10"/>
  <c r="U74" i="10"/>
  <c r="T158" i="34"/>
  <c r="S196" i="35"/>
  <c r="S198" i="35" s="1"/>
  <c r="T158" i="35"/>
  <c r="T158" i="36"/>
  <c r="S193" i="36"/>
  <c r="S184" i="35"/>
  <c r="S186" i="35" s="1"/>
  <c r="S194" i="35" s="1"/>
  <c r="S196" i="36"/>
  <c r="S186" i="36"/>
  <c r="T184" i="31"/>
  <c r="T186" i="31" s="1"/>
  <c r="T74" i="30"/>
  <c r="U177" i="31"/>
  <c r="S197" i="36"/>
  <c r="AM41" i="35"/>
  <c r="AL55" i="35"/>
  <c r="W59" i="10"/>
  <c r="W23" i="10"/>
  <c r="U183" i="31"/>
  <c r="U185" i="31" s="1"/>
  <c r="V73" i="34"/>
  <c r="V73" i="36"/>
  <c r="V108" i="28" s="1"/>
  <c r="T74" i="33"/>
  <c r="T7" i="28" s="1"/>
  <c r="T177" i="36"/>
  <c r="U178" i="31"/>
  <c r="U179" i="31" s="1"/>
  <c r="T183" i="36"/>
  <c r="T185" i="36" s="1"/>
  <c r="T178" i="36"/>
  <c r="T179" i="36" s="1"/>
  <c r="R198" i="35"/>
  <c r="U189" i="31"/>
  <c r="U197" i="31" s="1"/>
  <c r="U176" i="36"/>
  <c r="U190" i="36" s="1"/>
  <c r="U192" i="36" s="1"/>
  <c r="U158" i="31"/>
  <c r="T191" i="31"/>
  <c r="T193" i="31" s="1"/>
  <c r="U157" i="36"/>
  <c r="U189" i="36" s="1"/>
  <c r="T189" i="36"/>
  <c r="T197" i="36" s="1"/>
  <c r="T182" i="36"/>
  <c r="AA28" i="35"/>
  <c r="AA64" i="35"/>
  <c r="Z148" i="35"/>
  <c r="Z167" i="35"/>
  <c r="U157" i="34"/>
  <c r="W35" i="34"/>
  <c r="W71" i="34"/>
  <c r="V174" i="34"/>
  <c r="V155" i="34"/>
  <c r="X69" i="31"/>
  <c r="X33" i="31"/>
  <c r="W172" i="31"/>
  <c r="W153" i="31"/>
  <c r="T183" i="35"/>
  <c r="T185" i="35" s="1"/>
  <c r="T190" i="35"/>
  <c r="T192" i="35" s="1"/>
  <c r="T177" i="35"/>
  <c r="X35" i="31"/>
  <c r="X71" i="31"/>
  <c r="W155" i="31"/>
  <c r="W174" i="31"/>
  <c r="X26" i="31"/>
  <c r="X62" i="31"/>
  <c r="W146" i="31"/>
  <c r="W165" i="31"/>
  <c r="T189" i="34"/>
  <c r="T182" i="34"/>
  <c r="W26" i="34"/>
  <c r="W62" i="34"/>
  <c r="V146" i="34"/>
  <c r="V165" i="34"/>
  <c r="W26" i="36"/>
  <c r="W62" i="36"/>
  <c r="V146" i="36"/>
  <c r="V165" i="36"/>
  <c r="AB29" i="35"/>
  <c r="AB65" i="35"/>
  <c r="AA168" i="35"/>
  <c r="AA149" i="35"/>
  <c r="W33" i="34"/>
  <c r="W69" i="34"/>
  <c r="V172" i="34"/>
  <c r="V153" i="34"/>
  <c r="AB33" i="35"/>
  <c r="AB69" i="35"/>
  <c r="AA172" i="35"/>
  <c r="AA153" i="35"/>
  <c r="V73" i="35"/>
  <c r="V107" i="28" s="1"/>
  <c r="V25" i="28" s="1"/>
  <c r="Z29" i="36"/>
  <c r="Z65" i="36"/>
  <c r="Y168" i="36"/>
  <c r="Y149" i="36"/>
  <c r="W34" i="36"/>
  <c r="W70" i="36"/>
  <c r="V173" i="36"/>
  <c r="V154" i="36"/>
  <c r="X68" i="31"/>
  <c r="W171" i="31"/>
  <c r="X32" i="31"/>
  <c r="W152" i="31"/>
  <c r="X65" i="31"/>
  <c r="X29" i="31"/>
  <c r="W149" i="31"/>
  <c r="W168" i="31"/>
  <c r="Y24" i="35"/>
  <c r="Y60" i="35"/>
  <c r="X163" i="35"/>
  <c r="X144" i="35"/>
  <c r="W23" i="34"/>
  <c r="W59" i="34"/>
  <c r="V37" i="34"/>
  <c r="V162" i="34"/>
  <c r="V143" i="34"/>
  <c r="W25" i="36"/>
  <c r="W61" i="36"/>
  <c r="V164" i="36"/>
  <c r="V145" i="36"/>
  <c r="X60" i="31"/>
  <c r="X24" i="31"/>
  <c r="W144" i="31"/>
  <c r="W163" i="31"/>
  <c r="W30" i="34"/>
  <c r="W66" i="34"/>
  <c r="V150" i="34"/>
  <c r="V169" i="34"/>
  <c r="V37" i="36"/>
  <c r="T189" i="35"/>
  <c r="T182" i="35"/>
  <c r="T178" i="35"/>
  <c r="T179" i="35" s="1"/>
  <c r="W32" i="36"/>
  <c r="W68" i="36"/>
  <c r="V171" i="36"/>
  <c r="V152" i="36"/>
  <c r="W52" i="2"/>
  <c r="W22" i="2"/>
  <c r="AA32" i="35"/>
  <c r="AA68" i="35"/>
  <c r="Z152" i="35"/>
  <c r="Z171" i="35"/>
  <c r="W28" i="34"/>
  <c r="W64" i="34"/>
  <c r="V167" i="34"/>
  <c r="V148" i="34"/>
  <c r="W34" i="34"/>
  <c r="W70" i="34"/>
  <c r="V173" i="34"/>
  <c r="V154" i="34"/>
  <c r="W23" i="35"/>
  <c r="W59" i="35"/>
  <c r="V143" i="35"/>
  <c r="V37" i="35"/>
  <c r="V162" i="35"/>
  <c r="X30" i="31"/>
  <c r="X66" i="31"/>
  <c r="W169" i="31"/>
  <c r="W150" i="31"/>
  <c r="S184" i="34"/>
  <c r="S186" i="34" s="1"/>
  <c r="S196" i="34"/>
  <c r="AB35" i="35"/>
  <c r="AB71" i="35"/>
  <c r="AA155" i="35"/>
  <c r="AA174" i="35"/>
  <c r="W27" i="34"/>
  <c r="W63" i="34"/>
  <c r="V166" i="34"/>
  <c r="V147" i="34"/>
  <c r="R194" i="35"/>
  <c r="W32" i="34"/>
  <c r="W68" i="34"/>
  <c r="V171" i="34"/>
  <c r="V152" i="34"/>
  <c r="W34" i="35"/>
  <c r="W70" i="35"/>
  <c r="V154" i="35"/>
  <c r="V173" i="35"/>
  <c r="W31" i="36"/>
  <c r="W67" i="36"/>
  <c r="V151" i="36"/>
  <c r="V170" i="36"/>
  <c r="W24" i="36"/>
  <c r="W60" i="36"/>
  <c r="V163" i="36"/>
  <c r="V144" i="36"/>
  <c r="X27" i="31"/>
  <c r="X63" i="31"/>
  <c r="W166" i="31"/>
  <c r="W147" i="31"/>
  <c r="AE26" i="35"/>
  <c r="AE62" i="35"/>
  <c r="AD165" i="35"/>
  <c r="AD146" i="35"/>
  <c r="W25" i="34"/>
  <c r="W61" i="34"/>
  <c r="V164" i="34"/>
  <c r="V145" i="34"/>
  <c r="S191" i="34"/>
  <c r="S193" i="34" s="1"/>
  <c r="S197" i="34"/>
  <c r="W33" i="36"/>
  <c r="W69" i="36"/>
  <c r="V172" i="36"/>
  <c r="V153" i="36"/>
  <c r="W35" i="36"/>
  <c r="W71" i="36"/>
  <c r="V174" i="36"/>
  <c r="V155" i="36"/>
  <c r="AA27" i="35"/>
  <c r="AA63" i="35"/>
  <c r="Z166" i="35"/>
  <c r="Z147" i="35"/>
  <c r="W31" i="35"/>
  <c r="W67" i="35"/>
  <c r="V151" i="35"/>
  <c r="V170" i="35"/>
  <c r="T190" i="34"/>
  <c r="T192" i="34" s="1"/>
  <c r="T183" i="34"/>
  <c r="T185" i="34" s="1"/>
  <c r="W28" i="36"/>
  <c r="W64" i="36"/>
  <c r="V167" i="36"/>
  <c r="V148" i="36"/>
  <c r="W29" i="34"/>
  <c r="W65" i="34"/>
  <c r="V168" i="34"/>
  <c r="V149" i="34"/>
  <c r="W24" i="34"/>
  <c r="W60" i="34"/>
  <c r="V163" i="34"/>
  <c r="V144" i="34"/>
  <c r="U176" i="35"/>
  <c r="X70" i="31"/>
  <c r="W173" i="31"/>
  <c r="X34" i="31"/>
  <c r="W154" i="31"/>
  <c r="X64" i="31"/>
  <c r="W148" i="31"/>
  <c r="W167" i="31"/>
  <c r="X28" i="31"/>
  <c r="R194" i="34"/>
  <c r="AB30" i="35"/>
  <c r="AB66" i="35"/>
  <c r="AA150" i="35"/>
  <c r="AA169" i="35"/>
  <c r="W31" i="34"/>
  <c r="W67" i="34"/>
  <c r="V170" i="34"/>
  <c r="V151" i="34"/>
  <c r="W27" i="36"/>
  <c r="W63" i="36"/>
  <c r="V147" i="36"/>
  <c r="V166" i="36"/>
  <c r="AB25" i="35"/>
  <c r="AB61" i="35"/>
  <c r="AA164" i="35"/>
  <c r="AA145" i="35"/>
  <c r="U176" i="34"/>
  <c r="X23" i="36"/>
  <c r="X59" i="36"/>
  <c r="W162" i="36"/>
  <c r="W143" i="36"/>
  <c r="Y67" i="31"/>
  <c r="Y31" i="31"/>
  <c r="X170" i="31"/>
  <c r="X151" i="31"/>
  <c r="W30" i="36"/>
  <c r="W66" i="36"/>
  <c r="V150" i="36"/>
  <c r="V169" i="36"/>
  <c r="R198" i="34"/>
  <c r="U157" i="35"/>
  <c r="AF41" i="33"/>
  <c r="AE55" i="33"/>
  <c r="AJ41" i="30"/>
  <c r="AI55" i="30"/>
  <c r="V74" i="31"/>
  <c r="V61" i="32"/>
  <c r="V104" i="28" s="1"/>
  <c r="V22" i="28" s="1"/>
  <c r="X21" i="32"/>
  <c r="Y51" i="32" s="1"/>
  <c r="X29" i="32"/>
  <c r="Y59" i="32" s="1"/>
  <c r="U62" i="2"/>
  <c r="AH41" i="10"/>
  <c r="AG55" i="10"/>
  <c r="AE41" i="34"/>
  <c r="AD55" i="34"/>
  <c r="T177" i="30"/>
  <c r="T158" i="30"/>
  <c r="U176" i="30"/>
  <c r="W34" i="33"/>
  <c r="X70" i="33" s="1"/>
  <c r="W33" i="33"/>
  <c r="X69" i="33" s="1"/>
  <c r="R194" i="30"/>
  <c r="V37" i="30"/>
  <c r="V162" i="30"/>
  <c r="V143" i="30"/>
  <c r="W23" i="30"/>
  <c r="W24" i="33"/>
  <c r="X60" i="33" s="1"/>
  <c r="V152" i="30"/>
  <c r="V171" i="30"/>
  <c r="W32" i="30"/>
  <c r="X68" i="30" s="1"/>
  <c r="V155" i="30"/>
  <c r="V174" i="30"/>
  <c r="W35" i="30"/>
  <c r="X71" i="30" s="1"/>
  <c r="W32" i="33"/>
  <c r="X68" i="33" s="1"/>
  <c r="V144" i="30"/>
  <c r="W24" i="30"/>
  <c r="X60" i="30" s="1"/>
  <c r="V163" i="30"/>
  <c r="T189" i="30"/>
  <c r="T182" i="30"/>
  <c r="T178" i="30"/>
  <c r="T179" i="30" s="1"/>
  <c r="U73" i="30"/>
  <c r="U99" i="28" s="1"/>
  <c r="S184" i="30"/>
  <c r="S186" i="30" s="1"/>
  <c r="S196" i="30"/>
  <c r="W33" i="30"/>
  <c r="X69" i="30" s="1"/>
  <c r="V172" i="30"/>
  <c r="V153" i="30"/>
  <c r="W27" i="33"/>
  <c r="X63" i="33" s="1"/>
  <c r="T190" i="30"/>
  <c r="T192" i="30" s="1"/>
  <c r="T183" i="30"/>
  <c r="T185" i="30" s="1"/>
  <c r="V146" i="30"/>
  <c r="W26" i="30"/>
  <c r="X62" i="30" s="1"/>
  <c r="V165" i="30"/>
  <c r="W28" i="30"/>
  <c r="X64" i="30" s="1"/>
  <c r="V167" i="30"/>
  <c r="V148" i="30"/>
  <c r="W26" i="33"/>
  <c r="X62" i="33" s="1"/>
  <c r="V150" i="30"/>
  <c r="W30" i="30"/>
  <c r="X66" i="30" s="1"/>
  <c r="V169" i="30"/>
  <c r="V166" i="30"/>
  <c r="V147" i="30"/>
  <c r="W27" i="30"/>
  <c r="X63" i="30" s="1"/>
  <c r="W35" i="33"/>
  <c r="X71" i="33" s="1"/>
  <c r="V145" i="30"/>
  <c r="W25" i="30"/>
  <c r="X61" i="30" s="1"/>
  <c r="V164" i="30"/>
  <c r="S191" i="30"/>
  <c r="S193" i="30" s="1"/>
  <c r="S197" i="30"/>
  <c r="V173" i="30"/>
  <c r="V154" i="30"/>
  <c r="W34" i="30"/>
  <c r="X70" i="30" s="1"/>
  <c r="X25" i="33"/>
  <c r="Y61" i="33" s="1"/>
  <c r="V151" i="30"/>
  <c r="V170" i="30"/>
  <c r="W31" i="30"/>
  <c r="X67" i="30" s="1"/>
  <c r="V149" i="30"/>
  <c r="V168" i="30"/>
  <c r="W29" i="30"/>
  <c r="X65" i="30" s="1"/>
  <c r="W30" i="33"/>
  <c r="X66" i="33" s="1"/>
  <c r="W23" i="33"/>
  <c r="V37" i="33"/>
  <c r="W28" i="33"/>
  <c r="X64" i="33" s="1"/>
  <c r="U157" i="30"/>
  <c r="W29" i="33"/>
  <c r="X65" i="33" s="1"/>
  <c r="W31" i="33"/>
  <c r="X67" i="33" s="1"/>
  <c r="R198" i="30"/>
  <c r="U73" i="33"/>
  <c r="U105" i="28" s="1"/>
  <c r="W143" i="31"/>
  <c r="W162" i="31"/>
  <c r="X23" i="31"/>
  <c r="U184" i="31"/>
  <c r="V73" i="10"/>
  <c r="V97" i="28" s="1"/>
  <c r="V15" i="28" s="1"/>
  <c r="Y25" i="32"/>
  <c r="Z55" i="32" s="1"/>
  <c r="X25" i="2"/>
  <c r="Y55" i="2" s="1"/>
  <c r="X28" i="2"/>
  <c r="Y58" i="2" s="1"/>
  <c r="Y20" i="2"/>
  <c r="W29" i="2"/>
  <c r="X59" i="2" s="1"/>
  <c r="V61" i="2"/>
  <c r="V96" i="28" s="1"/>
  <c r="V14" i="28" s="1"/>
  <c r="X21" i="2"/>
  <c r="Y51" i="2" s="1"/>
  <c r="X24" i="2"/>
  <c r="Y54" i="2" s="1"/>
  <c r="V31" i="2"/>
  <c r="X26" i="2"/>
  <c r="Y56" i="2" s="1"/>
  <c r="Y24" i="10"/>
  <c r="Z60" i="10" s="1"/>
  <c r="X25" i="10"/>
  <c r="Y61" i="10" s="1"/>
  <c r="X29" i="10"/>
  <c r="Y65" i="10" s="1"/>
  <c r="X34" i="10"/>
  <c r="Y70" i="10" s="1"/>
  <c r="X32" i="10"/>
  <c r="Y68" i="10" s="1"/>
  <c r="X27" i="10"/>
  <c r="Y63" i="10" s="1"/>
  <c r="X31" i="10"/>
  <c r="Y67" i="10" s="1"/>
  <c r="X26" i="10"/>
  <c r="Y62" i="10" s="1"/>
  <c r="X35" i="10"/>
  <c r="Y71" i="10" s="1"/>
  <c r="X28" i="10"/>
  <c r="Y64" i="10" s="1"/>
  <c r="Y26" i="32"/>
  <c r="Z56" i="32" s="1"/>
  <c r="Y23" i="32"/>
  <c r="Z53" i="32" s="1"/>
  <c r="Y27" i="32"/>
  <c r="Z57" i="32" s="1"/>
  <c r="Z95" i="28" l="1"/>
  <c r="Z103" i="28" s="1"/>
  <c r="Z113" i="28"/>
  <c r="Z121" i="28" s="1"/>
  <c r="Z129" i="28" s="1"/>
  <c r="X59" i="33"/>
  <c r="Z50" i="32"/>
  <c r="Y59" i="31"/>
  <c r="X59" i="30"/>
  <c r="U89" i="28"/>
  <c r="U23" i="28"/>
  <c r="AF35" i="2"/>
  <c r="AE46" i="2"/>
  <c r="U91" i="28"/>
  <c r="U17" i="28"/>
  <c r="Z50" i="2"/>
  <c r="W18" i="28"/>
  <c r="V92" i="28"/>
  <c r="V26" i="28"/>
  <c r="T9" i="28"/>
  <c r="AA2" i="50"/>
  <c r="Z21" i="50"/>
  <c r="Z23" i="50" s="1"/>
  <c r="AA27" i="50"/>
  <c r="AA20" i="50"/>
  <c r="U74" i="36"/>
  <c r="V74" i="36" s="1"/>
  <c r="U74" i="34"/>
  <c r="Z20" i="32"/>
  <c r="Y24" i="32"/>
  <c r="Z54" i="32" s="1"/>
  <c r="V179" i="34"/>
  <c r="V106" i="28"/>
  <c r="V24" i="28" s="1"/>
  <c r="U109" i="28"/>
  <c r="T27" i="28"/>
  <c r="T6" i="28"/>
  <c r="V88" i="28"/>
  <c r="W31" i="32"/>
  <c r="X27" i="2"/>
  <c r="Y57" i="2" s="1"/>
  <c r="X58" i="32"/>
  <c r="X28" i="32"/>
  <c r="T198" i="31"/>
  <c r="X66" i="10"/>
  <c r="X30" i="10"/>
  <c r="V74" i="10"/>
  <c r="X23" i="2"/>
  <c r="Y53" i="2" s="1"/>
  <c r="V74" i="35"/>
  <c r="U177" i="34"/>
  <c r="V62" i="32"/>
  <c r="AM77" i="43"/>
  <c r="AM82" i="43" s="1"/>
  <c r="AM80" i="43"/>
  <c r="AM79" i="43"/>
  <c r="AM84" i="43" s="1"/>
  <c r="AM78" i="43"/>
  <c r="AM83" i="43" s="1"/>
  <c r="AB4" i="43"/>
  <c r="AB4" i="50" s="1"/>
  <c r="AB4" i="35"/>
  <c r="AB4" i="33"/>
  <c r="AB4" i="31"/>
  <c r="AB4" i="36"/>
  <c r="AB4" i="10"/>
  <c r="AB4" i="34"/>
  <c r="AB4" i="29"/>
  <c r="AB4" i="32"/>
  <c r="AB4" i="30"/>
  <c r="AB77" i="2"/>
  <c r="AB49" i="2"/>
  <c r="AB34" i="2"/>
  <c r="AB65" i="2"/>
  <c r="AB19" i="2"/>
  <c r="AA181" i="35"/>
  <c r="AA109" i="35"/>
  <c r="AA188" i="35"/>
  <c r="AA142" i="35"/>
  <c r="AA77" i="35"/>
  <c r="AA40" i="35"/>
  <c r="AA22" i="35"/>
  <c r="AA161" i="35"/>
  <c r="AA126" i="35"/>
  <c r="AA92" i="35"/>
  <c r="AA58" i="35"/>
  <c r="AA89" i="43"/>
  <c r="AA76" i="43"/>
  <c r="AA58" i="43"/>
  <c r="AA40" i="43"/>
  <c r="AA22" i="43"/>
  <c r="AA22" i="30"/>
  <c r="AA126" i="30"/>
  <c r="AA109" i="30"/>
  <c r="AA161" i="30"/>
  <c r="AA142" i="30"/>
  <c r="AA188" i="30"/>
  <c r="AA181" i="30"/>
  <c r="AA58" i="30"/>
  <c r="AA77" i="30"/>
  <c r="AA40" i="30"/>
  <c r="AA92" i="30"/>
  <c r="AA65" i="32"/>
  <c r="AA77" i="32"/>
  <c r="AA49" i="32"/>
  <c r="AA34" i="32"/>
  <c r="AA19" i="32"/>
  <c r="AA67" i="28"/>
  <c r="AA75" i="28" s="1"/>
  <c r="AA87" i="28"/>
  <c r="AD5" i="28"/>
  <c r="AC4" i="2"/>
  <c r="AC13" i="28"/>
  <c r="AC21" i="28"/>
  <c r="AA126" i="29"/>
  <c r="AA40" i="29"/>
  <c r="AA58" i="29"/>
  <c r="AA77" i="29"/>
  <c r="AA188" i="29"/>
  <c r="AA92" i="29"/>
  <c r="AA181" i="29"/>
  <c r="AA161" i="29"/>
  <c r="AA22" i="29"/>
  <c r="AA142" i="29"/>
  <c r="AA109" i="29"/>
  <c r="AA161" i="34"/>
  <c r="AA77" i="34"/>
  <c r="AA22" i="34"/>
  <c r="AA181" i="34"/>
  <c r="AA142" i="34"/>
  <c r="AA40" i="34"/>
  <c r="AA109" i="34"/>
  <c r="AA58" i="34"/>
  <c r="AA92" i="34"/>
  <c r="AA188" i="34"/>
  <c r="AA126" i="34"/>
  <c r="AA92" i="10"/>
  <c r="AA77" i="10"/>
  <c r="AA58" i="10"/>
  <c r="AA40" i="10"/>
  <c r="AA22" i="10"/>
  <c r="AA109" i="36"/>
  <c r="AA142" i="36"/>
  <c r="AA126" i="36"/>
  <c r="AA40" i="36"/>
  <c r="AA92" i="36"/>
  <c r="AA58" i="36"/>
  <c r="AA181" i="36"/>
  <c r="AA22" i="36"/>
  <c r="AA188" i="36"/>
  <c r="AA77" i="36"/>
  <c r="AA161" i="36"/>
  <c r="AB34" i="28"/>
  <c r="AB59" i="28" s="1"/>
  <c r="AA181" i="31"/>
  <c r="AA142" i="31"/>
  <c r="AA109" i="31"/>
  <c r="AA77" i="31"/>
  <c r="AA40" i="31"/>
  <c r="AA161" i="31"/>
  <c r="AA188" i="31"/>
  <c r="AA126" i="31"/>
  <c r="AA58" i="31"/>
  <c r="AA22" i="31"/>
  <c r="AA92" i="31"/>
  <c r="AA92" i="33"/>
  <c r="AA58" i="33"/>
  <c r="AA22" i="33"/>
  <c r="AA77" i="33"/>
  <c r="AA40" i="33"/>
  <c r="AM39" i="2"/>
  <c r="W37" i="10"/>
  <c r="X61" i="31"/>
  <c r="X73" i="31" s="1"/>
  <c r="X100" i="28" s="1"/>
  <c r="W164" i="31"/>
  <c r="W176" i="31" s="1"/>
  <c r="W145" i="31"/>
  <c r="W157" i="31" s="1"/>
  <c r="W182" i="31" s="1"/>
  <c r="X25" i="31"/>
  <c r="X37" i="31" s="1"/>
  <c r="X52" i="32"/>
  <c r="X22" i="32"/>
  <c r="X69" i="10"/>
  <c r="X33" i="10"/>
  <c r="U158" i="34"/>
  <c r="U196" i="31"/>
  <c r="U198" i="31" s="1"/>
  <c r="U186" i="31"/>
  <c r="S198" i="36"/>
  <c r="S194" i="36"/>
  <c r="T194" i="31"/>
  <c r="U74" i="30"/>
  <c r="U191" i="31"/>
  <c r="U193" i="31" s="1"/>
  <c r="U74" i="33"/>
  <c r="U7" i="28" s="1"/>
  <c r="U158" i="36"/>
  <c r="V177" i="31"/>
  <c r="V157" i="36"/>
  <c r="V189" i="36" s="1"/>
  <c r="V176" i="36"/>
  <c r="V183" i="36" s="1"/>
  <c r="V185" i="36" s="1"/>
  <c r="T191" i="36"/>
  <c r="T193" i="36" s="1"/>
  <c r="AM55" i="35"/>
  <c r="V157" i="35"/>
  <c r="V189" i="35" s="1"/>
  <c r="U177" i="36"/>
  <c r="U183" i="36"/>
  <c r="U185" i="36" s="1"/>
  <c r="T196" i="36"/>
  <c r="T198" i="36" s="1"/>
  <c r="X59" i="10"/>
  <c r="X23" i="10"/>
  <c r="U178" i="36"/>
  <c r="U179" i="36" s="1"/>
  <c r="V183" i="31"/>
  <c r="V185" i="31" s="1"/>
  <c r="W73" i="36"/>
  <c r="W108" i="28" s="1"/>
  <c r="W92" i="28" s="1"/>
  <c r="T184" i="36"/>
  <c r="T186" i="36" s="1"/>
  <c r="V158" i="31"/>
  <c r="U177" i="35"/>
  <c r="V182" i="31"/>
  <c r="U182" i="36"/>
  <c r="U184" i="36" s="1"/>
  <c r="Y35" i="31"/>
  <c r="Y71" i="31"/>
  <c r="X174" i="31"/>
  <c r="X155" i="31"/>
  <c r="Y62" i="31"/>
  <c r="X165" i="31"/>
  <c r="X146" i="31"/>
  <c r="Y26" i="31"/>
  <c r="Y23" i="36"/>
  <c r="Y59" i="36"/>
  <c r="X143" i="36"/>
  <c r="X162" i="36"/>
  <c r="X29" i="34"/>
  <c r="X65" i="34"/>
  <c r="W168" i="34"/>
  <c r="W149" i="34"/>
  <c r="X31" i="36"/>
  <c r="X67" i="36"/>
  <c r="W151" i="36"/>
  <c r="W170" i="36"/>
  <c r="X32" i="34"/>
  <c r="X68" i="34"/>
  <c r="W152" i="34"/>
  <c r="W171" i="34"/>
  <c r="W73" i="34"/>
  <c r="Z24" i="35"/>
  <c r="Z60" i="35"/>
  <c r="Y163" i="35"/>
  <c r="Y144" i="35"/>
  <c r="T184" i="34"/>
  <c r="T186" i="34" s="1"/>
  <c r="T196" i="34"/>
  <c r="U178" i="35"/>
  <c r="U179" i="35" s="1"/>
  <c r="U182" i="35"/>
  <c r="U189" i="35"/>
  <c r="Y30" i="31"/>
  <c r="Y66" i="31"/>
  <c r="X169" i="31"/>
  <c r="X150" i="31"/>
  <c r="AA29" i="36"/>
  <c r="AA65" i="36"/>
  <c r="Z168" i="36"/>
  <c r="Z149" i="36"/>
  <c r="AB28" i="35"/>
  <c r="AB64" i="35"/>
  <c r="AA167" i="35"/>
  <c r="AA148" i="35"/>
  <c r="Z67" i="31"/>
  <c r="Z31" i="31"/>
  <c r="Y151" i="31"/>
  <c r="Y170" i="31"/>
  <c r="X27" i="36"/>
  <c r="X63" i="36"/>
  <c r="W166" i="36"/>
  <c r="W147" i="36"/>
  <c r="U158" i="35"/>
  <c r="X26" i="36"/>
  <c r="X62" i="36"/>
  <c r="W146" i="36"/>
  <c r="W165" i="36"/>
  <c r="V178" i="31"/>
  <c r="V179" i="31" s="1"/>
  <c r="Y70" i="31"/>
  <c r="Y34" i="31"/>
  <c r="X154" i="31"/>
  <c r="X173" i="31"/>
  <c r="AF26" i="35"/>
  <c r="AF62" i="35"/>
  <c r="AE146" i="35"/>
  <c r="AE165" i="35"/>
  <c r="S198" i="34"/>
  <c r="V176" i="35"/>
  <c r="X34" i="34"/>
  <c r="X70" i="34"/>
  <c r="W173" i="34"/>
  <c r="W154" i="34"/>
  <c r="AB32" i="35"/>
  <c r="AB68" i="35"/>
  <c r="AA171" i="35"/>
  <c r="AA152" i="35"/>
  <c r="X32" i="36"/>
  <c r="X68" i="36"/>
  <c r="W152" i="36"/>
  <c r="W171" i="36"/>
  <c r="Y65" i="31"/>
  <c r="X168" i="31"/>
  <c r="Y29" i="31"/>
  <c r="X149" i="31"/>
  <c r="U183" i="34"/>
  <c r="U185" i="34" s="1"/>
  <c r="U190" i="34"/>
  <c r="U192" i="34" s="1"/>
  <c r="AC30" i="35"/>
  <c r="AC66" i="35"/>
  <c r="AB169" i="35"/>
  <c r="AB150" i="35"/>
  <c r="X31" i="35"/>
  <c r="X67" i="35"/>
  <c r="W170" i="35"/>
  <c r="W151" i="35"/>
  <c r="X35" i="36"/>
  <c r="X71" i="36"/>
  <c r="W174" i="36"/>
  <c r="W155" i="36"/>
  <c r="AC35" i="35"/>
  <c r="AC71" i="35"/>
  <c r="AB155" i="35"/>
  <c r="AB174" i="35"/>
  <c r="X33" i="34"/>
  <c r="X69" i="34"/>
  <c r="W153" i="34"/>
  <c r="W172" i="34"/>
  <c r="W37" i="36"/>
  <c r="X24" i="34"/>
  <c r="X60" i="34"/>
  <c r="W144" i="34"/>
  <c r="W163" i="34"/>
  <c r="X28" i="36"/>
  <c r="X64" i="36"/>
  <c r="W167" i="36"/>
  <c r="W148" i="36"/>
  <c r="X24" i="36"/>
  <c r="X60" i="36"/>
  <c r="W163" i="36"/>
  <c r="W144" i="36"/>
  <c r="X34" i="35"/>
  <c r="X70" i="35"/>
  <c r="W154" i="35"/>
  <c r="W173" i="35"/>
  <c r="S194" i="34"/>
  <c r="X30" i="34"/>
  <c r="X66" i="34"/>
  <c r="W150" i="34"/>
  <c r="W169" i="34"/>
  <c r="X25" i="36"/>
  <c r="X61" i="36"/>
  <c r="W164" i="36"/>
  <c r="W145" i="36"/>
  <c r="X35" i="34"/>
  <c r="X71" i="34"/>
  <c r="W155" i="34"/>
  <c r="W174" i="34"/>
  <c r="T196" i="35"/>
  <c r="T184" i="35"/>
  <c r="T186" i="35" s="1"/>
  <c r="X34" i="36"/>
  <c r="X70" i="36"/>
  <c r="W173" i="36"/>
  <c r="W154" i="36"/>
  <c r="X30" i="36"/>
  <c r="X66" i="36"/>
  <c r="W169" i="36"/>
  <c r="W150" i="36"/>
  <c r="AC25" i="35"/>
  <c r="AC61" i="35"/>
  <c r="AB164" i="35"/>
  <c r="AB145" i="35"/>
  <c r="X31" i="34"/>
  <c r="X67" i="34"/>
  <c r="W170" i="34"/>
  <c r="W151" i="34"/>
  <c r="AB27" i="35"/>
  <c r="AB63" i="35"/>
  <c r="AA147" i="35"/>
  <c r="AA166" i="35"/>
  <c r="X27" i="34"/>
  <c r="X63" i="34"/>
  <c r="W147" i="34"/>
  <c r="W166" i="34"/>
  <c r="W73" i="35"/>
  <c r="W107" i="28" s="1"/>
  <c r="W25" i="28" s="1"/>
  <c r="X52" i="2"/>
  <c r="X22" i="2"/>
  <c r="T197" i="35"/>
  <c r="T191" i="35"/>
  <c r="T193" i="35" s="1"/>
  <c r="V176" i="34"/>
  <c r="AC33" i="35"/>
  <c r="AC69" i="35"/>
  <c r="AB153" i="35"/>
  <c r="AB172" i="35"/>
  <c r="AC29" i="35"/>
  <c r="AC65" i="35"/>
  <c r="AB168" i="35"/>
  <c r="AB149" i="35"/>
  <c r="X23" i="34"/>
  <c r="X59" i="34"/>
  <c r="W37" i="34"/>
  <c r="W143" i="34"/>
  <c r="W162" i="34"/>
  <c r="T191" i="34"/>
  <c r="T193" i="34" s="1"/>
  <c r="T197" i="34"/>
  <c r="Y64" i="31"/>
  <c r="X148" i="31"/>
  <c r="Y28" i="31"/>
  <c r="X167" i="31"/>
  <c r="V157" i="34"/>
  <c r="U189" i="34"/>
  <c r="U182" i="34"/>
  <c r="U183" i="35"/>
  <c r="U185" i="35" s="1"/>
  <c r="U190" i="35"/>
  <c r="U192" i="35" s="1"/>
  <c r="X33" i="36"/>
  <c r="X69" i="36"/>
  <c r="W153" i="36"/>
  <c r="W172" i="36"/>
  <c r="X25" i="34"/>
  <c r="X61" i="34"/>
  <c r="W164" i="34"/>
  <c r="W145" i="34"/>
  <c r="Y63" i="31"/>
  <c r="Y27" i="31"/>
  <c r="X166" i="31"/>
  <c r="X147" i="31"/>
  <c r="X23" i="35"/>
  <c r="X59" i="35"/>
  <c r="W37" i="35"/>
  <c r="W143" i="35"/>
  <c r="W162" i="35"/>
  <c r="X28" i="34"/>
  <c r="X64" i="34"/>
  <c r="W167" i="34"/>
  <c r="W148" i="34"/>
  <c r="Y60" i="31"/>
  <c r="X163" i="31"/>
  <c r="X144" i="31"/>
  <c r="Y24" i="31"/>
  <c r="Y68" i="31"/>
  <c r="X171" i="31"/>
  <c r="X152" i="31"/>
  <c r="Y32" i="31"/>
  <c r="X26" i="34"/>
  <c r="X62" i="34"/>
  <c r="W146" i="34"/>
  <c r="W165" i="34"/>
  <c r="Y69" i="31"/>
  <c r="X153" i="31"/>
  <c r="X172" i="31"/>
  <c r="Y33" i="31"/>
  <c r="U191" i="36"/>
  <c r="U193" i="36" s="1"/>
  <c r="U197" i="36"/>
  <c r="AG41" i="33"/>
  <c r="AF55" i="33"/>
  <c r="AK41" i="30"/>
  <c r="AJ55" i="30"/>
  <c r="W74" i="31"/>
  <c r="W61" i="32"/>
  <c r="W104" i="28" s="1"/>
  <c r="Y29" i="32"/>
  <c r="Z59" i="32" s="1"/>
  <c r="Y21" i="32"/>
  <c r="Z51" i="32" s="1"/>
  <c r="V62" i="2"/>
  <c r="AI41" i="10"/>
  <c r="AH55" i="10"/>
  <c r="AF41" i="34"/>
  <c r="AE55" i="34"/>
  <c r="V73" i="33"/>
  <c r="V105" i="28" s="1"/>
  <c r="S198" i="30"/>
  <c r="X30" i="33"/>
  <c r="Y66" i="33" s="1"/>
  <c r="W172" i="30"/>
  <c r="W153" i="30"/>
  <c r="X33" i="30"/>
  <c r="Y69" i="30" s="1"/>
  <c r="X29" i="33"/>
  <c r="Y65" i="33" s="1"/>
  <c r="X23" i="33"/>
  <c r="W37" i="33"/>
  <c r="Y25" i="33"/>
  <c r="Z61" i="33" s="1"/>
  <c r="W169" i="30"/>
  <c r="W150" i="30"/>
  <c r="X30" i="30"/>
  <c r="Y66" i="30" s="1"/>
  <c r="V176" i="30"/>
  <c r="W149" i="30"/>
  <c r="X29" i="30"/>
  <c r="Y65" i="30" s="1"/>
  <c r="W168" i="30"/>
  <c r="X25" i="30"/>
  <c r="Y61" i="30" s="1"/>
  <c r="W164" i="30"/>
  <c r="W145" i="30"/>
  <c r="W163" i="30"/>
  <c r="W144" i="30"/>
  <c r="X24" i="30"/>
  <c r="Y60" i="30" s="1"/>
  <c r="W173" i="30"/>
  <c r="W154" i="30"/>
  <c r="X34" i="30"/>
  <c r="Y70" i="30" s="1"/>
  <c r="X27" i="33"/>
  <c r="Y63" i="33" s="1"/>
  <c r="S194" i="30"/>
  <c r="X35" i="30"/>
  <c r="Y71" i="30" s="1"/>
  <c r="W174" i="30"/>
  <c r="W155" i="30"/>
  <c r="X33" i="33"/>
  <c r="Y69" i="33" s="1"/>
  <c r="U182" i="30"/>
  <c r="U178" i="30"/>
  <c r="U179" i="30" s="1"/>
  <c r="U158" i="30"/>
  <c r="U189" i="30"/>
  <c r="W170" i="30"/>
  <c r="W151" i="30"/>
  <c r="X31" i="30"/>
  <c r="Y67" i="30" s="1"/>
  <c r="X26" i="33"/>
  <c r="Y62" i="33" s="1"/>
  <c r="X28" i="30"/>
  <c r="Y64" i="30" s="1"/>
  <c r="W167" i="30"/>
  <c r="W148" i="30"/>
  <c r="V73" i="30"/>
  <c r="V99" i="28" s="1"/>
  <c r="X28" i="33"/>
  <c r="Y64" i="33" s="1"/>
  <c r="X35" i="33"/>
  <c r="Y71" i="33" s="1"/>
  <c r="X32" i="33"/>
  <c r="Y68" i="33" s="1"/>
  <c r="X34" i="33"/>
  <c r="Y70" i="33" s="1"/>
  <c r="T196" i="30"/>
  <c r="T184" i="30"/>
  <c r="T186" i="30" s="1"/>
  <c r="W143" i="30"/>
  <c r="W37" i="30"/>
  <c r="X23" i="30"/>
  <c r="W162" i="30"/>
  <c r="X31" i="33"/>
  <c r="Y67" i="33" s="1"/>
  <c r="W166" i="30"/>
  <c r="W147" i="30"/>
  <c r="X27" i="30"/>
  <c r="Y63" i="30" s="1"/>
  <c r="W165" i="30"/>
  <c r="W146" i="30"/>
  <c r="X26" i="30"/>
  <c r="Y62" i="30" s="1"/>
  <c r="T191" i="30"/>
  <c r="T193" i="30" s="1"/>
  <c r="T197" i="30"/>
  <c r="W171" i="30"/>
  <c r="W152" i="30"/>
  <c r="X32" i="30"/>
  <c r="Y68" i="30" s="1"/>
  <c r="X24" i="33"/>
  <c r="Y60" i="33" s="1"/>
  <c r="V157" i="30"/>
  <c r="U183" i="30"/>
  <c r="U185" i="30" s="1"/>
  <c r="U177" i="30"/>
  <c r="U190" i="30"/>
  <c r="U192" i="30" s="1"/>
  <c r="X162" i="31"/>
  <c r="X143" i="31"/>
  <c r="Y23" i="31"/>
  <c r="V191" i="31"/>
  <c r="V193" i="31" s="1"/>
  <c r="V197" i="31"/>
  <c r="W73" i="10"/>
  <c r="W97" i="28" s="1"/>
  <c r="Z25" i="32"/>
  <c r="AA55" i="32" s="1"/>
  <c r="Y25" i="2"/>
  <c r="Z55" i="2" s="1"/>
  <c r="W61" i="2"/>
  <c r="W96" i="28" s="1"/>
  <c r="W14" i="28" s="1"/>
  <c r="X29" i="2"/>
  <c r="Z20" i="2"/>
  <c r="Y24" i="2"/>
  <c r="Z54" i="2" s="1"/>
  <c r="Y28" i="2"/>
  <c r="Z58" i="2" s="1"/>
  <c r="Y26" i="2"/>
  <c r="Z56" i="2" s="1"/>
  <c r="Y21" i="2"/>
  <c r="Z51" i="2" s="1"/>
  <c r="W31" i="2"/>
  <c r="Z24" i="10"/>
  <c r="AA60" i="10" s="1"/>
  <c r="Y34" i="10"/>
  <c r="Z70" i="10" s="1"/>
  <c r="Y31" i="10"/>
  <c r="Z67" i="10" s="1"/>
  <c r="Y32" i="10"/>
  <c r="Z68" i="10" s="1"/>
  <c r="Y29" i="10"/>
  <c r="Z65" i="10" s="1"/>
  <c r="Y28" i="10"/>
  <c r="Z64" i="10" s="1"/>
  <c r="Y35" i="10"/>
  <c r="Z71" i="10" s="1"/>
  <c r="Y27" i="10"/>
  <c r="Z63" i="10" s="1"/>
  <c r="Y25" i="10"/>
  <c r="Z61" i="10" s="1"/>
  <c r="Y26" i="10"/>
  <c r="Z62" i="10" s="1"/>
  <c r="Z23" i="32"/>
  <c r="AA53" i="32" s="1"/>
  <c r="Z27" i="32"/>
  <c r="AA57" i="32" s="1"/>
  <c r="Z26" i="32"/>
  <c r="AA56" i="32" s="1"/>
  <c r="AA20" i="32"/>
  <c r="AA95" i="28" l="1"/>
  <c r="AA103" i="28" s="1"/>
  <c r="AA113" i="28"/>
  <c r="AA121" i="28" s="1"/>
  <c r="AA129" i="28" s="1"/>
  <c r="Y59" i="33"/>
  <c r="AB50" i="32"/>
  <c r="AA50" i="32"/>
  <c r="Z59" i="31"/>
  <c r="U9" i="28"/>
  <c r="Y59" i="30"/>
  <c r="W179" i="34"/>
  <c r="W106" i="28"/>
  <c r="W24" i="28" s="1"/>
  <c r="W26" i="28"/>
  <c r="W10" i="28" s="1"/>
  <c r="W15" i="28"/>
  <c r="X18" i="28"/>
  <c r="W22" i="28"/>
  <c r="AG35" i="2"/>
  <c r="AF46" i="2"/>
  <c r="AA50" i="2"/>
  <c r="V89" i="28"/>
  <c r="V23" i="28"/>
  <c r="V91" i="28"/>
  <c r="V17" i="28"/>
  <c r="W88" i="28"/>
  <c r="V74" i="34"/>
  <c r="AB2" i="50"/>
  <c r="AA21" i="50"/>
  <c r="AA23" i="50" s="1"/>
  <c r="AB27" i="50"/>
  <c r="AB20" i="50"/>
  <c r="Z24" i="32"/>
  <c r="AA54" i="32" s="1"/>
  <c r="Y27" i="2"/>
  <c r="Z57" i="2" s="1"/>
  <c r="U27" i="28"/>
  <c r="V109" i="28"/>
  <c r="U6" i="28"/>
  <c r="X31" i="32"/>
  <c r="Y58" i="32"/>
  <c r="Y28" i="32"/>
  <c r="W74" i="10"/>
  <c r="V158" i="34"/>
  <c r="Y23" i="2"/>
  <c r="Z53" i="2" s="1"/>
  <c r="Y66" i="10"/>
  <c r="Y30" i="10"/>
  <c r="W74" i="35"/>
  <c r="V177" i="34"/>
  <c r="W62" i="32"/>
  <c r="AB77" i="32"/>
  <c r="AB19" i="32"/>
  <c r="AB65" i="32"/>
  <c r="AB49" i="32"/>
  <c r="AB34" i="32"/>
  <c r="AB40" i="10"/>
  <c r="AB77" i="10"/>
  <c r="AB92" i="10"/>
  <c r="AB58" i="10"/>
  <c r="AB22" i="10"/>
  <c r="AB181" i="31"/>
  <c r="AB188" i="31"/>
  <c r="AB161" i="31"/>
  <c r="AB142" i="31"/>
  <c r="AB40" i="31"/>
  <c r="AB92" i="31"/>
  <c r="AB109" i="31"/>
  <c r="AB58" i="31"/>
  <c r="AB22" i="31"/>
  <c r="AB77" i="31"/>
  <c r="AB126" i="31"/>
  <c r="AB161" i="36"/>
  <c r="AB181" i="36"/>
  <c r="AB92" i="36"/>
  <c r="AB142" i="36"/>
  <c r="AB188" i="36"/>
  <c r="AB126" i="36"/>
  <c r="AB77" i="36"/>
  <c r="AB40" i="36"/>
  <c r="AB58" i="36"/>
  <c r="AB22" i="36"/>
  <c r="AB109" i="36"/>
  <c r="AB87" i="28"/>
  <c r="AB67" i="28"/>
  <c r="AB75" i="28" s="1"/>
  <c r="AC34" i="28"/>
  <c r="AC59" i="28" s="1"/>
  <c r="AB77" i="33"/>
  <c r="AB40" i="33"/>
  <c r="AB92" i="33"/>
  <c r="AB58" i="33"/>
  <c r="AB22" i="33"/>
  <c r="AB22" i="30"/>
  <c r="AB188" i="30"/>
  <c r="AB161" i="30"/>
  <c r="AB142" i="30"/>
  <c r="AB126" i="30"/>
  <c r="AB40" i="30"/>
  <c r="AB181" i="30"/>
  <c r="AB77" i="30"/>
  <c r="AB92" i="30"/>
  <c r="AB109" i="30"/>
  <c r="AB58" i="30"/>
  <c r="AB161" i="35"/>
  <c r="AB92" i="35"/>
  <c r="AB188" i="35"/>
  <c r="AB142" i="35"/>
  <c r="AB40" i="35"/>
  <c r="AB77" i="35"/>
  <c r="AB58" i="35"/>
  <c r="AB126" i="35"/>
  <c r="AB181" i="35"/>
  <c r="AB109" i="35"/>
  <c r="AB22" i="35"/>
  <c r="AB89" i="43"/>
  <c r="AB76" i="43"/>
  <c r="AB58" i="43"/>
  <c r="AB40" i="43"/>
  <c r="AB22" i="43"/>
  <c r="AC4" i="43"/>
  <c r="AC4" i="50" s="1"/>
  <c r="AC4" i="35"/>
  <c r="AC4" i="33"/>
  <c r="AC4" i="31"/>
  <c r="AC4" i="36"/>
  <c r="AC4" i="34"/>
  <c r="AC4" i="29"/>
  <c r="AC4" i="10"/>
  <c r="AC4" i="32"/>
  <c r="AC4" i="30"/>
  <c r="AC77" i="2"/>
  <c r="AC65" i="2"/>
  <c r="AC49" i="2"/>
  <c r="AC34" i="2"/>
  <c r="AC19" i="2"/>
  <c r="AB126" i="29"/>
  <c r="AB181" i="29"/>
  <c r="AB188" i="29"/>
  <c r="AB58" i="29"/>
  <c r="AB22" i="29"/>
  <c r="AB77" i="29"/>
  <c r="AB92" i="29"/>
  <c r="AB161" i="29"/>
  <c r="AB142" i="29"/>
  <c r="AB40" i="29"/>
  <c r="AB109" i="29"/>
  <c r="AE5" i="28"/>
  <c r="AD4" i="2"/>
  <c r="AD13" i="28"/>
  <c r="AD21" i="28"/>
  <c r="AB188" i="34"/>
  <c r="AB109" i="34"/>
  <c r="AB142" i="34"/>
  <c r="AB58" i="34"/>
  <c r="AB22" i="34"/>
  <c r="AB161" i="34"/>
  <c r="AB92" i="34"/>
  <c r="AB40" i="34"/>
  <c r="AB77" i="34"/>
  <c r="AB126" i="34"/>
  <c r="AB181" i="34"/>
  <c r="W74" i="36"/>
  <c r="Y61" i="31"/>
  <c r="Y73" i="31" s="1"/>
  <c r="Y100" i="28" s="1"/>
  <c r="Y25" i="31"/>
  <c r="Y37" i="31" s="1"/>
  <c r="X145" i="31"/>
  <c r="X157" i="31" s="1"/>
  <c r="X189" i="31" s="1"/>
  <c r="X164" i="31"/>
  <c r="X176" i="31" s="1"/>
  <c r="X190" i="31" s="1"/>
  <c r="X192" i="31" s="1"/>
  <c r="Y52" i="32"/>
  <c r="Y22" i="32"/>
  <c r="X37" i="10"/>
  <c r="Y69" i="10"/>
  <c r="Y33" i="10"/>
  <c r="V74" i="30"/>
  <c r="T194" i="36"/>
  <c r="U194" i="31"/>
  <c r="V158" i="36"/>
  <c r="V182" i="36"/>
  <c r="V196" i="36" s="1"/>
  <c r="V196" i="31"/>
  <c r="V198" i="31" s="1"/>
  <c r="V74" i="33"/>
  <c r="W176" i="35"/>
  <c r="W183" i="35" s="1"/>
  <c r="W185" i="35" s="1"/>
  <c r="V184" i="31"/>
  <c r="V186" i="31" s="1"/>
  <c r="V194" i="31" s="1"/>
  <c r="X73" i="35"/>
  <c r="X107" i="28" s="1"/>
  <c r="X25" i="28" s="1"/>
  <c r="V182" i="35"/>
  <c r="V184" i="35" s="1"/>
  <c r="V178" i="36"/>
  <c r="V179" i="36" s="1"/>
  <c r="W189" i="31"/>
  <c r="V190" i="36"/>
  <c r="V192" i="36" s="1"/>
  <c r="V177" i="36"/>
  <c r="W177" i="31"/>
  <c r="W158" i="31"/>
  <c r="V158" i="35"/>
  <c r="W178" i="31"/>
  <c r="W179" i="31" s="1"/>
  <c r="V178" i="35"/>
  <c r="V179" i="35" s="1"/>
  <c r="W190" i="31"/>
  <c r="W192" i="31" s="1"/>
  <c r="W183" i="31"/>
  <c r="W185" i="31" s="1"/>
  <c r="X37" i="36"/>
  <c r="U186" i="36"/>
  <c r="U194" i="36" s="1"/>
  <c r="Y59" i="10"/>
  <c r="Y23" i="10"/>
  <c r="U196" i="36"/>
  <c r="U198" i="36" s="1"/>
  <c r="V177" i="35"/>
  <c r="T198" i="35"/>
  <c r="W157" i="36"/>
  <c r="W182" i="36" s="1"/>
  <c r="W176" i="36"/>
  <c r="W183" i="36" s="1"/>
  <c r="W185" i="36" s="1"/>
  <c r="X73" i="36"/>
  <c r="X108" i="28" s="1"/>
  <c r="W157" i="34"/>
  <c r="W182" i="34" s="1"/>
  <c r="W157" i="35"/>
  <c r="V191" i="35"/>
  <c r="W176" i="34"/>
  <c r="AD29" i="35"/>
  <c r="AD65" i="35"/>
  <c r="AC168" i="35"/>
  <c r="AC149" i="35"/>
  <c r="Y52" i="2"/>
  <c r="Y22" i="2"/>
  <c r="Y33" i="34"/>
  <c r="Y69" i="34"/>
  <c r="X172" i="34"/>
  <c r="X153" i="34"/>
  <c r="Y32" i="34"/>
  <c r="Y68" i="34"/>
  <c r="X152" i="34"/>
  <c r="X171" i="34"/>
  <c r="Y29" i="34"/>
  <c r="Y65" i="34"/>
  <c r="X168" i="34"/>
  <c r="X149" i="34"/>
  <c r="Z62" i="31"/>
  <c r="Y146" i="31"/>
  <c r="Z26" i="31"/>
  <c r="Y165" i="31"/>
  <c r="Z35" i="31"/>
  <c r="Z71" i="31"/>
  <c r="Y155" i="31"/>
  <c r="Y174" i="31"/>
  <c r="X31" i="2"/>
  <c r="Y59" i="2"/>
  <c r="AC32" i="35"/>
  <c r="AC68" i="35"/>
  <c r="AB171" i="35"/>
  <c r="AB152" i="35"/>
  <c r="Z68" i="31"/>
  <c r="Y152" i="31"/>
  <c r="Z32" i="31"/>
  <c r="Y171" i="31"/>
  <c r="AC27" i="35"/>
  <c r="AC63" i="35"/>
  <c r="AB147" i="35"/>
  <c r="AB166" i="35"/>
  <c r="AD25" i="35"/>
  <c r="AD61" i="35"/>
  <c r="AC164" i="35"/>
  <c r="AC145" i="35"/>
  <c r="Y30" i="34"/>
  <c r="Y66" i="34"/>
  <c r="X169" i="34"/>
  <c r="X150" i="34"/>
  <c r="Y23" i="35"/>
  <c r="Y59" i="35"/>
  <c r="X143" i="35"/>
  <c r="X162" i="35"/>
  <c r="X37" i="35"/>
  <c r="Y25" i="34"/>
  <c r="Y61" i="34"/>
  <c r="X145" i="34"/>
  <c r="X164" i="34"/>
  <c r="U184" i="34"/>
  <c r="U186" i="34" s="1"/>
  <c r="U196" i="34"/>
  <c r="Z64" i="31"/>
  <c r="Y148" i="31"/>
  <c r="Z28" i="31"/>
  <c r="Y167" i="31"/>
  <c r="X73" i="34"/>
  <c r="Y34" i="36"/>
  <c r="Y70" i="36"/>
  <c r="X154" i="36"/>
  <c r="X173" i="36"/>
  <c r="Y24" i="36"/>
  <c r="Y60" i="36"/>
  <c r="X144" i="36"/>
  <c r="X163" i="36"/>
  <c r="Y24" i="34"/>
  <c r="Y60" i="34"/>
  <c r="X163" i="34"/>
  <c r="X144" i="34"/>
  <c r="AG26" i="35"/>
  <c r="AG62" i="35"/>
  <c r="AF165" i="35"/>
  <c r="AF146" i="35"/>
  <c r="U197" i="35"/>
  <c r="U191" i="35"/>
  <c r="U193" i="35" s="1"/>
  <c r="AA24" i="35"/>
  <c r="AA60" i="35"/>
  <c r="Z163" i="35"/>
  <c r="Z144" i="35"/>
  <c r="AD30" i="35"/>
  <c r="AD66" i="35"/>
  <c r="AC169" i="35"/>
  <c r="AC150" i="35"/>
  <c r="AC28" i="35"/>
  <c r="AC64" i="35"/>
  <c r="AB167" i="35"/>
  <c r="AB148" i="35"/>
  <c r="U197" i="34"/>
  <c r="U191" i="34"/>
  <c r="U193" i="34" s="1"/>
  <c r="Y23" i="34"/>
  <c r="Y59" i="34"/>
  <c r="X37" i="34"/>
  <c r="X143" i="34"/>
  <c r="X162" i="34"/>
  <c r="AD33" i="35"/>
  <c r="AD69" i="35"/>
  <c r="AC153" i="35"/>
  <c r="AC172" i="35"/>
  <c r="T194" i="35"/>
  <c r="AD35" i="35"/>
  <c r="AD71" i="35"/>
  <c r="AC155" i="35"/>
  <c r="AC174" i="35"/>
  <c r="U196" i="35"/>
  <c r="U184" i="35"/>
  <c r="U186" i="35" s="1"/>
  <c r="Y31" i="36"/>
  <c r="Y67" i="36"/>
  <c r="X170" i="36"/>
  <c r="X151" i="36"/>
  <c r="V191" i="36"/>
  <c r="Y35" i="34"/>
  <c r="Y71" i="34"/>
  <c r="X155" i="34"/>
  <c r="X174" i="34"/>
  <c r="Y35" i="36"/>
  <c r="Y71" i="36"/>
  <c r="X174" i="36"/>
  <c r="X155" i="36"/>
  <c r="Z69" i="31"/>
  <c r="Y172" i="31"/>
  <c r="Y153" i="31"/>
  <c r="Z33" i="31"/>
  <c r="Y27" i="36"/>
  <c r="Y63" i="36"/>
  <c r="X147" i="36"/>
  <c r="X166" i="36"/>
  <c r="Z30" i="31"/>
  <c r="Z66" i="31"/>
  <c r="Y150" i="31"/>
  <c r="Y169" i="31"/>
  <c r="V183" i="34"/>
  <c r="V185" i="34" s="1"/>
  <c r="V190" i="34"/>
  <c r="V192" i="34" s="1"/>
  <c r="Y31" i="35"/>
  <c r="Y67" i="35"/>
  <c r="X151" i="35"/>
  <c r="X170" i="35"/>
  <c r="Y32" i="36"/>
  <c r="Y68" i="36"/>
  <c r="X152" i="36"/>
  <c r="X171" i="36"/>
  <c r="Y34" i="34"/>
  <c r="Y70" i="34"/>
  <c r="X173" i="34"/>
  <c r="X154" i="34"/>
  <c r="Y26" i="36"/>
  <c r="Y62" i="36"/>
  <c r="X146" i="36"/>
  <c r="X165" i="36"/>
  <c r="AA67" i="31"/>
  <c r="AA31" i="31"/>
  <c r="Z151" i="31"/>
  <c r="Z170" i="31"/>
  <c r="Z23" i="36"/>
  <c r="Z59" i="36"/>
  <c r="Y143" i="36"/>
  <c r="Y162" i="36"/>
  <c r="Z60" i="31"/>
  <c r="Y144" i="31"/>
  <c r="Z24" i="31"/>
  <c r="Y163" i="31"/>
  <c r="Y28" i="34"/>
  <c r="Y64" i="34"/>
  <c r="X167" i="34"/>
  <c r="X148" i="34"/>
  <c r="Z27" i="31"/>
  <c r="Z63" i="31"/>
  <c r="Y147" i="31"/>
  <c r="Y166" i="31"/>
  <c r="V189" i="34"/>
  <c r="V182" i="34"/>
  <c r="Y27" i="34"/>
  <c r="Y63" i="34"/>
  <c r="X147" i="34"/>
  <c r="X166" i="34"/>
  <c r="Y31" i="34"/>
  <c r="Y67" i="34"/>
  <c r="X170" i="34"/>
  <c r="X151" i="34"/>
  <c r="Y25" i="36"/>
  <c r="Y61" i="36"/>
  <c r="X164" i="36"/>
  <c r="X145" i="36"/>
  <c r="V190" i="35"/>
  <c r="V192" i="35" s="1"/>
  <c r="V183" i="35"/>
  <c r="V185" i="35" s="1"/>
  <c r="Z70" i="31"/>
  <c r="Z34" i="31"/>
  <c r="Y154" i="31"/>
  <c r="Y173" i="31"/>
  <c r="AB29" i="36"/>
  <c r="AB65" i="36"/>
  <c r="AA149" i="36"/>
  <c r="AA168" i="36"/>
  <c r="T198" i="34"/>
  <c r="Y26" i="34"/>
  <c r="Y62" i="34"/>
  <c r="X165" i="34"/>
  <c r="X146" i="34"/>
  <c r="Y33" i="36"/>
  <c r="Y69" i="36"/>
  <c r="X172" i="36"/>
  <c r="X153" i="36"/>
  <c r="Y30" i="36"/>
  <c r="Y66" i="36"/>
  <c r="X169" i="36"/>
  <c r="X150" i="36"/>
  <c r="Y34" i="35"/>
  <c r="Y70" i="35"/>
  <c r="X173" i="35"/>
  <c r="X154" i="35"/>
  <c r="Y28" i="36"/>
  <c r="Y64" i="36"/>
  <c r="X167" i="36"/>
  <c r="X148" i="36"/>
  <c r="Z65" i="31"/>
  <c r="Y168" i="31"/>
  <c r="Y149" i="31"/>
  <c r="Z29" i="31"/>
  <c r="T194" i="34"/>
  <c r="AH41" i="33"/>
  <c r="AG55" i="33"/>
  <c r="AL41" i="30"/>
  <c r="AK55" i="30"/>
  <c r="X74" i="31"/>
  <c r="X61" i="32"/>
  <c r="X104" i="28" s="1"/>
  <c r="W62" i="2"/>
  <c r="Z21" i="32"/>
  <c r="AA51" i="32" s="1"/>
  <c r="Z29" i="32"/>
  <c r="AA59" i="32" s="1"/>
  <c r="AJ41" i="10"/>
  <c r="AI55" i="10"/>
  <c r="AG41" i="34"/>
  <c r="AF55" i="34"/>
  <c r="V177" i="30"/>
  <c r="W176" i="30"/>
  <c r="W183" i="30" s="1"/>
  <c r="X168" i="30"/>
  <c r="X149" i="30"/>
  <c r="Y29" i="30"/>
  <c r="Z65" i="30" s="1"/>
  <c r="X143" i="30"/>
  <c r="X37" i="30"/>
  <c r="X162" i="30"/>
  <c r="Y23" i="30"/>
  <c r="Y32" i="33"/>
  <c r="Z68" i="33" s="1"/>
  <c r="Y26" i="33"/>
  <c r="Z62" i="33" s="1"/>
  <c r="X173" i="30"/>
  <c r="X154" i="30"/>
  <c r="Y34" i="30"/>
  <c r="Z70" i="30" s="1"/>
  <c r="Y29" i="33"/>
  <c r="Z65" i="33" s="1"/>
  <c r="X165" i="30"/>
  <c r="X146" i="30"/>
  <c r="Y26" i="30"/>
  <c r="Z62" i="30" s="1"/>
  <c r="X144" i="30"/>
  <c r="X163" i="30"/>
  <c r="Y24" i="30"/>
  <c r="Z60" i="30" s="1"/>
  <c r="V183" i="30"/>
  <c r="V190" i="30"/>
  <c r="W157" i="30"/>
  <c r="Y35" i="33"/>
  <c r="Z71" i="33" s="1"/>
  <c r="X170" i="30"/>
  <c r="X151" i="30"/>
  <c r="Y31" i="30"/>
  <c r="Z67" i="30" s="1"/>
  <c r="U197" i="30"/>
  <c r="U191" i="30"/>
  <c r="U193" i="30" s="1"/>
  <c r="Z25" i="33"/>
  <c r="AA61" i="33" s="1"/>
  <c r="X172" i="30"/>
  <c r="X153" i="30"/>
  <c r="Y33" i="30"/>
  <c r="Z69" i="30" s="1"/>
  <c r="V189" i="30"/>
  <c r="V191" i="30" s="1"/>
  <c r="V182" i="30"/>
  <c r="V184" i="30" s="1"/>
  <c r="V178" i="30"/>
  <c r="V179" i="30" s="1"/>
  <c r="V158" i="30"/>
  <c r="Y24" i="33"/>
  <c r="Z60" i="33" s="1"/>
  <c r="T194" i="30"/>
  <c r="Y28" i="33"/>
  <c r="Z64" i="33" s="1"/>
  <c r="X155" i="30"/>
  <c r="Y35" i="30"/>
  <c r="Z71" i="30" s="1"/>
  <c r="X174" i="30"/>
  <c r="Y25" i="30"/>
  <c r="Z61" i="30" s="1"/>
  <c r="X164" i="30"/>
  <c r="X145" i="30"/>
  <c r="T198" i="30"/>
  <c r="U196" i="30"/>
  <c r="U184" i="30"/>
  <c r="U186" i="30" s="1"/>
  <c r="W73" i="33"/>
  <c r="W105" i="28" s="1"/>
  <c r="W109" i="28" s="1"/>
  <c r="Y30" i="33"/>
  <c r="Z66" i="33" s="1"/>
  <c r="Y31" i="33"/>
  <c r="Z67" i="33" s="1"/>
  <c r="Y28" i="30"/>
  <c r="Z64" i="30" s="1"/>
  <c r="X148" i="30"/>
  <c r="X167" i="30"/>
  <c r="X152" i="30"/>
  <c r="X171" i="30"/>
  <c r="Y32" i="30"/>
  <c r="Z68" i="30" s="1"/>
  <c r="X166" i="30"/>
  <c r="X147" i="30"/>
  <c r="Y27" i="30"/>
  <c r="Z63" i="30" s="1"/>
  <c r="W73" i="30"/>
  <c r="W99" i="28" s="1"/>
  <c r="W91" i="28" s="1"/>
  <c r="Y34" i="33"/>
  <c r="Z70" i="33" s="1"/>
  <c r="Y33" i="33"/>
  <c r="Z69" i="33" s="1"/>
  <c r="Y27" i="33"/>
  <c r="Z63" i="33" s="1"/>
  <c r="Y30" i="30"/>
  <c r="Z66" i="30" s="1"/>
  <c r="X169" i="30"/>
  <c r="X150" i="30"/>
  <c r="Y23" i="33"/>
  <c r="X37" i="33"/>
  <c r="W184" i="31"/>
  <c r="Z23" i="31"/>
  <c r="Y162" i="31"/>
  <c r="Y143" i="31"/>
  <c r="AA25" i="32"/>
  <c r="AB55" i="32" s="1"/>
  <c r="Z25" i="2"/>
  <c r="AA55" i="2" s="1"/>
  <c r="AA20" i="2"/>
  <c r="Z26" i="2"/>
  <c r="AA56" i="2" s="1"/>
  <c r="Z28" i="2"/>
  <c r="AA58" i="2" s="1"/>
  <c r="Y29" i="2"/>
  <c r="Z59" i="2" s="1"/>
  <c r="X61" i="2"/>
  <c r="X96" i="28" s="1"/>
  <c r="Z27" i="2"/>
  <c r="AA57" i="2" s="1"/>
  <c r="Z24" i="2"/>
  <c r="AA54" i="2" s="1"/>
  <c r="Z21" i="2"/>
  <c r="AA51" i="2" s="1"/>
  <c r="Z28" i="10"/>
  <c r="AA64" i="10" s="1"/>
  <c r="Z31" i="10"/>
  <c r="AA67" i="10" s="1"/>
  <c r="Z34" i="10"/>
  <c r="AA70" i="10" s="1"/>
  <c r="AA24" i="10"/>
  <c r="AB60" i="10" s="1"/>
  <c r="Z27" i="10"/>
  <c r="AA63" i="10" s="1"/>
  <c r="Z29" i="10"/>
  <c r="AA65" i="10" s="1"/>
  <c r="Z25" i="10"/>
  <c r="AA61" i="10" s="1"/>
  <c r="Z35" i="10"/>
  <c r="AA71" i="10" s="1"/>
  <c r="Z32" i="10"/>
  <c r="AA68" i="10" s="1"/>
  <c r="Z26" i="10"/>
  <c r="AA62" i="10" s="1"/>
  <c r="X73" i="10"/>
  <c r="X97" i="28" s="1"/>
  <c r="AA26" i="32"/>
  <c r="AB56" i="32" s="1"/>
  <c r="AA23" i="32"/>
  <c r="AB53" i="32" s="1"/>
  <c r="AA27" i="32"/>
  <c r="AB57" i="32" s="1"/>
  <c r="AB20" i="32"/>
  <c r="V7" i="28" l="1"/>
  <c r="AB95" i="28"/>
  <c r="AB103" i="28" s="1"/>
  <c r="AB113" i="28"/>
  <c r="AB121" i="28" s="1"/>
  <c r="AB129" i="28" s="1"/>
  <c r="Z59" i="33"/>
  <c r="AC50" i="32"/>
  <c r="AA24" i="32"/>
  <c r="AB54" i="32" s="1"/>
  <c r="X26" i="28"/>
  <c r="X10" i="28" s="1"/>
  <c r="AA59" i="31"/>
  <c r="Z59" i="30"/>
  <c r="W23" i="28"/>
  <c r="W27" i="28" s="1"/>
  <c r="W89" i="28"/>
  <c r="X179" i="34"/>
  <c r="X106" i="28"/>
  <c r="X24" i="28" s="1"/>
  <c r="X92" i="28"/>
  <c r="X15" i="28"/>
  <c r="AB50" i="2"/>
  <c r="AH35" i="2"/>
  <c r="AG46" i="2"/>
  <c r="X22" i="28"/>
  <c r="X14" i="28"/>
  <c r="X88" i="28"/>
  <c r="Y18" i="28"/>
  <c r="W17" i="28"/>
  <c r="W9" i="28" s="1"/>
  <c r="V9" i="28"/>
  <c r="W74" i="34"/>
  <c r="X74" i="34" s="1"/>
  <c r="AC2" i="50"/>
  <c r="AB21" i="50"/>
  <c r="AB23" i="50" s="1"/>
  <c r="AC20" i="50"/>
  <c r="AC27" i="50"/>
  <c r="X74" i="10"/>
  <c r="X74" i="36"/>
  <c r="V27" i="28"/>
  <c r="V6" i="28"/>
  <c r="Y31" i="32"/>
  <c r="Z58" i="32"/>
  <c r="Z28" i="32"/>
  <c r="Z23" i="2"/>
  <c r="AA53" i="2" s="1"/>
  <c r="Z66" i="10"/>
  <c r="Z30" i="10"/>
  <c r="X62" i="32"/>
  <c r="W177" i="34"/>
  <c r="X74" i="35"/>
  <c r="AC142" i="34"/>
  <c r="AC109" i="34"/>
  <c r="AC22" i="34"/>
  <c r="AC161" i="34"/>
  <c r="AC92" i="34"/>
  <c r="AC126" i="34"/>
  <c r="AC77" i="34"/>
  <c r="AC188" i="34"/>
  <c r="AC58" i="34"/>
  <c r="AC40" i="34"/>
  <c r="AC181" i="34"/>
  <c r="AC92" i="33"/>
  <c r="AC77" i="33"/>
  <c r="AC58" i="33"/>
  <c r="AC40" i="33"/>
  <c r="AC22" i="33"/>
  <c r="AD34" i="28"/>
  <c r="AD59" i="28" s="1"/>
  <c r="AC77" i="32"/>
  <c r="AC65" i="32"/>
  <c r="AC49" i="32"/>
  <c r="AC19" i="32"/>
  <c r="AC34" i="32"/>
  <c r="AC76" i="43"/>
  <c r="AC58" i="43"/>
  <c r="AC89" i="43"/>
  <c r="AC40" i="43"/>
  <c r="AC22" i="43"/>
  <c r="AC188" i="35"/>
  <c r="AC142" i="35"/>
  <c r="AC181" i="35"/>
  <c r="AC126" i="35"/>
  <c r="AC161" i="35"/>
  <c r="AC77" i="35"/>
  <c r="AC109" i="35"/>
  <c r="AC92" i="35"/>
  <c r="AC22" i="35"/>
  <c r="AC40" i="35"/>
  <c r="AC58" i="35"/>
  <c r="AC77" i="10"/>
  <c r="AC40" i="10"/>
  <c r="AC92" i="10"/>
  <c r="AC58" i="10"/>
  <c r="AC22" i="10"/>
  <c r="AC126" i="29"/>
  <c r="AC181" i="29"/>
  <c r="AC142" i="29"/>
  <c r="AC77" i="29"/>
  <c r="AC40" i="29"/>
  <c r="AC188" i="29"/>
  <c r="AC161" i="29"/>
  <c r="AC92" i="29"/>
  <c r="AC58" i="29"/>
  <c r="AC22" i="29"/>
  <c r="AC109" i="29"/>
  <c r="AC126" i="30"/>
  <c r="AC77" i="30"/>
  <c r="AC161" i="30"/>
  <c r="AC58" i="30"/>
  <c r="AC40" i="30"/>
  <c r="AC22" i="30"/>
  <c r="AC181" i="30"/>
  <c r="AC142" i="30"/>
  <c r="AC188" i="30"/>
  <c r="AC92" i="30"/>
  <c r="AC109" i="30"/>
  <c r="AD4" i="43"/>
  <c r="AD4" i="50" s="1"/>
  <c r="AD4" i="35"/>
  <c r="AD4" i="33"/>
  <c r="AD4" i="31"/>
  <c r="AD4" i="34"/>
  <c r="AD4" i="29"/>
  <c r="AD4" i="32"/>
  <c r="AD4" i="10"/>
  <c r="AD4" i="30"/>
  <c r="AD4" i="36"/>
  <c r="AD77" i="2"/>
  <c r="AD65" i="2"/>
  <c r="AD49" i="2"/>
  <c r="AD34" i="2"/>
  <c r="AD19" i="2"/>
  <c r="AF5" i="28"/>
  <c r="AE4" i="2"/>
  <c r="AE13" i="28"/>
  <c r="AE21" i="28"/>
  <c r="AC142" i="36"/>
  <c r="AC77" i="36"/>
  <c r="AC22" i="36"/>
  <c r="AC126" i="36"/>
  <c r="AC161" i="36"/>
  <c r="AC188" i="36"/>
  <c r="AC40" i="36"/>
  <c r="AC109" i="36"/>
  <c r="AC181" i="36"/>
  <c r="AC92" i="36"/>
  <c r="AC58" i="36"/>
  <c r="AC67" i="28"/>
  <c r="AC75" i="28" s="1"/>
  <c r="AC87" i="28"/>
  <c r="AC181" i="31"/>
  <c r="AC161" i="31"/>
  <c r="AC126" i="31"/>
  <c r="AC109" i="31"/>
  <c r="AC188" i="31"/>
  <c r="AC92" i="31"/>
  <c r="AC142" i="31"/>
  <c r="AC58" i="31"/>
  <c r="AC22" i="31"/>
  <c r="AC77" i="31"/>
  <c r="AC40" i="31"/>
  <c r="Y37" i="10"/>
  <c r="Z61" i="31"/>
  <c r="Z73" i="31" s="1"/>
  <c r="Z100" i="28" s="1"/>
  <c r="Y145" i="31"/>
  <c r="Y157" i="31" s="1"/>
  <c r="Y182" i="31" s="1"/>
  <c r="Z25" i="31"/>
  <c r="Z37" i="31" s="1"/>
  <c r="Y164" i="31"/>
  <c r="Y176" i="31" s="1"/>
  <c r="W74" i="30"/>
  <c r="Z52" i="32"/>
  <c r="Z22" i="32"/>
  <c r="V184" i="36"/>
  <c r="V186" i="36" s="1"/>
  <c r="W158" i="36"/>
  <c r="Z69" i="10"/>
  <c r="Z33" i="10"/>
  <c r="W190" i="35"/>
  <c r="W192" i="35" s="1"/>
  <c r="W186" i="31"/>
  <c r="W74" i="33"/>
  <c r="W177" i="35"/>
  <c r="W197" i="31"/>
  <c r="V193" i="36"/>
  <c r="W191" i="31"/>
  <c r="W193" i="31" s="1"/>
  <c r="X177" i="31"/>
  <c r="W196" i="31"/>
  <c r="X183" i="31"/>
  <c r="X185" i="31" s="1"/>
  <c r="V197" i="36"/>
  <c r="V198" i="36" s="1"/>
  <c r="X182" i="31"/>
  <c r="X176" i="35"/>
  <c r="X158" i="31"/>
  <c r="X178" i="31"/>
  <c r="X179" i="31" s="1"/>
  <c r="Z59" i="10"/>
  <c r="Z23" i="10"/>
  <c r="Y73" i="36"/>
  <c r="U198" i="30"/>
  <c r="U198" i="35"/>
  <c r="W189" i="36"/>
  <c r="W191" i="36" s="1"/>
  <c r="W177" i="36"/>
  <c r="W158" i="34"/>
  <c r="W189" i="34"/>
  <c r="W191" i="34" s="1"/>
  <c r="X157" i="36"/>
  <c r="X182" i="36" s="1"/>
  <c r="X176" i="36"/>
  <c r="X183" i="36" s="1"/>
  <c r="X185" i="36" s="1"/>
  <c r="W190" i="36"/>
  <c r="W192" i="36" s="1"/>
  <c r="W178" i="36"/>
  <c r="W179" i="36" s="1"/>
  <c r="X157" i="34"/>
  <c r="AA23" i="36"/>
  <c r="AA59" i="36"/>
  <c r="Z162" i="36"/>
  <c r="Z143" i="36"/>
  <c r="AD28" i="35"/>
  <c r="AD64" i="35"/>
  <c r="AC167" i="35"/>
  <c r="AC148" i="35"/>
  <c r="V197" i="34"/>
  <c r="V191" i="34"/>
  <c r="V193" i="34" s="1"/>
  <c r="Z28" i="34"/>
  <c r="Z64" i="34"/>
  <c r="Y148" i="34"/>
  <c r="Y167" i="34"/>
  <c r="X176" i="34"/>
  <c r="AA64" i="31"/>
  <c r="Z167" i="31"/>
  <c r="Z148" i="31"/>
  <c r="AA28" i="31"/>
  <c r="Z25" i="34"/>
  <c r="Z61" i="34"/>
  <c r="Y164" i="34"/>
  <c r="Y145" i="34"/>
  <c r="Z52" i="2"/>
  <c r="Z22" i="2"/>
  <c r="V197" i="35"/>
  <c r="AH26" i="35"/>
  <c r="AH62" i="35"/>
  <c r="AG146" i="35"/>
  <c r="AG165" i="35"/>
  <c r="W189" i="35"/>
  <c r="W178" i="35"/>
  <c r="W179" i="35" s="1"/>
  <c r="W182" i="35"/>
  <c r="Z31" i="34"/>
  <c r="Z67" i="34"/>
  <c r="Y170" i="34"/>
  <c r="Y151" i="34"/>
  <c r="AA60" i="31"/>
  <c r="Z163" i="31"/>
  <c r="Z144" i="31"/>
  <c r="AA24" i="31"/>
  <c r="Z32" i="36"/>
  <c r="Z68" i="36"/>
  <c r="Y152" i="36"/>
  <c r="Y171" i="36"/>
  <c r="AE35" i="35"/>
  <c r="AE71" i="35"/>
  <c r="AD155" i="35"/>
  <c r="AD174" i="35"/>
  <c r="Z33" i="36"/>
  <c r="Z69" i="36"/>
  <c r="Y172" i="36"/>
  <c r="Y153" i="36"/>
  <c r="Z26" i="34"/>
  <c r="Z62" i="34"/>
  <c r="Y165" i="34"/>
  <c r="Y146" i="34"/>
  <c r="AC29" i="36"/>
  <c r="AC65" i="36"/>
  <c r="AB149" i="36"/>
  <c r="AB168" i="36"/>
  <c r="Z27" i="36"/>
  <c r="Z63" i="36"/>
  <c r="Y147" i="36"/>
  <c r="Y166" i="36"/>
  <c r="Z35" i="34"/>
  <c r="Z71" i="34"/>
  <c r="Y155" i="34"/>
  <c r="Y174" i="34"/>
  <c r="Y73" i="34"/>
  <c r="AB24" i="35"/>
  <c r="AB60" i="35"/>
  <c r="AA144" i="35"/>
  <c r="AA163" i="35"/>
  <c r="U198" i="34"/>
  <c r="X157" i="35"/>
  <c r="AA68" i="31"/>
  <c r="Z152" i="31"/>
  <c r="AA32" i="31"/>
  <c r="Z171" i="31"/>
  <c r="Z32" i="34"/>
  <c r="Z68" i="34"/>
  <c r="Y152" i="34"/>
  <c r="Y171" i="34"/>
  <c r="AD27" i="35"/>
  <c r="AD63" i="35"/>
  <c r="AC166" i="35"/>
  <c r="AC147" i="35"/>
  <c r="W158" i="35"/>
  <c r="AA27" i="31"/>
  <c r="AA63" i="31"/>
  <c r="Z166" i="31"/>
  <c r="Z147" i="31"/>
  <c r="W184" i="34"/>
  <c r="Z31" i="36"/>
  <c r="Z67" i="36"/>
  <c r="Y170" i="36"/>
  <c r="Y151" i="36"/>
  <c r="Z23" i="34"/>
  <c r="Z59" i="34"/>
  <c r="Y143" i="34"/>
  <c r="Y162" i="34"/>
  <c r="Y37" i="34"/>
  <c r="U194" i="34"/>
  <c r="Y73" i="35"/>
  <c r="Y107" i="28" s="1"/>
  <c r="Y25" i="28" s="1"/>
  <c r="AA62" i="31"/>
  <c r="Z165" i="31"/>
  <c r="AA26" i="31"/>
  <c r="Z146" i="31"/>
  <c r="Z26" i="36"/>
  <c r="Z62" i="36"/>
  <c r="Y165" i="36"/>
  <c r="Y146" i="36"/>
  <c r="Z28" i="36"/>
  <c r="Z64" i="36"/>
  <c r="Y167" i="36"/>
  <c r="Y148" i="36"/>
  <c r="Z30" i="36"/>
  <c r="Z66" i="36"/>
  <c r="Y169" i="36"/>
  <c r="Y150" i="36"/>
  <c r="AB67" i="31"/>
  <c r="AA170" i="31"/>
  <c r="AB31" i="31"/>
  <c r="AA151" i="31"/>
  <c r="U194" i="35"/>
  <c r="Z24" i="34"/>
  <c r="Z60" i="34"/>
  <c r="Y144" i="34"/>
  <c r="Y163" i="34"/>
  <c r="Z34" i="36"/>
  <c r="Z70" i="36"/>
  <c r="Y154" i="36"/>
  <c r="Y173" i="36"/>
  <c r="Z23" i="35"/>
  <c r="Z59" i="35"/>
  <c r="Y162" i="35"/>
  <c r="Y143" i="35"/>
  <c r="Y37" i="35"/>
  <c r="AE25" i="35"/>
  <c r="AE61" i="35"/>
  <c r="AD164" i="35"/>
  <c r="AD145" i="35"/>
  <c r="AE29" i="35"/>
  <c r="AE65" i="35"/>
  <c r="AD149" i="35"/>
  <c r="AD168" i="35"/>
  <c r="Z34" i="35"/>
  <c r="Z70" i="35"/>
  <c r="Y154" i="35"/>
  <c r="Y173" i="35"/>
  <c r="Z24" i="36"/>
  <c r="Z60" i="36"/>
  <c r="Y163" i="36"/>
  <c r="Y144" i="36"/>
  <c r="Z30" i="34"/>
  <c r="Z66" i="34"/>
  <c r="Y169" i="34"/>
  <c r="Y150" i="34"/>
  <c r="AA65" i="31"/>
  <c r="Z149" i="31"/>
  <c r="AA29" i="31"/>
  <c r="Z168" i="31"/>
  <c r="V196" i="35"/>
  <c r="Z25" i="36"/>
  <c r="Z61" i="36"/>
  <c r="Y145" i="36"/>
  <c r="Y164" i="36"/>
  <c r="Z27" i="34"/>
  <c r="Z63" i="34"/>
  <c r="Y166" i="34"/>
  <c r="Y147" i="34"/>
  <c r="Z34" i="34"/>
  <c r="Z70" i="34"/>
  <c r="Y173" i="34"/>
  <c r="Y154" i="34"/>
  <c r="AA69" i="31"/>
  <c r="Z172" i="31"/>
  <c r="AA33" i="31"/>
  <c r="Z153" i="31"/>
  <c r="AE30" i="35"/>
  <c r="AE66" i="35"/>
  <c r="AD169" i="35"/>
  <c r="AD150" i="35"/>
  <c r="W183" i="34"/>
  <c r="W185" i="34" s="1"/>
  <c r="W190" i="34"/>
  <c r="W192" i="34" s="1"/>
  <c r="W196" i="36"/>
  <c r="W184" i="36"/>
  <c r="W186" i="36" s="1"/>
  <c r="AD32" i="35"/>
  <c r="AD68" i="35"/>
  <c r="AC152" i="35"/>
  <c r="AC171" i="35"/>
  <c r="V186" i="35"/>
  <c r="AA70" i="31"/>
  <c r="Z154" i="31"/>
  <c r="Z173" i="31"/>
  <c r="AA34" i="31"/>
  <c r="V196" i="34"/>
  <c r="V184" i="34"/>
  <c r="V186" i="34" s="1"/>
  <c r="Y37" i="36"/>
  <c r="Z31" i="35"/>
  <c r="Z67" i="35"/>
  <c r="Y151" i="35"/>
  <c r="Y170" i="35"/>
  <c r="AA30" i="31"/>
  <c r="AA66" i="31"/>
  <c r="Z169" i="31"/>
  <c r="Z150" i="31"/>
  <c r="Z35" i="36"/>
  <c r="Z71" i="36"/>
  <c r="Y155" i="36"/>
  <c r="Y174" i="36"/>
  <c r="AE33" i="35"/>
  <c r="AE69" i="35"/>
  <c r="AD172" i="35"/>
  <c r="AD153" i="35"/>
  <c r="AA35" i="31"/>
  <c r="AA71" i="31"/>
  <c r="Z174" i="31"/>
  <c r="Z155" i="31"/>
  <c r="Z29" i="34"/>
  <c r="Z65" i="34"/>
  <c r="Y168" i="34"/>
  <c r="Y149" i="34"/>
  <c r="Z33" i="34"/>
  <c r="Z69" i="34"/>
  <c r="Y172" i="34"/>
  <c r="Y153" i="34"/>
  <c r="V193" i="35"/>
  <c r="Y74" i="31"/>
  <c r="U194" i="30"/>
  <c r="X62" i="2"/>
  <c r="AI41" i="33"/>
  <c r="AH55" i="33"/>
  <c r="AM41" i="30"/>
  <c r="AL55" i="30"/>
  <c r="Y61" i="32"/>
  <c r="Y104" i="28" s="1"/>
  <c r="AA21" i="32"/>
  <c r="AA29" i="32"/>
  <c r="AB59" i="32" s="1"/>
  <c r="AK41" i="10"/>
  <c r="AJ55" i="10"/>
  <c r="AH41" i="34"/>
  <c r="AG55" i="34"/>
  <c r="W190" i="30"/>
  <c r="W192" i="30" s="1"/>
  <c r="W177" i="30"/>
  <c r="Z28" i="30"/>
  <c r="AA64" i="30" s="1"/>
  <c r="Y148" i="30"/>
  <c r="Y167" i="30"/>
  <c r="Z30" i="33"/>
  <c r="AA66" i="33" s="1"/>
  <c r="Z28" i="33"/>
  <c r="AA64" i="33" s="1"/>
  <c r="AA25" i="33"/>
  <c r="AB61" i="33" s="1"/>
  <c r="Y151" i="30"/>
  <c r="Z31" i="30"/>
  <c r="AA67" i="30" s="1"/>
  <c r="Y170" i="30"/>
  <c r="V196" i="30"/>
  <c r="V185" i="30"/>
  <c r="V186" i="30" s="1"/>
  <c r="Y169" i="30"/>
  <c r="Y150" i="30"/>
  <c r="Z30" i="30"/>
  <c r="AA66" i="30" s="1"/>
  <c r="Y171" i="30"/>
  <c r="Y152" i="30"/>
  <c r="Z32" i="30"/>
  <c r="AA68" i="30" s="1"/>
  <c r="Z31" i="33"/>
  <c r="AA67" i="33" s="1"/>
  <c r="Y174" i="30"/>
  <c r="Y155" i="30"/>
  <c r="Z35" i="30"/>
  <c r="AA71" i="30" s="1"/>
  <c r="Z24" i="30"/>
  <c r="AA60" i="30" s="1"/>
  <c r="Y144" i="30"/>
  <c r="Y163" i="30"/>
  <c r="X157" i="30"/>
  <c r="Y149" i="30"/>
  <c r="Y168" i="30"/>
  <c r="Z29" i="30"/>
  <c r="AA65" i="30" s="1"/>
  <c r="Z29" i="33"/>
  <c r="AA65" i="33" s="1"/>
  <c r="X73" i="33"/>
  <c r="X105" i="28" s="1"/>
  <c r="X23" i="28" s="1"/>
  <c r="Z33" i="33"/>
  <c r="AA69" i="33" s="1"/>
  <c r="Z24" i="33"/>
  <c r="AA60" i="33" s="1"/>
  <c r="Y153" i="30"/>
  <c r="Y172" i="30"/>
  <c r="Z33" i="30"/>
  <c r="AA69" i="30" s="1"/>
  <c r="Z35" i="33"/>
  <c r="AA71" i="33" s="1"/>
  <c r="Y173" i="30"/>
  <c r="Y154" i="30"/>
  <c r="Z34" i="30"/>
  <c r="AA70" i="30" s="1"/>
  <c r="Z32" i="33"/>
  <c r="AA68" i="33" s="1"/>
  <c r="Z23" i="33"/>
  <c r="Y37" i="33"/>
  <c r="Y166" i="30"/>
  <c r="Y147" i="30"/>
  <c r="Z27" i="30"/>
  <c r="AA63" i="30" s="1"/>
  <c r="Y164" i="30"/>
  <c r="Y145" i="30"/>
  <c r="Z25" i="30"/>
  <c r="AA61" i="30" s="1"/>
  <c r="Y162" i="30"/>
  <c r="Y143" i="30"/>
  <c r="Y37" i="30"/>
  <c r="Z23" i="30"/>
  <c r="Z27" i="33"/>
  <c r="AA63" i="33" s="1"/>
  <c r="Z26" i="33"/>
  <c r="AA62" i="33" s="1"/>
  <c r="W158" i="30"/>
  <c r="W189" i="30"/>
  <c r="W182" i="30"/>
  <c r="W178" i="30"/>
  <c r="W179" i="30" s="1"/>
  <c r="Y146" i="30"/>
  <c r="Y165" i="30"/>
  <c r="Z26" i="30"/>
  <c r="AA62" i="30" s="1"/>
  <c r="X176" i="30"/>
  <c r="Z34" i="33"/>
  <c r="AA70" i="33" s="1"/>
  <c r="V197" i="30"/>
  <c r="V192" i="30"/>
  <c r="V193" i="30" s="1"/>
  <c r="X73" i="30"/>
  <c r="X99" i="28" s="1"/>
  <c r="W185" i="30"/>
  <c r="X197" i="31"/>
  <c r="X191" i="31"/>
  <c r="X193" i="31" s="1"/>
  <c r="Z143" i="31"/>
  <c r="AA23" i="31"/>
  <c r="Z162" i="31"/>
  <c r="AB25" i="32"/>
  <c r="AC55" i="32" s="1"/>
  <c r="AA25" i="2"/>
  <c r="AB55" i="2" s="1"/>
  <c r="AA24" i="2"/>
  <c r="AB54" i="2" s="1"/>
  <c r="AA26" i="2"/>
  <c r="AB56" i="2" s="1"/>
  <c r="AB20" i="2"/>
  <c r="Y61" i="2"/>
  <c r="Y96" i="28" s="1"/>
  <c r="Z29" i="2"/>
  <c r="AA59" i="2" s="1"/>
  <c r="AA21" i="2"/>
  <c r="AB51" i="2" s="1"/>
  <c r="AA27" i="2"/>
  <c r="AB57" i="2" s="1"/>
  <c r="AA28" i="2"/>
  <c r="AB58" i="2" s="1"/>
  <c r="Y31" i="2"/>
  <c r="AA35" i="10"/>
  <c r="AB71" i="10" s="1"/>
  <c r="AA31" i="10"/>
  <c r="AB67" i="10" s="1"/>
  <c r="AA34" i="10"/>
  <c r="AB70" i="10" s="1"/>
  <c r="AA28" i="10"/>
  <c r="AB64" i="10" s="1"/>
  <c r="AA29" i="10"/>
  <c r="AB65" i="10" s="1"/>
  <c r="AA32" i="10"/>
  <c r="AB68" i="10" s="1"/>
  <c r="AA26" i="10"/>
  <c r="AB62" i="10" s="1"/>
  <c r="AA25" i="10"/>
  <c r="AB61" i="10" s="1"/>
  <c r="AB24" i="10"/>
  <c r="AC60" i="10" s="1"/>
  <c r="Y73" i="10"/>
  <c r="AA27" i="10"/>
  <c r="AB63" i="10" s="1"/>
  <c r="AB27" i="32"/>
  <c r="AC57" i="32" s="1"/>
  <c r="AB26" i="32"/>
  <c r="AC56" i="32" s="1"/>
  <c r="AB24" i="32"/>
  <c r="AC54" i="32" s="1"/>
  <c r="AC20" i="32"/>
  <c r="AB23" i="32"/>
  <c r="AC53" i="32" s="1"/>
  <c r="AC95" i="28" l="1"/>
  <c r="AC103" i="28" s="1"/>
  <c r="AC113" i="28"/>
  <c r="AC121" i="28" s="1"/>
  <c r="AC129" i="28" s="1"/>
  <c r="AA59" i="33"/>
  <c r="AD50" i="32"/>
  <c r="W7" i="28"/>
  <c r="AB51" i="32"/>
  <c r="AB59" i="31"/>
  <c r="AA59" i="30"/>
  <c r="X89" i="28"/>
  <c r="Y179" i="34"/>
  <c r="Y106" i="28"/>
  <c r="Y24" i="28" s="1"/>
  <c r="X7" i="28"/>
  <c r="X109" i="28"/>
  <c r="X27" i="28"/>
  <c r="Y74" i="36"/>
  <c r="Y108" i="28"/>
  <c r="AC50" i="2"/>
  <c r="X17" i="28"/>
  <c r="X9" i="28" s="1"/>
  <c r="X91" i="28"/>
  <c r="Y74" i="10"/>
  <c r="Y97" i="28"/>
  <c r="X6" i="28"/>
  <c r="AI35" i="2"/>
  <c r="AH46" i="2"/>
  <c r="Y14" i="28"/>
  <c r="Y88" i="28"/>
  <c r="Y22" i="28"/>
  <c r="Z18" i="28"/>
  <c r="W6" i="28"/>
  <c r="AC21" i="50"/>
  <c r="AC23" i="50" s="1"/>
  <c r="AD2" i="50"/>
  <c r="AD20" i="50"/>
  <c r="AD27" i="50"/>
  <c r="AA23" i="2"/>
  <c r="AB53" i="2" s="1"/>
  <c r="Z31" i="32"/>
  <c r="AA58" i="32"/>
  <c r="AA28" i="32"/>
  <c r="AA66" i="10"/>
  <c r="AA30" i="10"/>
  <c r="Y62" i="32"/>
  <c r="X177" i="34"/>
  <c r="Y74" i="35"/>
  <c r="AD181" i="34"/>
  <c r="AD109" i="34"/>
  <c r="AD58" i="34"/>
  <c r="AD126" i="34"/>
  <c r="AD22" i="34"/>
  <c r="AD40" i="34"/>
  <c r="AD188" i="34"/>
  <c r="AD92" i="34"/>
  <c r="AD77" i="34"/>
  <c r="AD142" i="34"/>
  <c r="AD161" i="34"/>
  <c r="AE34" i="28"/>
  <c r="AE59" i="28" s="1"/>
  <c r="AD188" i="31"/>
  <c r="AD142" i="31"/>
  <c r="AD109" i="31"/>
  <c r="AD77" i="31"/>
  <c r="AD40" i="31"/>
  <c r="AD22" i="31"/>
  <c r="AD161" i="31"/>
  <c r="AD92" i="31"/>
  <c r="AD58" i="31"/>
  <c r="AD181" i="31"/>
  <c r="AD126" i="31"/>
  <c r="AD92" i="33"/>
  <c r="AD77" i="33"/>
  <c r="AD58" i="33"/>
  <c r="AD40" i="33"/>
  <c r="AD22" i="33"/>
  <c r="AD126" i="36"/>
  <c r="AD188" i="36"/>
  <c r="AD142" i="36"/>
  <c r="AD181" i="36"/>
  <c r="AD109" i="36"/>
  <c r="AD22" i="36"/>
  <c r="AD92" i="36"/>
  <c r="AD58" i="36"/>
  <c r="AD77" i="36"/>
  <c r="AD40" i="36"/>
  <c r="AD161" i="36"/>
  <c r="AD188" i="35"/>
  <c r="AD126" i="35"/>
  <c r="AD77" i="35"/>
  <c r="AD58" i="35"/>
  <c r="AD22" i="35"/>
  <c r="AD161" i="35"/>
  <c r="AD109" i="35"/>
  <c r="AD92" i="35"/>
  <c r="AD40" i="35"/>
  <c r="AD142" i="35"/>
  <c r="AD181" i="35"/>
  <c r="AE4" i="43"/>
  <c r="AE4" i="50" s="1"/>
  <c r="AE4" i="35"/>
  <c r="AE4" i="33"/>
  <c r="AE4" i="31"/>
  <c r="AE4" i="36"/>
  <c r="AE4" i="34"/>
  <c r="AE4" i="32"/>
  <c r="AE4" i="30"/>
  <c r="AE4" i="29"/>
  <c r="AE4" i="10"/>
  <c r="AE77" i="2"/>
  <c r="AE49" i="2"/>
  <c r="AE19" i="2"/>
  <c r="AE65" i="2"/>
  <c r="AE34" i="2"/>
  <c r="AD188" i="30"/>
  <c r="AD161" i="30"/>
  <c r="AD109" i="30"/>
  <c r="AD181" i="30"/>
  <c r="AD92" i="30"/>
  <c r="AD40" i="30"/>
  <c r="AD142" i="30"/>
  <c r="AD126" i="30"/>
  <c r="AD58" i="30"/>
  <c r="AD22" i="30"/>
  <c r="AD77" i="30"/>
  <c r="AD76" i="43"/>
  <c r="AD58" i="43"/>
  <c r="AD40" i="43"/>
  <c r="AD22" i="43"/>
  <c r="AD89" i="43"/>
  <c r="AD87" i="28"/>
  <c r="AD67" i="28"/>
  <c r="AD75" i="28" s="1"/>
  <c r="AD77" i="32"/>
  <c r="AD65" i="32"/>
  <c r="AD49" i="32"/>
  <c r="AD34" i="32"/>
  <c r="AD19" i="32"/>
  <c r="AG5" i="28"/>
  <c r="AF4" i="2"/>
  <c r="AF21" i="28"/>
  <c r="AF13" i="28"/>
  <c r="AD92" i="10"/>
  <c r="AD22" i="10"/>
  <c r="AD58" i="10"/>
  <c r="AD77" i="10"/>
  <c r="AD40" i="10"/>
  <c r="AD126" i="29"/>
  <c r="AD181" i="29"/>
  <c r="AD142" i="29"/>
  <c r="AD188" i="29"/>
  <c r="AD161" i="29"/>
  <c r="AD77" i="29"/>
  <c r="AD40" i="29"/>
  <c r="AD92" i="29"/>
  <c r="AD22" i="29"/>
  <c r="AD58" i="29"/>
  <c r="AD109" i="29"/>
  <c r="V194" i="36"/>
  <c r="AA61" i="31"/>
  <c r="AA73" i="31" s="1"/>
  <c r="AA100" i="28" s="1"/>
  <c r="Z164" i="31"/>
  <c r="Z176" i="31" s="1"/>
  <c r="Z183" i="31" s="1"/>
  <c r="Z185" i="31" s="1"/>
  <c r="AA25" i="31"/>
  <c r="AA37" i="31" s="1"/>
  <c r="Z145" i="31"/>
  <c r="Z157" i="31" s="1"/>
  <c r="X74" i="30"/>
  <c r="Z37" i="10"/>
  <c r="AA52" i="32"/>
  <c r="AA22" i="32"/>
  <c r="X74" i="33"/>
  <c r="AA69" i="10"/>
  <c r="AA33" i="10"/>
  <c r="W194" i="31"/>
  <c r="X177" i="35"/>
  <c r="X196" i="31"/>
  <c r="X198" i="31" s="1"/>
  <c r="W198" i="31"/>
  <c r="W193" i="36"/>
  <c r="W194" i="36" s="1"/>
  <c r="X184" i="31"/>
  <c r="X186" i="31" s="1"/>
  <c r="X194" i="31" s="1"/>
  <c r="V198" i="34"/>
  <c r="V194" i="34"/>
  <c r="X158" i="36"/>
  <c r="X158" i="34"/>
  <c r="X183" i="35"/>
  <c r="X185" i="35" s="1"/>
  <c r="X190" i="35"/>
  <c r="X192" i="35" s="1"/>
  <c r="W197" i="36"/>
  <c r="W198" i="36" s="1"/>
  <c r="X189" i="36"/>
  <c r="X191" i="36" s="1"/>
  <c r="Y158" i="31"/>
  <c r="X177" i="36"/>
  <c r="AA59" i="10"/>
  <c r="AA23" i="10"/>
  <c r="Z73" i="36"/>
  <c r="Y189" i="31"/>
  <c r="Y191" i="31" s="1"/>
  <c r="Y178" i="31"/>
  <c r="Y179" i="31" s="1"/>
  <c r="X178" i="36"/>
  <c r="X179" i="36" s="1"/>
  <c r="Y157" i="36"/>
  <c r="Y189" i="36" s="1"/>
  <c r="X190" i="36"/>
  <c r="X192" i="36" s="1"/>
  <c r="V198" i="35"/>
  <c r="X158" i="35"/>
  <c r="Y176" i="36"/>
  <c r="W197" i="34"/>
  <c r="V194" i="35"/>
  <c r="AA30" i="34"/>
  <c r="AA66" i="34"/>
  <c r="Z169" i="34"/>
  <c r="Z150" i="34"/>
  <c r="W193" i="34"/>
  <c r="AB27" i="31"/>
  <c r="AB63" i="31"/>
  <c r="AA166" i="31"/>
  <c r="AA147" i="31"/>
  <c r="AA35" i="34"/>
  <c r="AA71" i="34"/>
  <c r="Z174" i="34"/>
  <c r="Z155" i="34"/>
  <c r="AF35" i="35"/>
  <c r="AF71" i="35"/>
  <c r="AE174" i="35"/>
  <c r="AE155" i="35"/>
  <c r="AB65" i="31"/>
  <c r="AA149" i="31"/>
  <c r="AB29" i="31"/>
  <c r="AA168" i="31"/>
  <c r="AF25" i="35"/>
  <c r="AF61" i="35"/>
  <c r="AE164" i="35"/>
  <c r="AE145" i="35"/>
  <c r="Y190" i="31"/>
  <c r="Y192" i="31" s="1"/>
  <c r="AA27" i="34"/>
  <c r="AA63" i="34"/>
  <c r="Z166" i="34"/>
  <c r="Z147" i="34"/>
  <c r="AA34" i="36"/>
  <c r="AA70" i="36"/>
  <c r="Z154" i="36"/>
  <c r="Z173" i="36"/>
  <c r="AA30" i="36"/>
  <c r="AA66" i="36"/>
  <c r="Z169" i="36"/>
  <c r="Z150" i="36"/>
  <c r="AA26" i="36"/>
  <c r="AA62" i="36"/>
  <c r="Z165" i="36"/>
  <c r="Z146" i="36"/>
  <c r="Y176" i="34"/>
  <c r="W196" i="34"/>
  <c r="AD29" i="36"/>
  <c r="AD65" i="36"/>
  <c r="AC168" i="36"/>
  <c r="AC149" i="36"/>
  <c r="AA33" i="36"/>
  <c r="AA69" i="36"/>
  <c r="Z153" i="36"/>
  <c r="Z172" i="36"/>
  <c r="AA25" i="34"/>
  <c r="AA61" i="34"/>
  <c r="Z145" i="34"/>
  <c r="Z164" i="34"/>
  <c r="AE28" i="35"/>
  <c r="AE64" i="35"/>
  <c r="AD167" i="35"/>
  <c r="AD148" i="35"/>
  <c r="X189" i="34"/>
  <c r="X182" i="34"/>
  <c r="AA34" i="35"/>
  <c r="AA70" i="35"/>
  <c r="Z173" i="35"/>
  <c r="Z154" i="35"/>
  <c r="AA32" i="34"/>
  <c r="AA68" i="34"/>
  <c r="Z171" i="34"/>
  <c r="Z152" i="34"/>
  <c r="Y183" i="31"/>
  <c r="Y185" i="31" s="1"/>
  <c r="AA29" i="34"/>
  <c r="AA65" i="34"/>
  <c r="Z149" i="34"/>
  <c r="Z168" i="34"/>
  <c r="AF33" i="35"/>
  <c r="AF69" i="35"/>
  <c r="AE172" i="35"/>
  <c r="AE153" i="35"/>
  <c r="AB30" i="31"/>
  <c r="AB66" i="31"/>
  <c r="AA150" i="31"/>
  <c r="AA169" i="31"/>
  <c r="AB70" i="31"/>
  <c r="AA173" i="31"/>
  <c r="AB34" i="31"/>
  <c r="AA154" i="31"/>
  <c r="Y157" i="35"/>
  <c r="Y157" i="34"/>
  <c r="W186" i="34"/>
  <c r="AB68" i="31"/>
  <c r="AB32" i="31"/>
  <c r="AA152" i="31"/>
  <c r="AA171" i="31"/>
  <c r="AC24" i="35"/>
  <c r="AC60" i="35"/>
  <c r="AB163" i="35"/>
  <c r="AB144" i="35"/>
  <c r="AI26" i="35"/>
  <c r="AI62" i="35"/>
  <c r="AH146" i="35"/>
  <c r="AH165" i="35"/>
  <c r="AB64" i="31"/>
  <c r="AA167" i="31"/>
  <c r="AB28" i="31"/>
  <c r="AA148" i="31"/>
  <c r="Y177" i="31"/>
  <c r="AA24" i="36"/>
  <c r="AA60" i="36"/>
  <c r="Z163" i="36"/>
  <c r="Z144" i="36"/>
  <c r="Y176" i="35"/>
  <c r="AC67" i="31"/>
  <c r="AC31" i="31"/>
  <c r="AB170" i="31"/>
  <c r="AB151" i="31"/>
  <c r="AB62" i="31"/>
  <c r="AA165" i="31"/>
  <c r="AA146" i="31"/>
  <c r="AB26" i="31"/>
  <c r="Z73" i="34"/>
  <c r="AA32" i="36"/>
  <c r="AA68" i="36"/>
  <c r="Z152" i="36"/>
  <c r="Z171" i="36"/>
  <c r="AA31" i="34"/>
  <c r="AA67" i="34"/>
  <c r="Z170" i="34"/>
  <c r="Z151" i="34"/>
  <c r="AA28" i="34"/>
  <c r="AA64" i="34"/>
  <c r="Z167" i="34"/>
  <c r="Z148" i="34"/>
  <c r="Y74" i="34"/>
  <c r="AA31" i="36"/>
  <c r="AA67" i="36"/>
  <c r="Z170" i="36"/>
  <c r="Z151" i="36"/>
  <c r="AB23" i="36"/>
  <c r="AB59" i="36"/>
  <c r="AA162" i="36"/>
  <c r="AA143" i="36"/>
  <c r="AE32" i="35"/>
  <c r="AE68" i="35"/>
  <c r="AD171" i="35"/>
  <c r="AD152" i="35"/>
  <c r="AF30" i="35"/>
  <c r="AF66" i="35"/>
  <c r="AE169" i="35"/>
  <c r="AE150" i="35"/>
  <c r="AA34" i="34"/>
  <c r="AA70" i="34"/>
  <c r="Z154" i="34"/>
  <c r="Z173" i="34"/>
  <c r="AF29" i="35"/>
  <c r="AF65" i="35"/>
  <c r="AE168" i="35"/>
  <c r="AE149" i="35"/>
  <c r="Z73" i="35"/>
  <c r="Z107" i="28" s="1"/>
  <c r="Z25" i="28" s="1"/>
  <c r="AA23" i="34"/>
  <c r="AA59" i="34"/>
  <c r="Z37" i="34"/>
  <c r="Z143" i="34"/>
  <c r="Z162" i="34"/>
  <c r="AE27" i="35"/>
  <c r="AE63" i="35"/>
  <c r="AD166" i="35"/>
  <c r="AD147" i="35"/>
  <c r="AA27" i="36"/>
  <c r="AA63" i="36"/>
  <c r="Z166" i="36"/>
  <c r="Z147" i="36"/>
  <c r="AB60" i="31"/>
  <c r="AB24" i="31"/>
  <c r="AA163" i="31"/>
  <c r="AA144" i="31"/>
  <c r="W184" i="35"/>
  <c r="W186" i="35" s="1"/>
  <c r="W196" i="35"/>
  <c r="AA52" i="2"/>
  <c r="AA22" i="2"/>
  <c r="Z37" i="36"/>
  <c r="AA25" i="36"/>
  <c r="AA61" i="36"/>
  <c r="Z145" i="36"/>
  <c r="Z164" i="36"/>
  <c r="AA23" i="35"/>
  <c r="AA59" i="35"/>
  <c r="Z162" i="35"/>
  <c r="Z143" i="35"/>
  <c r="Z37" i="35"/>
  <c r="AA24" i="34"/>
  <c r="AA60" i="34"/>
  <c r="Z163" i="34"/>
  <c r="Z144" i="34"/>
  <c r="AA28" i="36"/>
  <c r="AA64" i="36"/>
  <c r="Z167" i="36"/>
  <c r="Z148" i="36"/>
  <c r="X189" i="35"/>
  <c r="X178" i="35"/>
  <c r="X179" i="35" s="1"/>
  <c r="X182" i="35"/>
  <c r="AA26" i="34"/>
  <c r="AA62" i="34"/>
  <c r="Z146" i="34"/>
  <c r="Z165" i="34"/>
  <c r="AA33" i="34"/>
  <c r="AA69" i="34"/>
  <c r="Z153" i="34"/>
  <c r="Z172" i="34"/>
  <c r="AB35" i="31"/>
  <c r="AB71" i="31"/>
  <c r="AA155" i="31"/>
  <c r="AA174" i="31"/>
  <c r="AA35" i="36"/>
  <c r="AA71" i="36"/>
  <c r="Z174" i="36"/>
  <c r="Z155" i="36"/>
  <c r="AA31" i="35"/>
  <c r="AA67" i="35"/>
  <c r="Z151" i="35"/>
  <c r="Z170" i="35"/>
  <c r="AB69" i="31"/>
  <c r="AA172" i="31"/>
  <c r="AA153" i="31"/>
  <c r="AB33" i="31"/>
  <c r="W197" i="35"/>
  <c r="W191" i="35"/>
  <c r="W193" i="35" s="1"/>
  <c r="X183" i="34"/>
  <c r="X185" i="34" s="1"/>
  <c r="X190" i="34"/>
  <c r="X192" i="34" s="1"/>
  <c r="X184" i="36"/>
  <c r="X186" i="36" s="1"/>
  <c r="X196" i="36"/>
  <c r="Z74" i="31"/>
  <c r="Y62" i="2"/>
  <c r="AJ41" i="33"/>
  <c r="AI55" i="33"/>
  <c r="Z61" i="32"/>
  <c r="Z104" i="28" s="1"/>
  <c r="AM55" i="30"/>
  <c r="AB29" i="32"/>
  <c r="AC59" i="32" s="1"/>
  <c r="AB21" i="32"/>
  <c r="AL41" i="10"/>
  <c r="AK55" i="10"/>
  <c r="AI41" i="34"/>
  <c r="AH55" i="34"/>
  <c r="X158" i="30"/>
  <c r="Y157" i="30"/>
  <c r="Z166" i="30"/>
  <c r="AA27" i="30"/>
  <c r="AB63" i="30" s="1"/>
  <c r="Z147" i="30"/>
  <c r="Z174" i="30"/>
  <c r="Z155" i="30"/>
  <c r="AA35" i="30"/>
  <c r="AB71" i="30" s="1"/>
  <c r="Y176" i="30"/>
  <c r="Z173" i="30"/>
  <c r="Z154" i="30"/>
  <c r="AA34" i="30"/>
  <c r="AB70" i="30" s="1"/>
  <c r="AA35" i="33"/>
  <c r="AB71" i="33" s="1"/>
  <c r="Z170" i="30"/>
  <c r="AA31" i="30"/>
  <c r="AB67" i="30" s="1"/>
  <c r="Z151" i="30"/>
  <c r="AA30" i="33"/>
  <c r="AB66" i="33" s="1"/>
  <c r="Z145" i="30"/>
  <c r="Z164" i="30"/>
  <c r="AA25" i="30"/>
  <c r="AB61" i="30" s="1"/>
  <c r="W184" i="30"/>
  <c r="W186" i="30" s="1"/>
  <c r="W196" i="30"/>
  <c r="AA26" i="33"/>
  <c r="AB62" i="33" s="1"/>
  <c r="Y73" i="30"/>
  <c r="Y99" i="28" s="1"/>
  <c r="AA24" i="33"/>
  <c r="AB60" i="33" s="1"/>
  <c r="AA29" i="30"/>
  <c r="AB65" i="30" s="1"/>
  <c r="Z149" i="30"/>
  <c r="Z168" i="30"/>
  <c r="AA31" i="33"/>
  <c r="AB67" i="33" s="1"/>
  <c r="AA34" i="33"/>
  <c r="AB70" i="33" s="1"/>
  <c r="W191" i="30"/>
  <c r="W193" i="30" s="1"/>
  <c r="W197" i="30"/>
  <c r="Z163" i="30"/>
  <c r="Z144" i="30"/>
  <c r="AA24" i="30"/>
  <c r="AB60" i="30" s="1"/>
  <c r="X183" i="30"/>
  <c r="X185" i="30" s="1"/>
  <c r="X190" i="30"/>
  <c r="X192" i="30" s="1"/>
  <c r="Z152" i="30"/>
  <c r="Z171" i="30"/>
  <c r="AA32" i="30"/>
  <c r="AB68" i="30" s="1"/>
  <c r="Z150" i="30"/>
  <c r="Z169" i="30"/>
  <c r="AA30" i="30"/>
  <c r="AB66" i="30" s="1"/>
  <c r="AB25" i="33"/>
  <c r="AC61" i="33" s="1"/>
  <c r="AA29" i="33"/>
  <c r="AB65" i="33" s="1"/>
  <c r="AA26" i="30"/>
  <c r="AB62" i="30" s="1"/>
  <c r="Z165" i="30"/>
  <c r="Z146" i="30"/>
  <c r="AA27" i="33"/>
  <c r="AB63" i="33" s="1"/>
  <c r="AA23" i="33"/>
  <c r="Z37" i="33"/>
  <c r="Z172" i="30"/>
  <c r="Z153" i="30"/>
  <c r="AA33" i="30"/>
  <c r="AB69" i="30" s="1"/>
  <c r="X182" i="30"/>
  <c r="X178" i="30"/>
  <c r="X179" i="30" s="1"/>
  <c r="X189" i="30"/>
  <c r="AA23" i="30"/>
  <c r="Z162" i="30"/>
  <c r="Z143" i="30"/>
  <c r="Z37" i="30"/>
  <c r="Y73" i="33"/>
  <c r="Y105" i="28" s="1"/>
  <c r="Y23" i="28" s="1"/>
  <c r="AA33" i="33"/>
  <c r="AB69" i="33" s="1"/>
  <c r="V194" i="30"/>
  <c r="AA28" i="33"/>
  <c r="AB64" i="33" s="1"/>
  <c r="Z148" i="30"/>
  <c r="Z167" i="30"/>
  <c r="AA28" i="30"/>
  <c r="AB64" i="30" s="1"/>
  <c r="AA32" i="33"/>
  <c r="AB68" i="33" s="1"/>
  <c r="V198" i="30"/>
  <c r="X177" i="30"/>
  <c r="Y184" i="31"/>
  <c r="AA162" i="31"/>
  <c r="AB23" i="31"/>
  <c r="AA143" i="31"/>
  <c r="AC25" i="32"/>
  <c r="AD55" i="32" s="1"/>
  <c r="AB25" i="2"/>
  <c r="AC55" i="2" s="1"/>
  <c r="AB24" i="2"/>
  <c r="AC54" i="2" s="1"/>
  <c r="AB27" i="2"/>
  <c r="AC57" i="2" s="1"/>
  <c r="AC20" i="2"/>
  <c r="AB23" i="2"/>
  <c r="AC53" i="2" s="1"/>
  <c r="AA29" i="2"/>
  <c r="AB59" i="2" s="1"/>
  <c r="Z61" i="2"/>
  <c r="Z96" i="28" s="1"/>
  <c r="AB21" i="2"/>
  <c r="AC51" i="2" s="1"/>
  <c r="AB26" i="2"/>
  <c r="AC56" i="2" s="1"/>
  <c r="AB28" i="2"/>
  <c r="AC58" i="2" s="1"/>
  <c r="Z31" i="2"/>
  <c r="AB29" i="10"/>
  <c r="AC65" i="10" s="1"/>
  <c r="AB25" i="10"/>
  <c r="AC61" i="10" s="1"/>
  <c r="AB32" i="10"/>
  <c r="AC68" i="10" s="1"/>
  <c r="Z73" i="10"/>
  <c r="AB28" i="10"/>
  <c r="AC64" i="10" s="1"/>
  <c r="AB34" i="10"/>
  <c r="AC70" i="10" s="1"/>
  <c r="AB27" i="10"/>
  <c r="AC63" i="10" s="1"/>
  <c r="AB35" i="10"/>
  <c r="AC71" i="10" s="1"/>
  <c r="AB26" i="10"/>
  <c r="AC62" i="10" s="1"/>
  <c r="AB31" i="10"/>
  <c r="AC67" i="10" s="1"/>
  <c r="AC24" i="10"/>
  <c r="AD60" i="10" s="1"/>
  <c r="AC27" i="32"/>
  <c r="AD57" i="32" s="1"/>
  <c r="AC23" i="32"/>
  <c r="AD53" i="32" s="1"/>
  <c r="AC24" i="32"/>
  <c r="AD54" i="32" s="1"/>
  <c r="AD20" i="32"/>
  <c r="AC26" i="32"/>
  <c r="AD56" i="32" s="1"/>
  <c r="AD95" i="28" l="1"/>
  <c r="AD103" i="28" s="1"/>
  <c r="AD113" i="28"/>
  <c r="AD121" i="28" s="1"/>
  <c r="AD129" i="28" s="1"/>
  <c r="AB59" i="33"/>
  <c r="AE50" i="32"/>
  <c r="AC51" i="32"/>
  <c r="AC59" i="31"/>
  <c r="AB59" i="30"/>
  <c r="Z74" i="36"/>
  <c r="Z108" i="28"/>
  <c r="Z92" i="28" s="1"/>
  <c r="Y109" i="28"/>
  <c r="Z179" i="34"/>
  <c r="Z106" i="28"/>
  <c r="Z24" i="28" s="1"/>
  <c r="Y26" i="28"/>
  <c r="Y27" i="28" s="1"/>
  <c r="Y92" i="28"/>
  <c r="Z88" i="28"/>
  <c r="Z14" i="28"/>
  <c r="Y6" i="28"/>
  <c r="AA18" i="28"/>
  <c r="Y15" i="28"/>
  <c r="Y89" i="28"/>
  <c r="AJ35" i="2"/>
  <c r="AI46" i="2"/>
  <c r="Z74" i="10"/>
  <c r="Z97" i="28"/>
  <c r="Y17" i="28"/>
  <c r="Y91" i="28"/>
  <c r="AD50" i="2"/>
  <c r="Z22" i="28"/>
  <c r="AD21" i="50"/>
  <c r="AD23" i="50" s="1"/>
  <c r="AE2" i="50"/>
  <c r="AE20" i="50"/>
  <c r="AE27" i="50"/>
  <c r="AA31" i="32"/>
  <c r="AB58" i="32"/>
  <c r="AB28" i="32"/>
  <c r="Z62" i="32"/>
  <c r="AB66" i="10"/>
  <c r="AB30" i="10"/>
  <c r="Y177" i="34"/>
  <c r="Z74" i="35"/>
  <c r="AE77" i="33"/>
  <c r="AE40" i="33"/>
  <c r="AE58" i="33"/>
  <c r="AE92" i="33"/>
  <c r="AE22" i="33"/>
  <c r="AE22" i="10"/>
  <c r="AE77" i="10"/>
  <c r="AE40" i="10"/>
  <c r="AE92" i="10"/>
  <c r="AE58" i="10"/>
  <c r="AE181" i="35"/>
  <c r="AE92" i="35"/>
  <c r="AE58" i="35"/>
  <c r="AE161" i="35"/>
  <c r="AE126" i="35"/>
  <c r="AE40" i="35"/>
  <c r="AE142" i="35"/>
  <c r="AE77" i="35"/>
  <c r="AE188" i="35"/>
  <c r="AE22" i="35"/>
  <c r="AE109" i="35"/>
  <c r="AE67" i="28"/>
  <c r="AE75" i="28" s="1"/>
  <c r="AE87" i="28"/>
  <c r="AE126" i="29"/>
  <c r="AE92" i="29"/>
  <c r="AE58" i="29"/>
  <c r="AE161" i="29"/>
  <c r="AE181" i="29"/>
  <c r="AE142" i="29"/>
  <c r="AE22" i="29"/>
  <c r="AE188" i="29"/>
  <c r="AE40" i="29"/>
  <c r="AE77" i="29"/>
  <c r="AE109" i="29"/>
  <c r="AE58" i="43"/>
  <c r="AE89" i="43"/>
  <c r="AE76" i="43"/>
  <c r="AE22" i="43"/>
  <c r="AE40" i="43"/>
  <c r="AE22" i="30"/>
  <c r="AE142" i="30"/>
  <c r="AE188" i="30"/>
  <c r="AE126" i="30"/>
  <c r="AE181" i="30"/>
  <c r="AE58" i="30"/>
  <c r="AE161" i="30"/>
  <c r="AE77" i="30"/>
  <c r="AE92" i="30"/>
  <c r="AE109" i="30"/>
  <c r="AE40" i="30"/>
  <c r="AE77" i="32"/>
  <c r="AE34" i="32"/>
  <c r="AE49" i="32"/>
  <c r="AE65" i="32"/>
  <c r="AE19" i="32"/>
  <c r="AF34" i="28"/>
  <c r="AF59" i="28" s="1"/>
  <c r="AE142" i="34"/>
  <c r="AE161" i="34"/>
  <c r="AE92" i="34"/>
  <c r="AE188" i="34"/>
  <c r="AE181" i="34"/>
  <c r="AE40" i="34"/>
  <c r="AE58" i="34"/>
  <c r="AE109" i="34"/>
  <c r="AE22" i="34"/>
  <c r="AE77" i="34"/>
  <c r="AE126" i="34"/>
  <c r="AF4" i="36"/>
  <c r="AF4" i="34"/>
  <c r="AF4" i="32"/>
  <c r="AF4" i="30"/>
  <c r="AF4" i="35"/>
  <c r="AF4" i="33"/>
  <c r="AF4" i="31"/>
  <c r="AF4" i="29"/>
  <c r="AF4" i="43"/>
  <c r="AF4" i="50" s="1"/>
  <c r="AF4" i="10"/>
  <c r="AF77" i="2"/>
  <c r="AF65" i="2"/>
  <c r="AF49" i="2"/>
  <c r="AF34" i="2"/>
  <c r="AF19" i="2"/>
  <c r="AE109" i="36"/>
  <c r="AE92" i="36"/>
  <c r="AE181" i="36"/>
  <c r="AE161" i="36"/>
  <c r="AE142" i="36"/>
  <c r="AE77" i="36"/>
  <c r="AE126" i="36"/>
  <c r="AE22" i="36"/>
  <c r="AE40" i="36"/>
  <c r="AE188" i="36"/>
  <c r="AE58" i="36"/>
  <c r="AH5" i="28"/>
  <c r="AG4" i="2"/>
  <c r="AG21" i="28"/>
  <c r="AG13" i="28"/>
  <c r="AE126" i="31"/>
  <c r="AE92" i="31"/>
  <c r="AE58" i="31"/>
  <c r="AE22" i="31"/>
  <c r="AE40" i="31"/>
  <c r="AE77" i="31"/>
  <c r="AE142" i="31"/>
  <c r="AE181" i="31"/>
  <c r="AE109" i="31"/>
  <c r="AE161" i="31"/>
  <c r="AE188" i="31"/>
  <c r="Y74" i="30"/>
  <c r="AA37" i="10"/>
  <c r="Z189" i="31"/>
  <c r="Z191" i="31" s="1"/>
  <c r="Z182" i="31"/>
  <c r="Z196" i="31" s="1"/>
  <c r="AB61" i="31"/>
  <c r="AB73" i="31" s="1"/>
  <c r="AB100" i="28" s="1"/>
  <c r="AA164" i="31"/>
  <c r="AA176" i="31" s="1"/>
  <c r="AB25" i="31"/>
  <c r="AB37" i="31" s="1"/>
  <c r="AA145" i="31"/>
  <c r="AA157" i="31" s="1"/>
  <c r="AA189" i="31" s="1"/>
  <c r="Y177" i="35"/>
  <c r="AB52" i="32"/>
  <c r="AB22" i="32"/>
  <c r="AB31" i="32" s="1"/>
  <c r="Y74" i="33"/>
  <c r="AB69" i="10"/>
  <c r="AB33" i="10"/>
  <c r="Y186" i="31"/>
  <c r="Y197" i="31"/>
  <c r="Y193" i="31"/>
  <c r="Y158" i="36"/>
  <c r="Z158" i="31"/>
  <c r="Z176" i="35"/>
  <c r="Z62" i="2"/>
  <c r="AB59" i="10"/>
  <c r="AB23" i="10"/>
  <c r="Y196" i="31"/>
  <c r="Y182" i="36"/>
  <c r="Y184" i="36" s="1"/>
  <c r="Z157" i="36"/>
  <c r="Z189" i="36" s="1"/>
  <c r="Y178" i="36"/>
  <c r="Y179" i="36" s="1"/>
  <c r="Z177" i="31"/>
  <c r="X197" i="36"/>
  <c r="X198" i="36" s="1"/>
  <c r="Y183" i="36"/>
  <c r="Y185" i="36" s="1"/>
  <c r="X193" i="36"/>
  <c r="X194" i="36" s="1"/>
  <c r="Y190" i="36"/>
  <c r="Y192" i="36" s="1"/>
  <c r="Y177" i="36"/>
  <c r="Z74" i="34"/>
  <c r="AA73" i="36"/>
  <c r="Z176" i="36"/>
  <c r="W194" i="35"/>
  <c r="AA73" i="34"/>
  <c r="W198" i="34"/>
  <c r="AB28" i="34"/>
  <c r="AB64" i="34"/>
  <c r="AA167" i="34"/>
  <c r="AA148" i="34"/>
  <c r="X184" i="34"/>
  <c r="X186" i="34" s="1"/>
  <c r="X196" i="34"/>
  <c r="X196" i="35"/>
  <c r="X184" i="35"/>
  <c r="X186" i="35" s="1"/>
  <c r="W198" i="35"/>
  <c r="AC23" i="36"/>
  <c r="AC59" i="36"/>
  <c r="AB143" i="36"/>
  <c r="AB162" i="36"/>
  <c r="AB24" i="36"/>
  <c r="AB60" i="36"/>
  <c r="AA144" i="36"/>
  <c r="AA163" i="36"/>
  <c r="AC70" i="31"/>
  <c r="AC34" i="31"/>
  <c r="AB173" i="31"/>
  <c r="AB154" i="31"/>
  <c r="AB34" i="35"/>
  <c r="AB70" i="35"/>
  <c r="AA154" i="35"/>
  <c r="AA173" i="35"/>
  <c r="AB26" i="36"/>
  <c r="AB62" i="36"/>
  <c r="AA165" i="36"/>
  <c r="AA146" i="36"/>
  <c r="AB35" i="34"/>
  <c r="AB71" i="34"/>
  <c r="AA174" i="34"/>
  <c r="AA155" i="34"/>
  <c r="AB32" i="36"/>
  <c r="AB68" i="36"/>
  <c r="AA152" i="36"/>
  <c r="AA171" i="36"/>
  <c r="AB34" i="36"/>
  <c r="AB70" i="36"/>
  <c r="AA173" i="36"/>
  <c r="AA154" i="36"/>
  <c r="AC69" i="31"/>
  <c r="AC33" i="31"/>
  <c r="AB172" i="31"/>
  <c r="AB153" i="31"/>
  <c r="AB24" i="34"/>
  <c r="AB60" i="34"/>
  <c r="AA144" i="34"/>
  <c r="AA163" i="34"/>
  <c r="AC68" i="31"/>
  <c r="AC32" i="31"/>
  <c r="AB152" i="31"/>
  <c r="AB171" i="31"/>
  <c r="AG33" i="35"/>
  <c r="AG69" i="35"/>
  <c r="AF172" i="35"/>
  <c r="AF153" i="35"/>
  <c r="X191" i="34"/>
  <c r="X193" i="34" s="1"/>
  <c r="X197" i="34"/>
  <c r="AE29" i="36"/>
  <c r="AE65" i="36"/>
  <c r="AD149" i="36"/>
  <c r="AD168" i="36"/>
  <c r="AA74" i="31"/>
  <c r="AB31" i="35"/>
  <c r="AB67" i="35"/>
  <c r="AA170" i="35"/>
  <c r="AA151" i="35"/>
  <c r="AC35" i="31"/>
  <c r="AC71" i="31"/>
  <c r="AB174" i="31"/>
  <c r="AB155" i="31"/>
  <c r="AB25" i="36"/>
  <c r="AB61" i="36"/>
  <c r="AA145" i="36"/>
  <c r="AA164" i="36"/>
  <c r="AB34" i="34"/>
  <c r="AB70" i="34"/>
  <c r="AA173" i="34"/>
  <c r="AA154" i="34"/>
  <c r="AF32" i="35"/>
  <c r="AF68" i="35"/>
  <c r="AE152" i="35"/>
  <c r="AE171" i="35"/>
  <c r="AJ26" i="35"/>
  <c r="AJ62" i="35"/>
  <c r="AI165" i="35"/>
  <c r="AI146" i="35"/>
  <c r="AG25" i="35"/>
  <c r="AG61" i="35"/>
  <c r="AF164" i="35"/>
  <c r="AF145" i="35"/>
  <c r="X197" i="35"/>
  <c r="X191" i="35"/>
  <c r="X193" i="35" s="1"/>
  <c r="AD67" i="31"/>
  <c r="AC170" i="31"/>
  <c r="AC151" i="31"/>
  <c r="AD31" i="31"/>
  <c r="AB25" i="34"/>
  <c r="AB61" i="34"/>
  <c r="AA145" i="34"/>
  <c r="AA164" i="34"/>
  <c r="Z178" i="31"/>
  <c r="Z179" i="31" s="1"/>
  <c r="Z157" i="35"/>
  <c r="AC60" i="31"/>
  <c r="AC24" i="31"/>
  <c r="AB163" i="31"/>
  <c r="AB144" i="31"/>
  <c r="AA37" i="36"/>
  <c r="AB31" i="36"/>
  <c r="AB67" i="36"/>
  <c r="AA151" i="36"/>
  <c r="AA170" i="36"/>
  <c r="AC62" i="31"/>
  <c r="AC26" i="31"/>
  <c r="AB165" i="31"/>
  <c r="AB146" i="31"/>
  <c r="Y183" i="35"/>
  <c r="Y185" i="35" s="1"/>
  <c r="Y190" i="35"/>
  <c r="Y192" i="35" s="1"/>
  <c r="W194" i="34"/>
  <c r="AB32" i="34"/>
  <c r="AB68" i="34"/>
  <c r="AA152" i="34"/>
  <c r="AA171" i="34"/>
  <c r="Y183" i="34"/>
  <c r="Y185" i="34" s="1"/>
  <c r="Y190" i="34"/>
  <c r="Y192" i="34" s="1"/>
  <c r="AB30" i="36"/>
  <c r="AB66" i="36"/>
  <c r="AA169" i="36"/>
  <c r="AA150" i="36"/>
  <c r="AG35" i="35"/>
  <c r="AG71" i="35"/>
  <c r="AF155" i="35"/>
  <c r="AF174" i="35"/>
  <c r="AC63" i="31"/>
  <c r="AB166" i="31"/>
  <c r="AB147" i="31"/>
  <c r="AC27" i="31"/>
  <c r="Y191" i="36"/>
  <c r="AF27" i="35"/>
  <c r="AF63" i="35"/>
  <c r="AE166" i="35"/>
  <c r="AE147" i="35"/>
  <c r="AB31" i="34"/>
  <c r="AB67" i="34"/>
  <c r="AA151" i="34"/>
  <c r="AA170" i="34"/>
  <c r="AC64" i="31"/>
  <c r="AB148" i="31"/>
  <c r="AB167" i="31"/>
  <c r="AC28" i="31"/>
  <c r="Y182" i="34"/>
  <c r="Y189" i="34"/>
  <c r="AB27" i="34"/>
  <c r="AB63" i="34"/>
  <c r="AA147" i="34"/>
  <c r="AA166" i="34"/>
  <c r="AC65" i="31"/>
  <c r="AC29" i="31"/>
  <c r="AB168" i="31"/>
  <c r="AB149" i="31"/>
  <c r="Z190" i="31"/>
  <c r="Z192" i="31" s="1"/>
  <c r="AB26" i="34"/>
  <c r="AB62" i="34"/>
  <c r="AA146" i="34"/>
  <c r="AA165" i="34"/>
  <c r="AB28" i="36"/>
  <c r="AB64" i="36"/>
  <c r="AA167" i="36"/>
  <c r="AA148" i="36"/>
  <c r="AA73" i="35"/>
  <c r="AA107" i="28" s="1"/>
  <c r="AA25" i="28" s="1"/>
  <c r="AB52" i="2"/>
  <c r="AB22" i="2"/>
  <c r="Z176" i="34"/>
  <c r="Y182" i="35"/>
  <c r="Y189" i="35"/>
  <c r="Y178" i="35"/>
  <c r="Y179" i="35" s="1"/>
  <c r="AC30" i="31"/>
  <c r="AC66" i="31"/>
  <c r="AB169" i="31"/>
  <c r="AB150" i="31"/>
  <c r="AB29" i="34"/>
  <c r="AB65" i="34"/>
  <c r="AA149" i="34"/>
  <c r="AA168" i="34"/>
  <c r="AF28" i="35"/>
  <c r="AF64" i="35"/>
  <c r="AE167" i="35"/>
  <c r="AE148" i="35"/>
  <c r="AB33" i="36"/>
  <c r="AB69" i="36"/>
  <c r="AA172" i="36"/>
  <c r="AA153" i="36"/>
  <c r="AB27" i="36"/>
  <c r="AB63" i="36"/>
  <c r="AA147" i="36"/>
  <c r="AA166" i="36"/>
  <c r="AB30" i="34"/>
  <c r="AB66" i="34"/>
  <c r="AA169" i="34"/>
  <c r="AA150" i="34"/>
  <c r="AB23" i="34"/>
  <c r="AB59" i="34"/>
  <c r="AA162" i="34"/>
  <c r="AA37" i="34"/>
  <c r="AA143" i="34"/>
  <c r="Y158" i="34"/>
  <c r="AB35" i="36"/>
  <c r="AB71" i="36"/>
  <c r="AA174" i="36"/>
  <c r="AA155" i="36"/>
  <c r="AB33" i="34"/>
  <c r="AB69" i="34"/>
  <c r="AA153" i="34"/>
  <c r="AA172" i="34"/>
  <c r="AB23" i="35"/>
  <c r="AB59" i="35"/>
  <c r="AA37" i="35"/>
  <c r="AA162" i="35"/>
  <c r="AA143" i="35"/>
  <c r="Z157" i="34"/>
  <c r="AG29" i="35"/>
  <c r="AG65" i="35"/>
  <c r="AF149" i="35"/>
  <c r="AF168" i="35"/>
  <c r="AG30" i="35"/>
  <c r="AG66" i="35"/>
  <c r="AF169" i="35"/>
  <c r="AF150" i="35"/>
  <c r="AD24" i="35"/>
  <c r="AD60" i="35"/>
  <c r="AC144" i="35"/>
  <c r="AC163" i="35"/>
  <c r="Y158" i="35"/>
  <c r="AK41" i="33"/>
  <c r="AJ55" i="33"/>
  <c r="AA61" i="32"/>
  <c r="AA104" i="28" s="1"/>
  <c r="AC21" i="32"/>
  <c r="AC29" i="32"/>
  <c r="AD59" i="32" s="1"/>
  <c r="AM41" i="10"/>
  <c r="AL55" i="10"/>
  <c r="AJ41" i="34"/>
  <c r="AI55" i="34"/>
  <c r="W198" i="30"/>
  <c r="Y177" i="30"/>
  <c r="Z73" i="33"/>
  <c r="Z105" i="28" s="1"/>
  <c r="AB29" i="33"/>
  <c r="AC65" i="33" s="1"/>
  <c r="AA152" i="30"/>
  <c r="AA171" i="30"/>
  <c r="AB32" i="30"/>
  <c r="AC68" i="30" s="1"/>
  <c r="AB31" i="33"/>
  <c r="AC67" i="33" s="1"/>
  <c r="AB30" i="33"/>
  <c r="AC66" i="33" s="1"/>
  <c r="AB35" i="33"/>
  <c r="AC71" i="33" s="1"/>
  <c r="AA149" i="30"/>
  <c r="AA168" i="30"/>
  <c r="AB29" i="30"/>
  <c r="AC65" i="30" s="1"/>
  <c r="AB23" i="33"/>
  <c r="AA37" i="33"/>
  <c r="AB24" i="33"/>
  <c r="AC60" i="33" s="1"/>
  <c r="AB33" i="33"/>
  <c r="AC69" i="33" s="1"/>
  <c r="AA165" i="30"/>
  <c r="AA146" i="30"/>
  <c r="AB26" i="30"/>
  <c r="AC62" i="30" s="1"/>
  <c r="AC25" i="33"/>
  <c r="AD61" i="33" s="1"/>
  <c r="AA163" i="30"/>
  <c r="AA144" i="30"/>
  <c r="AB24" i="30"/>
  <c r="AC60" i="30" s="1"/>
  <c r="AA154" i="30"/>
  <c r="AA173" i="30"/>
  <c r="AB34" i="30"/>
  <c r="AC70" i="30" s="1"/>
  <c r="AA155" i="30"/>
  <c r="AA174" i="30"/>
  <c r="AB35" i="30"/>
  <c r="AC71" i="30" s="1"/>
  <c r="AB28" i="33"/>
  <c r="AC64" i="33" s="1"/>
  <c r="Z157" i="30"/>
  <c r="X191" i="30"/>
  <c r="X193" i="30" s="1"/>
  <c r="X197" i="30"/>
  <c r="AB27" i="33"/>
  <c r="AC63" i="33" s="1"/>
  <c r="AA170" i="30"/>
  <c r="AA151" i="30"/>
  <c r="AB31" i="30"/>
  <c r="AC67" i="30" s="1"/>
  <c r="AB32" i="33"/>
  <c r="AC68" i="33" s="1"/>
  <c r="Z176" i="30"/>
  <c r="AA169" i="30"/>
  <c r="AA150" i="30"/>
  <c r="AB30" i="30"/>
  <c r="AC66" i="30" s="1"/>
  <c r="W194" i="30"/>
  <c r="AB26" i="33"/>
  <c r="AC62" i="33" s="1"/>
  <c r="AA164" i="30"/>
  <c r="AA145" i="30"/>
  <c r="AB25" i="30"/>
  <c r="AC61" i="30" s="1"/>
  <c r="AA166" i="30"/>
  <c r="AB27" i="30"/>
  <c r="AC63" i="30" s="1"/>
  <c r="AA147" i="30"/>
  <c r="AA172" i="30"/>
  <c r="AA153" i="30"/>
  <c r="AB33" i="30"/>
  <c r="AC69" i="30" s="1"/>
  <c r="AA162" i="30"/>
  <c r="AA37" i="30"/>
  <c r="AB23" i="30"/>
  <c r="AA143" i="30"/>
  <c r="X196" i="30"/>
  <c r="X184" i="30"/>
  <c r="X186" i="30" s="1"/>
  <c r="AB34" i="33"/>
  <c r="AC70" i="33" s="1"/>
  <c r="AB28" i="30"/>
  <c r="AC64" i="30" s="1"/>
  <c r="AA167" i="30"/>
  <c r="AA148" i="30"/>
  <c r="Z73" i="30"/>
  <c r="Z99" i="28" s="1"/>
  <c r="Z91" i="28" s="1"/>
  <c r="Y183" i="30"/>
  <c r="Y185" i="30" s="1"/>
  <c r="Y190" i="30"/>
  <c r="Y192" i="30" s="1"/>
  <c r="Y189" i="30"/>
  <c r="Y158" i="30"/>
  <c r="Y178" i="30"/>
  <c r="Y179" i="30" s="1"/>
  <c r="Y182" i="30"/>
  <c r="AC23" i="31"/>
  <c r="AB162" i="31"/>
  <c r="AB143" i="31"/>
  <c r="AD25" i="32"/>
  <c r="AE55" i="32" s="1"/>
  <c r="AC25" i="2"/>
  <c r="AD55" i="2" s="1"/>
  <c r="AC28" i="2"/>
  <c r="AD58" i="2" s="1"/>
  <c r="AC27" i="2"/>
  <c r="AD57" i="2" s="1"/>
  <c r="AA73" i="10"/>
  <c r="AC23" i="2"/>
  <c r="AD53" i="2" s="1"/>
  <c r="AC26" i="2"/>
  <c r="AD56" i="2" s="1"/>
  <c r="AD20" i="2"/>
  <c r="AA61" i="2"/>
  <c r="AA96" i="28" s="1"/>
  <c r="AB29" i="2"/>
  <c r="AC24" i="2"/>
  <c r="AD54" i="2" s="1"/>
  <c r="AC21" i="2"/>
  <c r="AD51" i="2" s="1"/>
  <c r="AA31" i="2"/>
  <c r="AC34" i="10"/>
  <c r="AD70" i="10" s="1"/>
  <c r="AC25" i="10"/>
  <c r="AD61" i="10" s="1"/>
  <c r="AC31" i="10"/>
  <c r="AD67" i="10" s="1"/>
  <c r="AC35" i="10"/>
  <c r="AD71" i="10" s="1"/>
  <c r="AC29" i="10"/>
  <c r="AD65" i="10" s="1"/>
  <c r="AC32" i="10"/>
  <c r="AD68" i="10" s="1"/>
  <c r="AC28" i="10"/>
  <c r="AD64" i="10" s="1"/>
  <c r="AD24" i="10"/>
  <c r="AE60" i="10" s="1"/>
  <c r="AC26" i="10"/>
  <c r="AD62" i="10" s="1"/>
  <c r="AC27" i="10"/>
  <c r="AD63" i="10" s="1"/>
  <c r="AD26" i="32"/>
  <c r="AE56" i="32" s="1"/>
  <c r="AE20" i="32"/>
  <c r="AD23" i="32"/>
  <c r="AE53" i="32" s="1"/>
  <c r="AD24" i="32"/>
  <c r="AE54" i="32" s="1"/>
  <c r="AD27" i="32"/>
  <c r="AE57" i="32" s="1"/>
  <c r="AE95" i="28" l="1"/>
  <c r="AE103" i="28" s="1"/>
  <c r="AE113" i="28"/>
  <c r="AE121" i="28" s="1"/>
  <c r="AE129" i="28" s="1"/>
  <c r="AC59" i="33"/>
  <c r="AD51" i="32"/>
  <c r="AF50" i="32"/>
  <c r="AD59" i="31"/>
  <c r="AC59" i="30"/>
  <c r="Z109" i="28"/>
  <c r="Z23" i="28"/>
  <c r="AA179" i="34"/>
  <c r="AA106" i="28"/>
  <c r="AA24" i="28" s="1"/>
  <c r="Z26" i="28"/>
  <c r="Y10" i="28"/>
  <c r="AA74" i="36"/>
  <c r="AA108" i="28"/>
  <c r="AA92" i="28" s="1"/>
  <c r="Z89" i="28"/>
  <c r="AA22" i="28"/>
  <c r="AB18" i="28"/>
  <c r="AK35" i="2"/>
  <c r="AJ46" i="2"/>
  <c r="Z17" i="28"/>
  <c r="Y9" i="28"/>
  <c r="AA14" i="28"/>
  <c r="Z6" i="28"/>
  <c r="AA74" i="10"/>
  <c r="AA97" i="28"/>
  <c r="AA88" i="28"/>
  <c r="AE50" i="2"/>
  <c r="Y7" i="28"/>
  <c r="Z15" i="28"/>
  <c r="AE21" i="50"/>
  <c r="AE23" i="50" s="1"/>
  <c r="AF2" i="50"/>
  <c r="AF20" i="50"/>
  <c r="AF27" i="50"/>
  <c r="AA62" i="32"/>
  <c r="AC58" i="32"/>
  <c r="AC28" i="32"/>
  <c r="Z177" i="34"/>
  <c r="AC66" i="10"/>
  <c r="AC30" i="10"/>
  <c r="Z184" i="31"/>
  <c r="Z186" i="31" s="1"/>
  <c r="AA74" i="35"/>
  <c r="Z74" i="30"/>
  <c r="Z74" i="33"/>
  <c r="AF58" i="43"/>
  <c r="AF89" i="43"/>
  <c r="AF76" i="43"/>
  <c r="AF22" i="43"/>
  <c r="AF40" i="43"/>
  <c r="AF188" i="36"/>
  <c r="AF126" i="36"/>
  <c r="AF161" i="36"/>
  <c r="AF58" i="36"/>
  <c r="AF40" i="36"/>
  <c r="AF181" i="36"/>
  <c r="AF77" i="36"/>
  <c r="AF109" i="36"/>
  <c r="AF142" i="36"/>
  <c r="AF92" i="36"/>
  <c r="AF22" i="36"/>
  <c r="AF126" i="29"/>
  <c r="AF188" i="29"/>
  <c r="AF181" i="29"/>
  <c r="AF161" i="29"/>
  <c r="AF142" i="29"/>
  <c r="AF22" i="29"/>
  <c r="AF40" i="29"/>
  <c r="AF77" i="29"/>
  <c r="AF58" i="29"/>
  <c r="AF92" i="29"/>
  <c r="AF109" i="29"/>
  <c r="AF67" i="28"/>
  <c r="AF75" i="28" s="1"/>
  <c r="AF87" i="28"/>
  <c r="AF77" i="10"/>
  <c r="AF40" i="10"/>
  <c r="AF92" i="10"/>
  <c r="AF58" i="10"/>
  <c r="AF22" i="10"/>
  <c r="AF188" i="31"/>
  <c r="AF161" i="31"/>
  <c r="AF77" i="31"/>
  <c r="AF58" i="31"/>
  <c r="AF142" i="31"/>
  <c r="AF181" i="31"/>
  <c r="AF109" i="31"/>
  <c r="AF22" i="31"/>
  <c r="AF126" i="31"/>
  <c r="AF40" i="31"/>
  <c r="AF92" i="31"/>
  <c r="AF92" i="33"/>
  <c r="AF58" i="33"/>
  <c r="AF22" i="33"/>
  <c r="AF40" i="33"/>
  <c r="AF77" i="33"/>
  <c r="AG34" i="28"/>
  <c r="AG59" i="28" s="1"/>
  <c r="AF161" i="35"/>
  <c r="AF126" i="35"/>
  <c r="AF22" i="35"/>
  <c r="AF92" i="35"/>
  <c r="AF40" i="35"/>
  <c r="AF142" i="35"/>
  <c r="AF58" i="35"/>
  <c r="AF188" i="35"/>
  <c r="AF181" i="35"/>
  <c r="AF77" i="35"/>
  <c r="AF109" i="35"/>
  <c r="AG4" i="36"/>
  <c r="AG4" i="34"/>
  <c r="AG4" i="32"/>
  <c r="AG4" i="30"/>
  <c r="AG4" i="33"/>
  <c r="AG4" i="31"/>
  <c r="AG4" i="43"/>
  <c r="AG4" i="50" s="1"/>
  <c r="AG4" i="35"/>
  <c r="AG4" i="10"/>
  <c r="AG4" i="29"/>
  <c r="AG77" i="2"/>
  <c r="AG65" i="2"/>
  <c r="AG49" i="2"/>
  <c r="AG34" i="2"/>
  <c r="AG19" i="2"/>
  <c r="AF181" i="30"/>
  <c r="AF126" i="30"/>
  <c r="AF142" i="30"/>
  <c r="AF58" i="30"/>
  <c r="AF161" i="30"/>
  <c r="AF77" i="30"/>
  <c r="AF188" i="30"/>
  <c r="AF22" i="30"/>
  <c r="AF109" i="30"/>
  <c r="AF40" i="30"/>
  <c r="AF92" i="30"/>
  <c r="AF181" i="34"/>
  <c r="AF161" i="34"/>
  <c r="AF142" i="34"/>
  <c r="AF126" i="34"/>
  <c r="AF40" i="34"/>
  <c r="AF58" i="34"/>
  <c r="AF77" i="34"/>
  <c r="AF92" i="34"/>
  <c r="AF188" i="34"/>
  <c r="AF109" i="34"/>
  <c r="AF22" i="34"/>
  <c r="AI5" i="28"/>
  <c r="AH4" i="2"/>
  <c r="AH21" i="28"/>
  <c r="AH13" i="28"/>
  <c r="AF65" i="32"/>
  <c r="AF19" i="32"/>
  <c r="AF77" i="32"/>
  <c r="AF34" i="32"/>
  <c r="AF49" i="32"/>
  <c r="AB37" i="10"/>
  <c r="AC61" i="31"/>
  <c r="AC73" i="31" s="1"/>
  <c r="AC100" i="28" s="1"/>
  <c r="AC25" i="31"/>
  <c r="AC37" i="31" s="1"/>
  <c r="AB145" i="31"/>
  <c r="AB157" i="31" s="1"/>
  <c r="AB164" i="31"/>
  <c r="AB176" i="31" s="1"/>
  <c r="Z177" i="35"/>
  <c r="AC52" i="32"/>
  <c r="AC22" i="32"/>
  <c r="AC31" i="32" s="1"/>
  <c r="AC69" i="10"/>
  <c r="AC33" i="10"/>
  <c r="Y194" i="31"/>
  <c r="AA182" i="31"/>
  <c r="AA184" i="31" s="1"/>
  <c r="AA157" i="35"/>
  <c r="AA189" i="35" s="1"/>
  <c r="Z183" i="35"/>
  <c r="Z185" i="35" s="1"/>
  <c r="Z158" i="36"/>
  <c r="Y198" i="31"/>
  <c r="Z190" i="35"/>
  <c r="Z192" i="35" s="1"/>
  <c r="Z197" i="31"/>
  <c r="Z198" i="31" s="1"/>
  <c r="Z193" i="31"/>
  <c r="AA158" i="31"/>
  <c r="AA178" i="31"/>
  <c r="AA179" i="31" s="1"/>
  <c r="Z182" i="36"/>
  <c r="Z184" i="36" s="1"/>
  <c r="Y186" i="36"/>
  <c r="Y196" i="36"/>
  <c r="AB73" i="36"/>
  <c r="AA190" i="31"/>
  <c r="AA192" i="31" s="1"/>
  <c r="AB73" i="35"/>
  <c r="AB107" i="28" s="1"/>
  <c r="AB25" i="28" s="1"/>
  <c r="AA183" i="31"/>
  <c r="AA185" i="31" s="1"/>
  <c r="Y197" i="36"/>
  <c r="Z177" i="36"/>
  <c r="Y193" i="36"/>
  <c r="AA62" i="2"/>
  <c r="AB74" i="31"/>
  <c r="AB73" i="34"/>
  <c r="AA177" i="31"/>
  <c r="Z178" i="36"/>
  <c r="Z179" i="36" s="1"/>
  <c r="AC59" i="10"/>
  <c r="AC23" i="10"/>
  <c r="Z190" i="36"/>
  <c r="Z192" i="36" s="1"/>
  <c r="Z183" i="36"/>
  <c r="Z185" i="36" s="1"/>
  <c r="AA74" i="34"/>
  <c r="AA176" i="36"/>
  <c r="AA183" i="36" s="1"/>
  <c r="AA185" i="36" s="1"/>
  <c r="AA157" i="36"/>
  <c r="AA182" i="36" s="1"/>
  <c r="AC23" i="34"/>
  <c r="AC59" i="34"/>
  <c r="AB143" i="34"/>
  <c r="AB37" i="34"/>
  <c r="AB162" i="34"/>
  <c r="AC27" i="36"/>
  <c r="AC63" i="36"/>
  <c r="AB147" i="36"/>
  <c r="AB166" i="36"/>
  <c r="AD63" i="31"/>
  <c r="AC166" i="31"/>
  <c r="AD27" i="31"/>
  <c r="AC147" i="31"/>
  <c r="AD60" i="31"/>
  <c r="AD24" i="31"/>
  <c r="AC144" i="31"/>
  <c r="AC163" i="31"/>
  <c r="AC25" i="34"/>
  <c r="AC61" i="34"/>
  <c r="AB145" i="34"/>
  <c r="AB164" i="34"/>
  <c r="AC28" i="34"/>
  <c r="AC64" i="34"/>
  <c r="AB167" i="34"/>
  <c r="AB148" i="34"/>
  <c r="AC23" i="35"/>
  <c r="AC59" i="35"/>
  <c r="AB143" i="35"/>
  <c r="AB37" i="35"/>
  <c r="AB162" i="35"/>
  <c r="AG28" i="35"/>
  <c r="AG64" i="35"/>
  <c r="AF167" i="35"/>
  <c r="AF148" i="35"/>
  <c r="AD66" i="31"/>
  <c r="AD30" i="31"/>
  <c r="AC169" i="31"/>
  <c r="AC150" i="31"/>
  <c r="AC26" i="34"/>
  <c r="AC62" i="34"/>
  <c r="AB146" i="34"/>
  <c r="AB165" i="34"/>
  <c r="AC32" i="34"/>
  <c r="AC68" i="34"/>
  <c r="AB171" i="34"/>
  <c r="AB152" i="34"/>
  <c r="AE67" i="31"/>
  <c r="AD170" i="31"/>
  <c r="AD151" i="31"/>
  <c r="AE31" i="31"/>
  <c r="AK26" i="35"/>
  <c r="AK62" i="35"/>
  <c r="AJ165" i="35"/>
  <c r="AJ146" i="35"/>
  <c r="X194" i="35"/>
  <c r="AD62" i="31"/>
  <c r="AD26" i="31"/>
  <c r="AC165" i="31"/>
  <c r="AC146" i="31"/>
  <c r="AE24" i="35"/>
  <c r="AE60" i="35"/>
  <c r="AD163" i="35"/>
  <c r="AD144" i="35"/>
  <c r="AC35" i="36"/>
  <c r="AC71" i="36"/>
  <c r="AB174" i="36"/>
  <c r="AB155" i="36"/>
  <c r="AC27" i="34"/>
  <c r="AC63" i="34"/>
  <c r="AB147" i="34"/>
  <c r="AB166" i="34"/>
  <c r="Z189" i="35"/>
  <c r="Z182" i="35"/>
  <c r="Z178" i="35"/>
  <c r="Z179" i="35" s="1"/>
  <c r="AC34" i="34"/>
  <c r="AC70" i="34"/>
  <c r="AB173" i="34"/>
  <c r="AB154" i="34"/>
  <c r="AD35" i="31"/>
  <c r="AD71" i="31"/>
  <c r="AC174" i="31"/>
  <c r="AC155" i="31"/>
  <c r="AH33" i="35"/>
  <c r="AH69" i="35"/>
  <c r="AG153" i="35"/>
  <c r="AG172" i="35"/>
  <c r="AC24" i="34"/>
  <c r="AC60" i="34"/>
  <c r="AB163" i="34"/>
  <c r="AB144" i="34"/>
  <c r="AC34" i="36"/>
  <c r="AC70" i="36"/>
  <c r="AB154" i="36"/>
  <c r="AB173" i="36"/>
  <c r="AC35" i="34"/>
  <c r="AC71" i="34"/>
  <c r="AB155" i="34"/>
  <c r="AB174" i="34"/>
  <c r="AC34" i="35"/>
  <c r="AC70" i="35"/>
  <c r="AB154" i="35"/>
  <c r="AB173" i="35"/>
  <c r="AC24" i="36"/>
  <c r="AC60" i="36"/>
  <c r="AB144" i="36"/>
  <c r="AB163" i="36"/>
  <c r="X198" i="35"/>
  <c r="Z191" i="36"/>
  <c r="AC52" i="2"/>
  <c r="AC22" i="2"/>
  <c r="AH35" i="35"/>
  <c r="AH71" i="35"/>
  <c r="AG155" i="35"/>
  <c r="AG174" i="35"/>
  <c r="AH29" i="35"/>
  <c r="AH65" i="35"/>
  <c r="AG149" i="35"/>
  <c r="AG168" i="35"/>
  <c r="Z158" i="34"/>
  <c r="Y197" i="35"/>
  <c r="Y191" i="35"/>
  <c r="Y193" i="35" s="1"/>
  <c r="AG27" i="35"/>
  <c r="AG63" i="35"/>
  <c r="AF147" i="35"/>
  <c r="AF166" i="35"/>
  <c r="AC30" i="36"/>
  <c r="AC66" i="36"/>
  <c r="AB150" i="36"/>
  <c r="AB169" i="36"/>
  <c r="AB37" i="36"/>
  <c r="X198" i="34"/>
  <c r="Z182" i="34"/>
  <c r="Z189" i="34"/>
  <c r="AA157" i="34"/>
  <c r="AC30" i="34"/>
  <c r="AC66" i="34"/>
  <c r="AB169" i="34"/>
  <c r="AB150" i="34"/>
  <c r="Y196" i="35"/>
  <c r="Y184" i="35"/>
  <c r="Y186" i="35" s="1"/>
  <c r="Y191" i="34"/>
  <c r="Y193" i="34" s="1"/>
  <c r="Y197" i="34"/>
  <c r="AC31" i="36"/>
  <c r="AC67" i="36"/>
  <c r="AB170" i="36"/>
  <c r="AB151" i="36"/>
  <c r="AF29" i="36"/>
  <c r="AF65" i="36"/>
  <c r="AE149" i="36"/>
  <c r="AE168" i="36"/>
  <c r="X194" i="34"/>
  <c r="AD23" i="36"/>
  <c r="AD59" i="36"/>
  <c r="AC162" i="36"/>
  <c r="AC143" i="36"/>
  <c r="AB31" i="2"/>
  <c r="AC59" i="2"/>
  <c r="AC33" i="36"/>
  <c r="AC69" i="36"/>
  <c r="AB172" i="36"/>
  <c r="AB153" i="36"/>
  <c r="AC29" i="34"/>
  <c r="AC65" i="34"/>
  <c r="AB168" i="34"/>
  <c r="AB149" i="34"/>
  <c r="AC28" i="36"/>
  <c r="AC64" i="36"/>
  <c r="AB167" i="36"/>
  <c r="AB148" i="36"/>
  <c r="AD65" i="31"/>
  <c r="AC168" i="31"/>
  <c r="AC149" i="31"/>
  <c r="AD29" i="31"/>
  <c r="Y184" i="34"/>
  <c r="Y186" i="34" s="1"/>
  <c r="Y196" i="34"/>
  <c r="AC31" i="34"/>
  <c r="AC67" i="34"/>
  <c r="AB170" i="34"/>
  <c r="AB151" i="34"/>
  <c r="AH25" i="35"/>
  <c r="AH61" i="35"/>
  <c r="AG164" i="35"/>
  <c r="AG145" i="35"/>
  <c r="AD68" i="31"/>
  <c r="AC152" i="31"/>
  <c r="AD32" i="31"/>
  <c r="AC171" i="31"/>
  <c r="AD69" i="31"/>
  <c r="AC153" i="31"/>
  <c r="AD33" i="31"/>
  <c r="AC172" i="31"/>
  <c r="AD70" i="31"/>
  <c r="AC173" i="31"/>
  <c r="AC154" i="31"/>
  <c r="AD34" i="31"/>
  <c r="AH30" i="35"/>
  <c r="AH66" i="35"/>
  <c r="AG169" i="35"/>
  <c r="AG150" i="35"/>
  <c r="Z158" i="35"/>
  <c r="AA176" i="35"/>
  <c r="AC33" i="34"/>
  <c r="AC69" i="34"/>
  <c r="AB172" i="34"/>
  <c r="AB153" i="34"/>
  <c r="AA176" i="34"/>
  <c r="Z183" i="34"/>
  <c r="Z185" i="34" s="1"/>
  <c r="Z190" i="34"/>
  <c r="Z192" i="34" s="1"/>
  <c r="AD64" i="31"/>
  <c r="AC148" i="31"/>
  <c r="AC167" i="31"/>
  <c r="AD28" i="31"/>
  <c r="AG32" i="35"/>
  <c r="AG68" i="35"/>
  <c r="AF171" i="35"/>
  <c r="AF152" i="35"/>
  <c r="AC25" i="36"/>
  <c r="AC61" i="36"/>
  <c r="AB145" i="36"/>
  <c r="AB164" i="36"/>
  <c r="AC31" i="35"/>
  <c r="AC67" i="35"/>
  <c r="AB170" i="35"/>
  <c r="AB151" i="35"/>
  <c r="AC32" i="36"/>
  <c r="AC68" i="36"/>
  <c r="AB171" i="36"/>
  <c r="AB152" i="36"/>
  <c r="AC26" i="36"/>
  <c r="AC62" i="36"/>
  <c r="AB146" i="36"/>
  <c r="AB165" i="36"/>
  <c r="AB61" i="32"/>
  <c r="AB104" i="28" s="1"/>
  <c r="AL41" i="33"/>
  <c r="AK55" i="33"/>
  <c r="AD29" i="32"/>
  <c r="AE59" i="32" s="1"/>
  <c r="AD21" i="32"/>
  <c r="AM55" i="10"/>
  <c r="AK41" i="34"/>
  <c r="AJ55" i="34"/>
  <c r="Z158" i="30"/>
  <c r="AC23" i="33"/>
  <c r="AB37" i="33"/>
  <c r="AB172" i="30"/>
  <c r="AB153" i="30"/>
  <c r="AC33" i="30"/>
  <c r="AD69" i="30" s="1"/>
  <c r="AB164" i="30"/>
  <c r="AB145" i="30"/>
  <c r="AC25" i="30"/>
  <c r="AD61" i="30" s="1"/>
  <c r="Z189" i="30"/>
  <c r="Z182" i="30"/>
  <c r="Z178" i="30"/>
  <c r="Z179" i="30" s="1"/>
  <c r="AA73" i="33"/>
  <c r="AA105" i="28" s="1"/>
  <c r="AC31" i="33"/>
  <c r="AD67" i="33" s="1"/>
  <c r="AA157" i="30"/>
  <c r="AC28" i="33"/>
  <c r="AD64" i="33" s="1"/>
  <c r="AB146" i="30"/>
  <c r="AC26" i="30"/>
  <c r="AD62" i="30" s="1"/>
  <c r="AB165" i="30"/>
  <c r="AB167" i="30"/>
  <c r="AB148" i="30"/>
  <c r="AC28" i="30"/>
  <c r="AD64" i="30" s="1"/>
  <c r="AB143" i="30"/>
  <c r="AC23" i="30"/>
  <c r="AB162" i="30"/>
  <c r="AB37" i="30"/>
  <c r="AB170" i="30"/>
  <c r="AB151" i="30"/>
  <c r="AC31" i="30"/>
  <c r="AD67" i="30" s="1"/>
  <c r="AC29" i="33"/>
  <c r="AD65" i="33" s="1"/>
  <c r="AB173" i="30"/>
  <c r="AB154" i="30"/>
  <c r="AC34" i="30"/>
  <c r="AD70" i="30" s="1"/>
  <c r="Y196" i="30"/>
  <c r="Y184" i="30"/>
  <c r="Y186" i="30" s="1"/>
  <c r="AA73" i="30"/>
  <c r="AA99" i="28" s="1"/>
  <c r="AA91" i="28" s="1"/>
  <c r="AB169" i="30"/>
  <c r="AC30" i="30"/>
  <c r="AD66" i="30" s="1"/>
  <c r="AB150" i="30"/>
  <c r="Z183" i="30"/>
  <c r="Z185" i="30" s="1"/>
  <c r="Z190" i="30"/>
  <c r="Z192" i="30" s="1"/>
  <c r="AC35" i="30"/>
  <c r="AD71" i="30" s="1"/>
  <c r="AB155" i="30"/>
  <c r="AB174" i="30"/>
  <c r="AB163" i="30"/>
  <c r="AB144" i="30"/>
  <c r="AC24" i="30"/>
  <c r="AD60" i="30" s="1"/>
  <c r="AC24" i="33"/>
  <c r="AD60" i="33" s="1"/>
  <c r="AC35" i="33"/>
  <c r="AD71" i="33" s="1"/>
  <c r="X194" i="30"/>
  <c r="AC27" i="33"/>
  <c r="AD63" i="33" s="1"/>
  <c r="AD25" i="33"/>
  <c r="AE61" i="33" s="1"/>
  <c r="AC34" i="33"/>
  <c r="AD70" i="33" s="1"/>
  <c r="AA176" i="30"/>
  <c r="AC26" i="33"/>
  <c r="AD62" i="33" s="1"/>
  <c r="AC32" i="33"/>
  <c r="AD68" i="33" s="1"/>
  <c r="AC33" i="33"/>
  <c r="AD69" i="33" s="1"/>
  <c r="AB168" i="30"/>
  <c r="AB149" i="30"/>
  <c r="AC29" i="30"/>
  <c r="AD65" i="30" s="1"/>
  <c r="AC30" i="33"/>
  <c r="AD66" i="33" s="1"/>
  <c r="Z177" i="30"/>
  <c r="Y191" i="30"/>
  <c r="Y193" i="30" s="1"/>
  <c r="Y197" i="30"/>
  <c r="AB147" i="30"/>
  <c r="AC27" i="30"/>
  <c r="AD63" i="30" s="1"/>
  <c r="AB166" i="30"/>
  <c r="X198" i="30"/>
  <c r="AB171" i="30"/>
  <c r="AC32" i="30"/>
  <c r="AD68" i="30" s="1"/>
  <c r="AB152" i="30"/>
  <c r="AA191" i="31"/>
  <c r="AD23" i="31"/>
  <c r="AC143" i="31"/>
  <c r="AC162" i="31"/>
  <c r="AE25" i="32"/>
  <c r="AF55" i="32" s="1"/>
  <c r="AD25" i="2"/>
  <c r="AE55" i="2" s="1"/>
  <c r="AD24" i="2"/>
  <c r="AE54" i="2" s="1"/>
  <c r="AE20" i="2"/>
  <c r="AD23" i="2"/>
  <c r="AE53" i="2" s="1"/>
  <c r="AD26" i="2"/>
  <c r="AE56" i="2" s="1"/>
  <c r="AD27" i="2"/>
  <c r="AE57" i="2" s="1"/>
  <c r="AD21" i="2"/>
  <c r="AE51" i="2" s="1"/>
  <c r="AD28" i="2"/>
  <c r="AE58" i="2" s="1"/>
  <c r="AB61" i="2"/>
  <c r="AB96" i="28" s="1"/>
  <c r="AC29" i="2"/>
  <c r="AE24" i="10"/>
  <c r="AF60" i="10" s="1"/>
  <c r="AB73" i="10"/>
  <c r="AD32" i="10"/>
  <c r="AE68" i="10" s="1"/>
  <c r="AD35" i="10"/>
  <c r="AE71" i="10" s="1"/>
  <c r="AD28" i="10"/>
  <c r="AE64" i="10" s="1"/>
  <c r="AD29" i="10"/>
  <c r="AE65" i="10" s="1"/>
  <c r="AD25" i="10"/>
  <c r="AE61" i="10" s="1"/>
  <c r="AD27" i="10"/>
  <c r="AE63" i="10" s="1"/>
  <c r="AD31" i="10"/>
  <c r="AE67" i="10" s="1"/>
  <c r="AD26" i="10"/>
  <c r="AE62" i="10" s="1"/>
  <c r="AD34" i="10"/>
  <c r="AE70" i="10" s="1"/>
  <c r="AE23" i="32"/>
  <c r="AF53" i="32" s="1"/>
  <c r="AE26" i="32"/>
  <c r="AF56" i="32" s="1"/>
  <c r="AF20" i="32"/>
  <c r="AE24" i="32"/>
  <c r="AF54" i="32" s="1"/>
  <c r="AE27" i="32"/>
  <c r="AF57" i="32" s="1"/>
  <c r="AA109" i="28" l="1"/>
  <c r="AF95" i="28"/>
  <c r="AF103" i="28" s="1"/>
  <c r="AF113" i="28"/>
  <c r="AF121" i="28" s="1"/>
  <c r="AF129" i="28" s="1"/>
  <c r="AD59" i="33"/>
  <c r="AE51" i="32"/>
  <c r="AG50" i="32"/>
  <c r="AE59" i="31"/>
  <c r="AD59" i="30"/>
  <c r="AA26" i="28"/>
  <c r="Z10" i="28"/>
  <c r="AB179" i="34"/>
  <c r="AB106" i="28"/>
  <c r="AB24" i="28" s="1"/>
  <c r="AA23" i="28"/>
  <c r="AB74" i="36"/>
  <c r="AB108" i="28"/>
  <c r="AB92" i="28" s="1"/>
  <c r="AA89" i="28"/>
  <c r="Z27" i="28"/>
  <c r="AC18" i="28"/>
  <c r="AB74" i="10"/>
  <c r="AB97" i="28"/>
  <c r="AB14" i="28"/>
  <c r="AA6" i="28"/>
  <c r="AB22" i="28"/>
  <c r="AA15" i="28"/>
  <c r="Z7" i="28"/>
  <c r="AL35" i="2"/>
  <c r="AK46" i="2"/>
  <c r="AF50" i="2"/>
  <c r="AA17" i="28"/>
  <c r="Z9" i="28"/>
  <c r="AB88" i="28"/>
  <c r="AF21" i="50"/>
  <c r="AF23" i="50" s="1"/>
  <c r="AG2" i="50"/>
  <c r="AG27" i="50"/>
  <c r="AG20" i="50"/>
  <c r="AA74" i="30"/>
  <c r="AB62" i="32"/>
  <c r="AA74" i="33"/>
  <c r="AD58" i="32"/>
  <c r="AD28" i="32"/>
  <c r="Z194" i="31"/>
  <c r="AD66" i="10"/>
  <c r="AD30" i="10"/>
  <c r="AB74" i="35"/>
  <c r="AG22" i="43"/>
  <c r="AG76" i="43"/>
  <c r="AG40" i="43"/>
  <c r="AG58" i="43"/>
  <c r="AG89" i="43"/>
  <c r="AG181" i="31"/>
  <c r="AG109" i="31"/>
  <c r="AG92" i="31"/>
  <c r="AG40" i="31"/>
  <c r="AG22" i="31"/>
  <c r="AG58" i="31"/>
  <c r="AG142" i="31"/>
  <c r="AG126" i="31"/>
  <c r="AG77" i="31"/>
  <c r="AG161" i="31"/>
  <c r="AG188" i="31"/>
  <c r="AG67" i="28"/>
  <c r="AG75" i="28" s="1"/>
  <c r="AG87" i="28"/>
  <c r="AG188" i="30"/>
  <c r="AG142" i="30"/>
  <c r="AG58" i="30"/>
  <c r="AG22" i="30"/>
  <c r="AG77" i="30"/>
  <c r="AG181" i="30"/>
  <c r="AG161" i="30"/>
  <c r="AG92" i="30"/>
  <c r="AG109" i="30"/>
  <c r="AG40" i="30"/>
  <c r="AG126" i="30"/>
  <c r="AG34" i="32"/>
  <c r="AG49" i="32"/>
  <c r="AG65" i="32"/>
  <c r="AG19" i="32"/>
  <c r="AG77" i="32"/>
  <c r="AH34" i="28"/>
  <c r="AH59" i="28" s="1"/>
  <c r="AG126" i="29"/>
  <c r="AG188" i="29"/>
  <c r="AG161" i="29"/>
  <c r="AG92" i="29"/>
  <c r="AG58" i="29"/>
  <c r="AG22" i="29"/>
  <c r="AG181" i="29"/>
  <c r="AG142" i="29"/>
  <c r="AG77" i="29"/>
  <c r="AG40" i="29"/>
  <c r="AG109" i="29"/>
  <c r="AG161" i="34"/>
  <c r="AG142" i="34"/>
  <c r="AG126" i="34"/>
  <c r="AG188" i="34"/>
  <c r="AG77" i="34"/>
  <c r="AG109" i="34"/>
  <c r="AG181" i="34"/>
  <c r="AG92" i="34"/>
  <c r="AG58" i="34"/>
  <c r="AG40" i="34"/>
  <c r="AG22" i="34"/>
  <c r="AG58" i="33"/>
  <c r="AG40" i="33"/>
  <c r="AG22" i="33"/>
  <c r="AG77" i="33"/>
  <c r="AG92" i="33"/>
  <c r="AH4" i="36"/>
  <c r="AH4" i="34"/>
  <c r="AH4" i="32"/>
  <c r="AH4" i="30"/>
  <c r="AH4" i="33"/>
  <c r="AH4" i="10"/>
  <c r="AH4" i="31"/>
  <c r="AH4" i="43"/>
  <c r="AH4" i="50" s="1"/>
  <c r="AH4" i="29"/>
  <c r="AH4" i="35"/>
  <c r="AH77" i="2"/>
  <c r="AH65" i="2"/>
  <c r="AH49" i="2"/>
  <c r="AH34" i="2"/>
  <c r="AH19" i="2"/>
  <c r="AG77" i="10"/>
  <c r="AG40" i="10"/>
  <c r="AG92" i="10"/>
  <c r="AG58" i="10"/>
  <c r="AG22" i="10"/>
  <c r="AG188" i="36"/>
  <c r="AG181" i="36"/>
  <c r="AG161" i="36"/>
  <c r="AG77" i="36"/>
  <c r="AG22" i="36"/>
  <c r="AG92" i="36"/>
  <c r="AG142" i="36"/>
  <c r="AG109" i="36"/>
  <c r="AG40" i="36"/>
  <c r="AG126" i="36"/>
  <c r="AG58" i="36"/>
  <c r="AJ5" i="28"/>
  <c r="AI4" i="2"/>
  <c r="AI21" i="28"/>
  <c r="AI13" i="28"/>
  <c r="AG161" i="35"/>
  <c r="AG188" i="35"/>
  <c r="AG126" i="35"/>
  <c r="AG58" i="35"/>
  <c r="AG22" i="35"/>
  <c r="AG92" i="35"/>
  <c r="AG40" i="35"/>
  <c r="AG77" i="35"/>
  <c r="AG181" i="35"/>
  <c r="AG142" i="35"/>
  <c r="AG109" i="35"/>
  <c r="AC37" i="10"/>
  <c r="AD61" i="31"/>
  <c r="AD73" i="31" s="1"/>
  <c r="AD100" i="28" s="1"/>
  <c r="AC145" i="31"/>
  <c r="AC157" i="31" s="1"/>
  <c r="AC164" i="31"/>
  <c r="AC176" i="31" s="1"/>
  <c r="AC190" i="31" s="1"/>
  <c r="AC192" i="31" s="1"/>
  <c r="AD25" i="31"/>
  <c r="AD52" i="32"/>
  <c r="AD22" i="32"/>
  <c r="AD69" i="10"/>
  <c r="AD33" i="10"/>
  <c r="AB177" i="31"/>
  <c r="AA158" i="36"/>
  <c r="AB190" i="31"/>
  <c r="AB192" i="31" s="1"/>
  <c r="AA182" i="35"/>
  <c r="AA184" i="35" s="1"/>
  <c r="AA158" i="35"/>
  <c r="AB158" i="31"/>
  <c r="Z196" i="36"/>
  <c r="AA197" i="31"/>
  <c r="Z193" i="36"/>
  <c r="AA177" i="36"/>
  <c r="AA186" i="31"/>
  <c r="Y194" i="36"/>
  <c r="AA196" i="31"/>
  <c r="AA193" i="31"/>
  <c r="AC74" i="31"/>
  <c r="Y198" i="36"/>
  <c r="AA189" i="36"/>
  <c r="AA191" i="36" s="1"/>
  <c r="AB62" i="2"/>
  <c r="Y194" i="34"/>
  <c r="AB74" i="34"/>
  <c r="AD59" i="10"/>
  <c r="AD23" i="10"/>
  <c r="Z186" i="36"/>
  <c r="Y194" i="35"/>
  <c r="Y198" i="35"/>
  <c r="Z197" i="36"/>
  <c r="AB176" i="36"/>
  <c r="AB190" i="36" s="1"/>
  <c r="AB192" i="36" s="1"/>
  <c r="AB157" i="36"/>
  <c r="AB178" i="31"/>
  <c r="AB179" i="31" s="1"/>
  <c r="AA178" i="36"/>
  <c r="AA179" i="36" s="1"/>
  <c r="AA190" i="36"/>
  <c r="AA192" i="36" s="1"/>
  <c r="AC73" i="36"/>
  <c r="Y198" i="34"/>
  <c r="AB183" i="31"/>
  <c r="AB185" i="31" s="1"/>
  <c r="AE68" i="31"/>
  <c r="AE32" i="31"/>
  <c r="AD171" i="31"/>
  <c r="AD152" i="31"/>
  <c r="Z197" i="34"/>
  <c r="Z191" i="34"/>
  <c r="Z193" i="34" s="1"/>
  <c r="AD52" i="2"/>
  <c r="AD22" i="2"/>
  <c r="AD24" i="36"/>
  <c r="AD60" i="36"/>
  <c r="AC144" i="36"/>
  <c r="AC163" i="36"/>
  <c r="AD35" i="34"/>
  <c r="AD71" i="34"/>
  <c r="AC174" i="34"/>
  <c r="AC155" i="34"/>
  <c r="AD24" i="34"/>
  <c r="AD60" i="34"/>
  <c r="AC144" i="34"/>
  <c r="AC163" i="34"/>
  <c r="AE35" i="31"/>
  <c r="AE71" i="31"/>
  <c r="AD174" i="31"/>
  <c r="AD155" i="31"/>
  <c r="Z191" i="35"/>
  <c r="Z193" i="35" s="1"/>
  <c r="Z197" i="35"/>
  <c r="AD35" i="36"/>
  <c r="AD71" i="36"/>
  <c r="AC174" i="36"/>
  <c r="AC155" i="36"/>
  <c r="AE62" i="31"/>
  <c r="AE26" i="31"/>
  <c r="AD165" i="31"/>
  <c r="AD146" i="31"/>
  <c r="AD23" i="35"/>
  <c r="AD59" i="35"/>
  <c r="AC143" i="35"/>
  <c r="AC162" i="35"/>
  <c r="AC37" i="35"/>
  <c r="AB157" i="34"/>
  <c r="AC31" i="2"/>
  <c r="AD59" i="2"/>
  <c r="AD31" i="35"/>
  <c r="AD67" i="35"/>
  <c r="AC151" i="35"/>
  <c r="AC170" i="35"/>
  <c r="AA183" i="34"/>
  <c r="AA185" i="34" s="1"/>
  <c r="AA190" i="34"/>
  <c r="AA192" i="34" s="1"/>
  <c r="AD23" i="34"/>
  <c r="AD59" i="34"/>
  <c r="AC162" i="34"/>
  <c r="AC143" i="34"/>
  <c r="AC37" i="34"/>
  <c r="AB182" i="31"/>
  <c r="AB184" i="31" s="1"/>
  <c r="AH27" i="35"/>
  <c r="AH63" i="35"/>
  <c r="AG166" i="35"/>
  <c r="AG147" i="35"/>
  <c r="AI29" i="35"/>
  <c r="AI65" i="35"/>
  <c r="AH168" i="35"/>
  <c r="AH149" i="35"/>
  <c r="AA184" i="36"/>
  <c r="AA186" i="36" s="1"/>
  <c r="AA196" i="36"/>
  <c r="AH32" i="35"/>
  <c r="AH68" i="35"/>
  <c r="AG152" i="35"/>
  <c r="AG171" i="35"/>
  <c r="AD26" i="34"/>
  <c r="AD62" i="34"/>
  <c r="AC146" i="34"/>
  <c r="AC165" i="34"/>
  <c r="AB189" i="31"/>
  <c r="AE64" i="31"/>
  <c r="AD167" i="31"/>
  <c r="AD148" i="31"/>
  <c r="AE28" i="31"/>
  <c r="AE69" i="31"/>
  <c r="AD153" i="31"/>
  <c r="AD172" i="31"/>
  <c r="AE33" i="31"/>
  <c r="AD31" i="34"/>
  <c r="AD67" i="34"/>
  <c r="AC151" i="34"/>
  <c r="AC170" i="34"/>
  <c r="AD34" i="35"/>
  <c r="AD70" i="35"/>
  <c r="AC154" i="35"/>
  <c r="AC173" i="35"/>
  <c r="AD34" i="36"/>
  <c r="AD70" i="36"/>
  <c r="AC173" i="36"/>
  <c r="AC154" i="36"/>
  <c r="AI33" i="35"/>
  <c r="AI69" i="35"/>
  <c r="AH153" i="35"/>
  <c r="AH172" i="35"/>
  <c r="AD34" i="34"/>
  <c r="AD70" i="34"/>
  <c r="AC173" i="34"/>
  <c r="AC154" i="34"/>
  <c r="AD27" i="34"/>
  <c r="AD63" i="34"/>
  <c r="AC166" i="34"/>
  <c r="AC147" i="34"/>
  <c r="AB176" i="35"/>
  <c r="AD28" i="34"/>
  <c r="AD64" i="34"/>
  <c r="AC167" i="34"/>
  <c r="AC148" i="34"/>
  <c r="AE60" i="31"/>
  <c r="AD163" i="31"/>
  <c r="AD144" i="31"/>
  <c r="AE24" i="31"/>
  <c r="AA191" i="35"/>
  <c r="AG29" i="36"/>
  <c r="AG65" i="36"/>
  <c r="AF149" i="36"/>
  <c r="AF168" i="36"/>
  <c r="AD25" i="34"/>
  <c r="AD61" i="34"/>
  <c r="AC145" i="34"/>
  <c r="AC164" i="34"/>
  <c r="AD26" i="36"/>
  <c r="AD62" i="36"/>
  <c r="AC146" i="36"/>
  <c r="AC165" i="36"/>
  <c r="AD29" i="34"/>
  <c r="AD65" i="34"/>
  <c r="AC149" i="34"/>
  <c r="AC168" i="34"/>
  <c r="AH28" i="35"/>
  <c r="AH64" i="35"/>
  <c r="AG167" i="35"/>
  <c r="AG148" i="35"/>
  <c r="AI30" i="35"/>
  <c r="AI66" i="35"/>
  <c r="AH150" i="35"/>
  <c r="AH169" i="35"/>
  <c r="AC37" i="36"/>
  <c r="AD31" i="36"/>
  <c r="AD67" i="36"/>
  <c r="AC170" i="36"/>
  <c r="AC151" i="36"/>
  <c r="AA177" i="34"/>
  <c r="AF24" i="35"/>
  <c r="AF60" i="35"/>
  <c r="AE144" i="35"/>
  <c r="AE163" i="35"/>
  <c r="AE66" i="31"/>
  <c r="AD169" i="31"/>
  <c r="AE30" i="31"/>
  <c r="AD150" i="31"/>
  <c r="AD27" i="36"/>
  <c r="AD63" i="36"/>
  <c r="AC147" i="36"/>
  <c r="AC166" i="36"/>
  <c r="AD32" i="36"/>
  <c r="AD68" i="36"/>
  <c r="AC152" i="36"/>
  <c r="AC171" i="36"/>
  <c r="AD25" i="36"/>
  <c r="AD61" i="36"/>
  <c r="AC164" i="36"/>
  <c r="AC145" i="36"/>
  <c r="AD33" i="34"/>
  <c r="AD69" i="34"/>
  <c r="AC153" i="34"/>
  <c r="AC172" i="34"/>
  <c r="AI25" i="35"/>
  <c r="AI61" i="35"/>
  <c r="AH145" i="35"/>
  <c r="AH164" i="35"/>
  <c r="AD28" i="36"/>
  <c r="AD64" i="36"/>
  <c r="AC167" i="36"/>
  <c r="AC148" i="36"/>
  <c r="AD33" i="36"/>
  <c r="AD69" i="36"/>
  <c r="AC172" i="36"/>
  <c r="AC153" i="36"/>
  <c r="AD30" i="34"/>
  <c r="AD66" i="34"/>
  <c r="AC169" i="34"/>
  <c r="AC150" i="34"/>
  <c r="AL26" i="35"/>
  <c r="AL62" i="35"/>
  <c r="AK146" i="35"/>
  <c r="AK165" i="35"/>
  <c r="AD32" i="34"/>
  <c r="AD68" i="34"/>
  <c r="AC171" i="34"/>
  <c r="AC152" i="34"/>
  <c r="AB157" i="35"/>
  <c r="AB176" i="34"/>
  <c r="AE23" i="36"/>
  <c r="AE59" i="36"/>
  <c r="AD143" i="36"/>
  <c r="AD162" i="36"/>
  <c r="Z196" i="34"/>
  <c r="Z184" i="34"/>
  <c r="Z186" i="34" s="1"/>
  <c r="AC73" i="34"/>
  <c r="AA190" i="35"/>
  <c r="AA192" i="35" s="1"/>
  <c r="AA183" i="35"/>
  <c r="AA185" i="35" s="1"/>
  <c r="AA177" i="35"/>
  <c r="AE70" i="31"/>
  <c r="AE34" i="31"/>
  <c r="AD154" i="31"/>
  <c r="AD173" i="31"/>
  <c r="AE65" i="31"/>
  <c r="AD149" i="31"/>
  <c r="AD168" i="31"/>
  <c r="AE29" i="31"/>
  <c r="AA178" i="35"/>
  <c r="AA179" i="35" s="1"/>
  <c r="AA189" i="34"/>
  <c r="AA182" i="34"/>
  <c r="AD30" i="36"/>
  <c r="AD66" i="36"/>
  <c r="AC169" i="36"/>
  <c r="AC150" i="36"/>
  <c r="AA158" i="34"/>
  <c r="AI35" i="35"/>
  <c r="AI71" i="35"/>
  <c r="AH155" i="35"/>
  <c r="AH174" i="35"/>
  <c r="Z184" i="35"/>
  <c r="Z186" i="35" s="1"/>
  <c r="Z196" i="35"/>
  <c r="AF67" i="31"/>
  <c r="AF31" i="31"/>
  <c r="AE170" i="31"/>
  <c r="AE151" i="31"/>
  <c r="AC73" i="35"/>
  <c r="AC107" i="28" s="1"/>
  <c r="AC25" i="28" s="1"/>
  <c r="AE63" i="31"/>
  <c r="AE27" i="31"/>
  <c r="AD147" i="31"/>
  <c r="AD166" i="31"/>
  <c r="AM41" i="33"/>
  <c r="AL55" i="33"/>
  <c r="AC61" i="32"/>
  <c r="AC104" i="28" s="1"/>
  <c r="AE21" i="32"/>
  <c r="AE29" i="32"/>
  <c r="AF59" i="32" s="1"/>
  <c r="AL41" i="34"/>
  <c r="AK55" i="34"/>
  <c r="AA177" i="30"/>
  <c r="AA158" i="30"/>
  <c r="AD26" i="33"/>
  <c r="AE62" i="33" s="1"/>
  <c r="AD29" i="33"/>
  <c r="AE65" i="33" s="1"/>
  <c r="AC151" i="30"/>
  <c r="AC170" i="30"/>
  <c r="AD31" i="30"/>
  <c r="AE67" i="30" s="1"/>
  <c r="AB157" i="30"/>
  <c r="AC165" i="30"/>
  <c r="AC146" i="30"/>
  <c r="AD26" i="30"/>
  <c r="AE62" i="30" s="1"/>
  <c r="AC145" i="30"/>
  <c r="AC164" i="30"/>
  <c r="AD25" i="30"/>
  <c r="AE61" i="30" s="1"/>
  <c r="AE25" i="33"/>
  <c r="AF61" i="33" s="1"/>
  <c r="AC166" i="30"/>
  <c r="AC147" i="30"/>
  <c r="AD27" i="30"/>
  <c r="AE63" i="30" s="1"/>
  <c r="AA183" i="30"/>
  <c r="AA185" i="30" s="1"/>
  <c r="AA190" i="30"/>
  <c r="AA192" i="30" s="1"/>
  <c r="AD35" i="33"/>
  <c r="AE71" i="33" s="1"/>
  <c r="AC167" i="30"/>
  <c r="AC148" i="30"/>
  <c r="AD28" i="30"/>
  <c r="AE64" i="30" s="1"/>
  <c r="AA182" i="30"/>
  <c r="AA189" i="30"/>
  <c r="AA178" i="30"/>
  <c r="AA179" i="30" s="1"/>
  <c r="AB73" i="33"/>
  <c r="AB105" i="28" s="1"/>
  <c r="AD32" i="30"/>
  <c r="AE68" i="30" s="1"/>
  <c r="AC152" i="30"/>
  <c r="AC171" i="30"/>
  <c r="AD30" i="33"/>
  <c r="AE66" i="33" s="1"/>
  <c r="AD34" i="33"/>
  <c r="AE70" i="33" s="1"/>
  <c r="Y194" i="30"/>
  <c r="AD31" i="33"/>
  <c r="AE67" i="33" s="1"/>
  <c r="Z184" i="30"/>
  <c r="Z186" i="30" s="1"/>
  <c r="Z196" i="30"/>
  <c r="AD23" i="33"/>
  <c r="AC37" i="33"/>
  <c r="AD23" i="30"/>
  <c r="AC143" i="30"/>
  <c r="AC162" i="30"/>
  <c r="AC37" i="30"/>
  <c r="AC149" i="30"/>
  <c r="AC168" i="30"/>
  <c r="AD29" i="30"/>
  <c r="AE65" i="30" s="1"/>
  <c r="AD33" i="33"/>
  <c r="AE69" i="33" s="1"/>
  <c r="AD27" i="33"/>
  <c r="AE63" i="33" s="1"/>
  <c r="Y198" i="30"/>
  <c r="Z197" i="30"/>
  <c r="Z191" i="30"/>
  <c r="Z193" i="30" s="1"/>
  <c r="AD24" i="33"/>
  <c r="AE60" i="33" s="1"/>
  <c r="AC174" i="30"/>
  <c r="AD35" i="30"/>
  <c r="AE71" i="30" s="1"/>
  <c r="AC155" i="30"/>
  <c r="AC173" i="30"/>
  <c r="AC154" i="30"/>
  <c r="AD34" i="30"/>
  <c r="AE70" i="30" s="1"/>
  <c r="AB73" i="30"/>
  <c r="AD28" i="33"/>
  <c r="AE64" i="33" s="1"/>
  <c r="AC153" i="30"/>
  <c r="AD33" i="30"/>
  <c r="AE69" i="30" s="1"/>
  <c r="AC172" i="30"/>
  <c r="AD32" i="33"/>
  <c r="AE68" i="33" s="1"/>
  <c r="AD30" i="30"/>
  <c r="AE66" i="30" s="1"/>
  <c r="AC150" i="30"/>
  <c r="AC169" i="30"/>
  <c r="AC163" i="30"/>
  <c r="AC144" i="30"/>
  <c r="AD24" i="30"/>
  <c r="AE60" i="30" s="1"/>
  <c r="AB176" i="30"/>
  <c r="AD143" i="31"/>
  <c r="AD162" i="31"/>
  <c r="AE23" i="31"/>
  <c r="AF25" i="32"/>
  <c r="AG55" i="32" s="1"/>
  <c r="AE25" i="2"/>
  <c r="AF55" i="2" s="1"/>
  <c r="AE28" i="2"/>
  <c r="AF58" i="2" s="1"/>
  <c r="AE26" i="2"/>
  <c r="AF56" i="2" s="1"/>
  <c r="AE24" i="2"/>
  <c r="AF54" i="2" s="1"/>
  <c r="AF20" i="2"/>
  <c r="AE21" i="2"/>
  <c r="AF51" i="2" s="1"/>
  <c r="AC61" i="2"/>
  <c r="AC96" i="28" s="1"/>
  <c r="AD29" i="2"/>
  <c r="AE59" i="2" s="1"/>
  <c r="AE23" i="2"/>
  <c r="AF53" i="2" s="1"/>
  <c r="AE27" i="2"/>
  <c r="AF57" i="2" s="1"/>
  <c r="AF24" i="10"/>
  <c r="AG60" i="10" s="1"/>
  <c r="AE26" i="10"/>
  <c r="AF62" i="10" s="1"/>
  <c r="AE25" i="10"/>
  <c r="AF61" i="10" s="1"/>
  <c r="AE28" i="10"/>
  <c r="AF64" i="10" s="1"/>
  <c r="AE35" i="10"/>
  <c r="AF71" i="10" s="1"/>
  <c r="AC73" i="10"/>
  <c r="AE31" i="10"/>
  <c r="AF67" i="10" s="1"/>
  <c r="AE34" i="10"/>
  <c r="AF70" i="10" s="1"/>
  <c r="AE29" i="10"/>
  <c r="AF65" i="10" s="1"/>
  <c r="AE32" i="10"/>
  <c r="AF68" i="10" s="1"/>
  <c r="AE27" i="10"/>
  <c r="AF63" i="10" s="1"/>
  <c r="AF24" i="32"/>
  <c r="AG54" i="32" s="1"/>
  <c r="AF26" i="32"/>
  <c r="AG56" i="32" s="1"/>
  <c r="AF23" i="32"/>
  <c r="AG53" i="32" s="1"/>
  <c r="AF27" i="32"/>
  <c r="AG57" i="32" s="1"/>
  <c r="AG20" i="32"/>
  <c r="AG95" i="28" l="1"/>
  <c r="AG103" i="28" s="1"/>
  <c r="AG113" i="28"/>
  <c r="AG121" i="28" s="1"/>
  <c r="AG129" i="28" s="1"/>
  <c r="AE59" i="33"/>
  <c r="AF51" i="32"/>
  <c r="AH50" i="32"/>
  <c r="AB23" i="28"/>
  <c r="AF59" i="31"/>
  <c r="AB109" i="28"/>
  <c r="AE59" i="30"/>
  <c r="AC74" i="36"/>
  <c r="AC108" i="28"/>
  <c r="AC92" i="28" s="1"/>
  <c r="AB26" i="28"/>
  <c r="AA10" i="28"/>
  <c r="AA27" i="28"/>
  <c r="AB89" i="28"/>
  <c r="AC179" i="34"/>
  <c r="AC106" i="28"/>
  <c r="AC24" i="28" s="1"/>
  <c r="AC74" i="10"/>
  <c r="AC97" i="28"/>
  <c r="AD18" i="28"/>
  <c r="AC14" i="28"/>
  <c r="AB6" i="28"/>
  <c r="AM35" i="2"/>
  <c r="AM46" i="2" s="1"/>
  <c r="AL46" i="2"/>
  <c r="AG50" i="2"/>
  <c r="AC22" i="28"/>
  <c r="AA9" i="28"/>
  <c r="AB74" i="30"/>
  <c r="AB99" i="28"/>
  <c r="AB91" i="28" s="1"/>
  <c r="AB15" i="28"/>
  <c r="AA7" i="28"/>
  <c r="AC88" i="28"/>
  <c r="AH2" i="50"/>
  <c r="AG21" i="50"/>
  <c r="AG23" i="50" s="1"/>
  <c r="AH27" i="50"/>
  <c r="AH20" i="50"/>
  <c r="AC62" i="32"/>
  <c r="AB74" i="33"/>
  <c r="AD31" i="32"/>
  <c r="AE58" i="32"/>
  <c r="AE28" i="32"/>
  <c r="AE66" i="10"/>
  <c r="AE30" i="10"/>
  <c r="AC74" i="35"/>
  <c r="AK5" i="28"/>
  <c r="AJ4" i="2"/>
  <c r="AJ13" i="28"/>
  <c r="AJ21" i="28"/>
  <c r="AH92" i="10"/>
  <c r="AH58" i="10"/>
  <c r="AH22" i="10"/>
  <c r="AH77" i="10"/>
  <c r="AH40" i="10"/>
  <c r="AI34" i="28"/>
  <c r="AI59" i="28" s="1"/>
  <c r="AH92" i="33"/>
  <c r="AH77" i="33"/>
  <c r="AH58" i="33"/>
  <c r="AH40" i="33"/>
  <c r="AH22" i="33"/>
  <c r="AH181" i="30"/>
  <c r="AH188" i="30"/>
  <c r="AH161" i="30"/>
  <c r="AH142" i="30"/>
  <c r="AH92" i="30"/>
  <c r="AH109" i="30"/>
  <c r="AH77" i="30"/>
  <c r="AH40" i="30"/>
  <c r="AH22" i="30"/>
  <c r="AH126" i="30"/>
  <c r="AH58" i="30"/>
  <c r="AI4" i="36"/>
  <c r="AI4" i="34"/>
  <c r="AI4" i="32"/>
  <c r="AI4" i="30"/>
  <c r="AI4" i="43"/>
  <c r="AI4" i="50" s="1"/>
  <c r="AI4" i="35"/>
  <c r="AI4" i="33"/>
  <c r="AI4" i="31"/>
  <c r="AI4" i="10"/>
  <c r="AI4" i="29"/>
  <c r="AI65" i="2"/>
  <c r="AI34" i="2"/>
  <c r="AI77" i="2"/>
  <c r="AI49" i="2"/>
  <c r="AI19" i="2"/>
  <c r="AH19" i="32"/>
  <c r="AH49" i="32"/>
  <c r="AH77" i="32"/>
  <c r="AH65" i="32"/>
  <c r="AH34" i="32"/>
  <c r="AH142" i="35"/>
  <c r="AH188" i="35"/>
  <c r="AH77" i="35"/>
  <c r="AH92" i="35"/>
  <c r="AH109" i="35"/>
  <c r="AH40" i="35"/>
  <c r="AH181" i="35"/>
  <c r="AH126" i="35"/>
  <c r="AH22" i="35"/>
  <c r="AH161" i="35"/>
  <c r="AH58" i="35"/>
  <c r="AH188" i="34"/>
  <c r="AH161" i="34"/>
  <c r="AH142" i="34"/>
  <c r="AH126" i="34"/>
  <c r="AH181" i="34"/>
  <c r="AH40" i="34"/>
  <c r="AH109" i="34"/>
  <c r="AH77" i="34"/>
  <c r="AH92" i="34"/>
  <c r="AH22" i="34"/>
  <c r="AH58" i="34"/>
  <c r="AH67" i="28"/>
  <c r="AH75" i="28" s="1"/>
  <c r="AH87" i="28"/>
  <c r="AH126" i="29"/>
  <c r="AH188" i="29"/>
  <c r="AH161" i="29"/>
  <c r="AH181" i="29"/>
  <c r="AH142" i="29"/>
  <c r="AH92" i="29"/>
  <c r="AH22" i="29"/>
  <c r="AH40" i="29"/>
  <c r="AH58" i="29"/>
  <c r="AH77" i="29"/>
  <c r="AH109" i="29"/>
  <c r="AH188" i="36"/>
  <c r="AH181" i="36"/>
  <c r="AH161" i="36"/>
  <c r="AH142" i="36"/>
  <c r="AH92" i="36"/>
  <c r="AH77" i="36"/>
  <c r="AH22" i="36"/>
  <c r="AH126" i="36"/>
  <c r="AH109" i="36"/>
  <c r="AH58" i="36"/>
  <c r="AH40" i="36"/>
  <c r="AH89" i="43"/>
  <c r="AH76" i="43"/>
  <c r="AH58" i="43"/>
  <c r="AH40" i="43"/>
  <c r="AH22" i="43"/>
  <c r="AH181" i="31"/>
  <c r="AH126" i="31"/>
  <c r="AH92" i="31"/>
  <c r="AH58" i="31"/>
  <c r="AH22" i="31"/>
  <c r="AH161" i="31"/>
  <c r="AH142" i="31"/>
  <c r="AH77" i="31"/>
  <c r="AH40" i="31"/>
  <c r="AH188" i="31"/>
  <c r="AH109" i="31"/>
  <c r="AE61" i="31"/>
  <c r="AE73" i="31" s="1"/>
  <c r="AE100" i="28" s="1"/>
  <c r="AD145" i="31"/>
  <c r="AD157" i="31" s="1"/>
  <c r="AD189" i="31" s="1"/>
  <c r="AE25" i="31"/>
  <c r="AE37" i="31" s="1"/>
  <c r="AD164" i="31"/>
  <c r="AD176" i="31" s="1"/>
  <c r="AD183" i="31" s="1"/>
  <c r="AD185" i="31" s="1"/>
  <c r="AD37" i="31"/>
  <c r="AD37" i="10"/>
  <c r="AE52" i="32"/>
  <c r="AE22" i="32"/>
  <c r="Z198" i="36"/>
  <c r="AE69" i="10"/>
  <c r="AE33" i="10"/>
  <c r="AC158" i="31"/>
  <c r="AA198" i="31"/>
  <c r="AB158" i="35"/>
  <c r="Z194" i="36"/>
  <c r="AB197" i="31"/>
  <c r="AA194" i="31"/>
  <c r="AC178" i="31"/>
  <c r="AC179" i="31" s="1"/>
  <c r="AC182" i="31"/>
  <c r="AC184" i="31" s="1"/>
  <c r="AC177" i="31"/>
  <c r="AA193" i="36"/>
  <c r="AA194" i="36" s="1"/>
  <c r="AB186" i="31"/>
  <c r="AA197" i="36"/>
  <c r="AA198" i="36" s="1"/>
  <c r="AD74" i="31"/>
  <c r="AB183" i="36"/>
  <c r="AB185" i="36" s="1"/>
  <c r="AC157" i="35"/>
  <c r="AB158" i="34"/>
  <c r="AD73" i="36"/>
  <c r="AC62" i="2"/>
  <c r="AC189" i="31"/>
  <c r="AC191" i="31" s="1"/>
  <c r="AC193" i="31" s="1"/>
  <c r="AB196" i="31"/>
  <c r="AB178" i="36"/>
  <c r="AB179" i="36" s="1"/>
  <c r="AE59" i="10"/>
  <c r="AE23" i="10"/>
  <c r="AB189" i="36"/>
  <c r="AB191" i="36" s="1"/>
  <c r="AB193" i="36" s="1"/>
  <c r="AB182" i="36"/>
  <c r="AB184" i="36" s="1"/>
  <c r="AB177" i="35"/>
  <c r="AC157" i="36"/>
  <c r="AC182" i="36" s="1"/>
  <c r="AB158" i="36"/>
  <c r="Z194" i="34"/>
  <c r="AB177" i="36"/>
  <c r="Z194" i="35"/>
  <c r="Z198" i="35"/>
  <c r="AC183" i="31"/>
  <c r="AC185" i="31" s="1"/>
  <c r="AC176" i="36"/>
  <c r="AA196" i="34"/>
  <c r="AA184" i="34"/>
  <c r="AA186" i="34" s="1"/>
  <c r="AB190" i="34"/>
  <c r="AB192" i="34" s="1"/>
  <c r="AB183" i="34"/>
  <c r="AB185" i="34" s="1"/>
  <c r="AE31" i="36"/>
  <c r="AE67" i="36"/>
  <c r="AD170" i="36"/>
  <c r="AD151" i="36"/>
  <c r="AE31" i="34"/>
  <c r="AE67" i="34"/>
  <c r="AD170" i="34"/>
  <c r="AD151" i="34"/>
  <c r="AC176" i="35"/>
  <c r="AI28" i="35"/>
  <c r="AI64" i="35"/>
  <c r="AH148" i="35"/>
  <c r="AH167" i="35"/>
  <c r="AE26" i="36"/>
  <c r="AE62" i="36"/>
  <c r="AD146" i="36"/>
  <c r="AD165" i="36"/>
  <c r="AF35" i="31"/>
  <c r="AF71" i="31"/>
  <c r="AE155" i="31"/>
  <c r="AE174" i="31"/>
  <c r="AE35" i="34"/>
  <c r="AE71" i="34"/>
  <c r="AD174" i="34"/>
  <c r="AD155" i="34"/>
  <c r="AM26" i="35"/>
  <c r="AM62" i="35"/>
  <c r="AL165" i="35"/>
  <c r="AL146" i="35"/>
  <c r="AJ35" i="35"/>
  <c r="AJ71" i="35"/>
  <c r="AI174" i="35"/>
  <c r="AI155" i="35"/>
  <c r="Z198" i="34"/>
  <c r="AE33" i="36"/>
  <c r="AE69" i="36"/>
  <c r="AD153" i="36"/>
  <c r="AD172" i="36"/>
  <c r="AJ25" i="35"/>
  <c r="AJ61" i="35"/>
  <c r="AI145" i="35"/>
  <c r="AI164" i="35"/>
  <c r="AE25" i="36"/>
  <c r="AE61" i="36"/>
  <c r="AD145" i="36"/>
  <c r="AD164" i="36"/>
  <c r="AH29" i="36"/>
  <c r="AH65" i="36"/>
  <c r="AG168" i="36"/>
  <c r="AG149" i="36"/>
  <c r="AI32" i="35"/>
  <c r="AI68" i="35"/>
  <c r="AH152" i="35"/>
  <c r="AH171" i="35"/>
  <c r="AC157" i="34"/>
  <c r="AD73" i="35"/>
  <c r="AD107" i="28" s="1"/>
  <c r="AD25" i="28" s="1"/>
  <c r="AG67" i="31"/>
  <c r="AG31" i="31"/>
  <c r="AF170" i="31"/>
  <c r="AF151" i="31"/>
  <c r="AF70" i="31"/>
  <c r="AF34" i="31"/>
  <c r="AE173" i="31"/>
  <c r="AE154" i="31"/>
  <c r="AE27" i="36"/>
  <c r="AE63" i="36"/>
  <c r="AD147" i="36"/>
  <c r="AD166" i="36"/>
  <c r="AG24" i="35"/>
  <c r="AG60" i="35"/>
  <c r="AF163" i="35"/>
  <c r="AF144" i="35"/>
  <c r="AA193" i="35"/>
  <c r="AE27" i="34"/>
  <c r="AE63" i="34"/>
  <c r="AD147" i="34"/>
  <c r="AD166" i="34"/>
  <c r="AJ33" i="35"/>
  <c r="AJ69" i="35"/>
  <c r="AI172" i="35"/>
  <c r="AI153" i="35"/>
  <c r="AE34" i="35"/>
  <c r="AE70" i="35"/>
  <c r="AD154" i="35"/>
  <c r="AD173" i="35"/>
  <c r="AC176" i="34"/>
  <c r="AE31" i="35"/>
  <c r="AE67" i="35"/>
  <c r="AD170" i="35"/>
  <c r="AD151" i="35"/>
  <c r="AE23" i="35"/>
  <c r="AE59" i="35"/>
  <c r="AD162" i="35"/>
  <c r="AD143" i="35"/>
  <c r="AD37" i="35"/>
  <c r="AE35" i="36"/>
  <c r="AE71" i="36"/>
  <c r="AD155" i="36"/>
  <c r="AD174" i="36"/>
  <c r="AA186" i="35"/>
  <c r="AF65" i="31"/>
  <c r="AE168" i="31"/>
  <c r="AF29" i="31"/>
  <c r="AE149" i="31"/>
  <c r="AD37" i="36"/>
  <c r="AB177" i="34"/>
  <c r="AA197" i="35"/>
  <c r="AD73" i="34"/>
  <c r="AA196" i="35"/>
  <c r="AB189" i="35"/>
  <c r="AB178" i="35"/>
  <c r="AB179" i="35" s="1"/>
  <c r="AB182" i="35"/>
  <c r="AJ29" i="35"/>
  <c r="AJ65" i="35"/>
  <c r="AI149" i="35"/>
  <c r="AI168" i="35"/>
  <c r="AE32" i="34"/>
  <c r="AE68" i="34"/>
  <c r="AD152" i="34"/>
  <c r="AD171" i="34"/>
  <c r="AE30" i="34"/>
  <c r="AE66" i="34"/>
  <c r="AD150" i="34"/>
  <c r="AD169" i="34"/>
  <c r="AF66" i="31"/>
  <c r="AF30" i="31"/>
  <c r="AE150" i="31"/>
  <c r="AE169" i="31"/>
  <c r="AJ30" i="35"/>
  <c r="AJ66" i="35"/>
  <c r="AI169" i="35"/>
  <c r="AI150" i="35"/>
  <c r="AE29" i="34"/>
  <c r="AE65" i="34"/>
  <c r="AD168" i="34"/>
  <c r="AD149" i="34"/>
  <c r="AE25" i="34"/>
  <c r="AE61" i="34"/>
  <c r="AD145" i="34"/>
  <c r="AD164" i="34"/>
  <c r="AF64" i="31"/>
  <c r="AE167" i="31"/>
  <c r="AF28" i="31"/>
  <c r="AE148" i="31"/>
  <c r="AI27" i="35"/>
  <c r="AI63" i="35"/>
  <c r="AH166" i="35"/>
  <c r="AH147" i="35"/>
  <c r="AE23" i="34"/>
  <c r="AE59" i="34"/>
  <c r="AD143" i="34"/>
  <c r="AD37" i="34"/>
  <c r="AD162" i="34"/>
  <c r="AE24" i="34"/>
  <c r="AE60" i="34"/>
  <c r="AD163" i="34"/>
  <c r="AD144" i="34"/>
  <c r="AE24" i="36"/>
  <c r="AE60" i="36"/>
  <c r="AD144" i="36"/>
  <c r="AD163" i="36"/>
  <c r="AB191" i="31"/>
  <c r="AB193" i="31" s="1"/>
  <c r="AF63" i="31"/>
  <c r="AF27" i="31"/>
  <c r="AE166" i="31"/>
  <c r="AE147" i="31"/>
  <c r="AE28" i="36"/>
  <c r="AE64" i="36"/>
  <c r="AD167" i="36"/>
  <c r="AD148" i="36"/>
  <c r="AE33" i="34"/>
  <c r="AE69" i="34"/>
  <c r="AD153" i="34"/>
  <c r="AD172" i="34"/>
  <c r="AE32" i="36"/>
  <c r="AE68" i="36"/>
  <c r="AD152" i="36"/>
  <c r="AD171" i="36"/>
  <c r="AE28" i="34"/>
  <c r="AE64" i="34"/>
  <c r="AD148" i="34"/>
  <c r="AD167" i="34"/>
  <c r="AE26" i="34"/>
  <c r="AE62" i="34"/>
  <c r="AD146" i="34"/>
  <c r="AD165" i="34"/>
  <c r="AB189" i="34"/>
  <c r="AB182" i="34"/>
  <c r="AF62" i="31"/>
  <c r="AE146" i="31"/>
  <c r="AE165" i="31"/>
  <c r="AF26" i="31"/>
  <c r="AE52" i="2"/>
  <c r="AE22" i="2"/>
  <c r="AA191" i="34"/>
  <c r="AA193" i="34" s="1"/>
  <c r="AA197" i="34"/>
  <c r="AF69" i="31"/>
  <c r="AF33" i="31"/>
  <c r="AE172" i="31"/>
  <c r="AE153" i="31"/>
  <c r="AE30" i="36"/>
  <c r="AE66" i="36"/>
  <c r="AD150" i="36"/>
  <c r="AD169" i="36"/>
  <c r="AF23" i="36"/>
  <c r="AF59" i="36"/>
  <c r="AE162" i="36"/>
  <c r="AE143" i="36"/>
  <c r="AF60" i="31"/>
  <c r="AE144" i="31"/>
  <c r="AF24" i="31"/>
  <c r="AE163" i="31"/>
  <c r="AB190" i="35"/>
  <c r="AB192" i="35" s="1"/>
  <c r="AB183" i="35"/>
  <c r="AB185" i="35" s="1"/>
  <c r="AE34" i="34"/>
  <c r="AE70" i="34"/>
  <c r="AD154" i="34"/>
  <c r="AD173" i="34"/>
  <c r="AE34" i="36"/>
  <c r="AE70" i="36"/>
  <c r="AD173" i="36"/>
  <c r="AD154" i="36"/>
  <c r="AC74" i="34"/>
  <c r="AF68" i="31"/>
  <c r="AF32" i="31"/>
  <c r="AE171" i="31"/>
  <c r="AE152" i="31"/>
  <c r="AM55" i="33"/>
  <c r="AD61" i="32"/>
  <c r="AD104" i="28" s="1"/>
  <c r="AF29" i="32"/>
  <c r="AG59" i="32" s="1"/>
  <c r="AF21" i="32"/>
  <c r="AM41" i="34"/>
  <c r="AL55" i="34"/>
  <c r="AD144" i="30"/>
  <c r="AD163" i="30"/>
  <c r="AE24" i="30"/>
  <c r="AF60" i="30" s="1"/>
  <c r="AE32" i="33"/>
  <c r="AF68" i="33" s="1"/>
  <c r="AE28" i="33"/>
  <c r="AF64" i="33" s="1"/>
  <c r="AE33" i="33"/>
  <c r="AF69" i="33" s="1"/>
  <c r="AC157" i="30"/>
  <c r="AE34" i="33"/>
  <c r="AF70" i="33" s="1"/>
  <c r="AD167" i="30"/>
  <c r="AD148" i="30"/>
  <c r="AE28" i="30"/>
  <c r="AF64" i="30" s="1"/>
  <c r="AE29" i="33"/>
  <c r="AF65" i="33" s="1"/>
  <c r="AD174" i="30"/>
  <c r="AD155" i="30"/>
  <c r="AE35" i="30"/>
  <c r="AF71" i="30" s="1"/>
  <c r="AD162" i="30"/>
  <c r="AD143" i="30"/>
  <c r="AD37" i="30"/>
  <c r="AE23" i="30"/>
  <c r="AE31" i="33"/>
  <c r="AF67" i="33" s="1"/>
  <c r="AE29" i="30"/>
  <c r="AF65" i="30" s="1"/>
  <c r="AD168" i="30"/>
  <c r="AD149" i="30"/>
  <c r="AC73" i="30"/>
  <c r="AE30" i="33"/>
  <c r="AF66" i="33" s="1"/>
  <c r="AE32" i="30"/>
  <c r="AF68" i="30" s="1"/>
  <c r="AD171" i="30"/>
  <c r="AD152" i="30"/>
  <c r="AD164" i="30"/>
  <c r="AE25" i="30"/>
  <c r="AF61" i="30" s="1"/>
  <c r="AD145" i="30"/>
  <c r="AB158" i="30"/>
  <c r="AB178" i="30"/>
  <c r="AB179" i="30" s="1"/>
  <c r="AB189" i="30"/>
  <c r="AB182" i="30"/>
  <c r="AD154" i="30"/>
  <c r="AD173" i="30"/>
  <c r="AE34" i="30"/>
  <c r="AF70" i="30" s="1"/>
  <c r="AE24" i="33"/>
  <c r="AF60" i="33" s="1"/>
  <c r="AD170" i="30"/>
  <c r="AD151" i="30"/>
  <c r="AE31" i="30"/>
  <c r="AF67" i="30" s="1"/>
  <c r="AC73" i="33"/>
  <c r="AC105" i="28" s="1"/>
  <c r="AC109" i="28" s="1"/>
  <c r="AF25" i="33"/>
  <c r="AG61" i="33" s="1"/>
  <c r="AE33" i="30"/>
  <c r="AF69" i="30" s="1"/>
  <c r="AD153" i="30"/>
  <c r="AD172" i="30"/>
  <c r="AE23" i="33"/>
  <c r="AD37" i="33"/>
  <c r="AE35" i="33"/>
  <c r="AF71" i="33" s="1"/>
  <c r="AD147" i="30"/>
  <c r="AD166" i="30"/>
  <c r="AE27" i="30"/>
  <c r="AF63" i="30" s="1"/>
  <c r="AE26" i="33"/>
  <c r="AF62" i="33" s="1"/>
  <c r="AE27" i="33"/>
  <c r="AF63" i="33" s="1"/>
  <c r="Z198" i="30"/>
  <c r="AA191" i="30"/>
  <c r="AA193" i="30" s="1"/>
  <c r="AA197" i="30"/>
  <c r="AE26" i="30"/>
  <c r="AF62" i="30" s="1"/>
  <c r="AD146" i="30"/>
  <c r="AD165" i="30"/>
  <c r="AB183" i="30"/>
  <c r="AB185" i="30" s="1"/>
  <c r="AB177" i="30"/>
  <c r="AB190" i="30"/>
  <c r="AB192" i="30" s="1"/>
  <c r="AD169" i="30"/>
  <c r="AD150" i="30"/>
  <c r="AE30" i="30"/>
  <c r="AF66" i="30" s="1"/>
  <c r="AC176" i="30"/>
  <c r="Z194" i="30"/>
  <c r="AA196" i="30"/>
  <c r="AA184" i="30"/>
  <c r="AA186" i="30" s="1"/>
  <c r="AF23" i="31"/>
  <c r="AE143" i="31"/>
  <c r="AE162" i="31"/>
  <c r="AG25" i="32"/>
  <c r="AH55" i="32" s="1"/>
  <c r="AF25" i="2"/>
  <c r="AG55" i="2" s="1"/>
  <c r="AF23" i="2"/>
  <c r="AG53" i="2" s="1"/>
  <c r="AF21" i="2"/>
  <c r="AG51" i="2" s="1"/>
  <c r="AG20" i="2"/>
  <c r="AF27" i="2"/>
  <c r="AG57" i="2" s="1"/>
  <c r="AF26" i="2"/>
  <c r="AG56" i="2" s="1"/>
  <c r="AE29" i="2"/>
  <c r="AF59" i="2" s="1"/>
  <c r="AD61" i="2"/>
  <c r="AD96" i="28" s="1"/>
  <c r="AD31" i="2"/>
  <c r="AF24" i="2"/>
  <c r="AG54" i="2" s="1"/>
  <c r="AF28" i="2"/>
  <c r="AG58" i="2" s="1"/>
  <c r="AF34" i="10"/>
  <c r="AG70" i="10" s="1"/>
  <c r="AF35" i="10"/>
  <c r="AG71" i="10" s="1"/>
  <c r="AF28" i="10"/>
  <c r="AG64" i="10" s="1"/>
  <c r="AD73" i="10"/>
  <c r="AG24" i="10"/>
  <c r="AH60" i="10" s="1"/>
  <c r="AF25" i="10"/>
  <c r="AG61" i="10" s="1"/>
  <c r="AF29" i="10"/>
  <c r="AG65" i="10" s="1"/>
  <c r="AF27" i="10"/>
  <c r="AG63" i="10" s="1"/>
  <c r="AF31" i="10"/>
  <c r="AG67" i="10" s="1"/>
  <c r="AF32" i="10"/>
  <c r="AG68" i="10" s="1"/>
  <c r="AF26" i="10"/>
  <c r="AG62" i="10" s="1"/>
  <c r="AH20" i="32"/>
  <c r="AG23" i="32"/>
  <c r="AH53" i="32" s="1"/>
  <c r="AG27" i="32"/>
  <c r="AH57" i="32" s="1"/>
  <c r="AG26" i="32"/>
  <c r="AH56" i="32" s="1"/>
  <c r="AG24" i="32"/>
  <c r="AH54" i="32" s="1"/>
  <c r="AH95" i="28" l="1"/>
  <c r="AH103" i="28" s="1"/>
  <c r="AH113" i="28"/>
  <c r="AH121" i="28" s="1"/>
  <c r="AH129" i="28" s="1"/>
  <c r="AF59" i="33"/>
  <c r="AG51" i="32"/>
  <c r="AI50" i="32"/>
  <c r="AB27" i="28"/>
  <c r="AG59" i="31"/>
  <c r="AF59" i="30"/>
  <c r="AC23" i="28"/>
  <c r="AC26" i="28"/>
  <c r="AB10" i="28"/>
  <c r="AD74" i="36"/>
  <c r="AD108" i="28"/>
  <c r="AD92" i="28" s="1"/>
  <c r="AC89" i="28"/>
  <c r="AD179" i="34"/>
  <c r="AD106" i="28"/>
  <c r="AD24" i="28" s="1"/>
  <c r="AD22" i="28"/>
  <c r="AB17" i="28"/>
  <c r="AH50" i="2"/>
  <c r="AD74" i="10"/>
  <c r="AD97" i="28"/>
  <c r="AD88" i="28"/>
  <c r="AC74" i="30"/>
  <c r="AC99" i="28"/>
  <c r="AC91" i="28" s="1"/>
  <c r="AC15" i="28"/>
  <c r="AB7" i="28"/>
  <c r="AD14" i="28"/>
  <c r="AC6" i="28"/>
  <c r="AE18" i="28"/>
  <c r="AC74" i="33"/>
  <c r="AI2" i="50"/>
  <c r="AH21" i="50"/>
  <c r="AH23" i="50" s="1"/>
  <c r="AI27" i="50"/>
  <c r="AI20" i="50"/>
  <c r="AD62" i="32"/>
  <c r="AE31" i="32"/>
  <c r="AF58" i="32"/>
  <c r="AF28" i="32"/>
  <c r="AD74" i="35"/>
  <c r="AF66" i="10"/>
  <c r="AF30" i="10"/>
  <c r="AI188" i="31"/>
  <c r="AI142" i="31"/>
  <c r="AI109" i="31"/>
  <c r="AI77" i="31"/>
  <c r="AI40" i="31"/>
  <c r="AI126" i="31"/>
  <c r="AI58" i="31"/>
  <c r="AI181" i="31"/>
  <c r="AI22" i="31"/>
  <c r="AI161" i="31"/>
  <c r="AI92" i="31"/>
  <c r="AI92" i="33"/>
  <c r="AI58" i="33"/>
  <c r="AI22" i="33"/>
  <c r="AI77" i="33"/>
  <c r="AI40" i="33"/>
  <c r="AI181" i="35"/>
  <c r="AI161" i="35"/>
  <c r="AI109" i="35"/>
  <c r="AI40" i="35"/>
  <c r="AI22" i="35"/>
  <c r="AI92" i="35"/>
  <c r="AI142" i="35"/>
  <c r="AI58" i="35"/>
  <c r="AI77" i="35"/>
  <c r="AI188" i="35"/>
  <c r="AI126" i="35"/>
  <c r="AI89" i="43"/>
  <c r="AI76" i="43"/>
  <c r="AI40" i="43"/>
  <c r="AI58" i="43"/>
  <c r="AI22" i="43"/>
  <c r="AJ34" i="28"/>
  <c r="AJ59" i="28" s="1"/>
  <c r="AI126" i="30"/>
  <c r="AI22" i="30"/>
  <c r="AI188" i="30"/>
  <c r="AI92" i="30"/>
  <c r="AI109" i="30"/>
  <c r="AI58" i="30"/>
  <c r="AI40" i="30"/>
  <c r="AI142" i="30"/>
  <c r="AI181" i="30"/>
  <c r="AI161" i="30"/>
  <c r="AI77" i="30"/>
  <c r="AI67" i="28"/>
  <c r="AI75" i="28" s="1"/>
  <c r="AI87" i="28"/>
  <c r="AI65" i="32"/>
  <c r="AI49" i="32"/>
  <c r="AI77" i="32"/>
  <c r="AI19" i="32"/>
  <c r="AI34" i="32"/>
  <c r="AI126" i="29"/>
  <c r="AI161" i="29"/>
  <c r="AI22" i="29"/>
  <c r="AI181" i="29"/>
  <c r="AI142" i="29"/>
  <c r="AI40" i="29"/>
  <c r="AI58" i="29"/>
  <c r="AI188" i="29"/>
  <c r="AI77" i="29"/>
  <c r="AI92" i="29"/>
  <c r="AI109" i="29"/>
  <c r="AI161" i="34"/>
  <c r="AI188" i="34"/>
  <c r="AI181" i="34"/>
  <c r="AI77" i="34"/>
  <c r="AI22" i="34"/>
  <c r="AI92" i="34"/>
  <c r="AI126" i="34"/>
  <c r="AI142" i="34"/>
  <c r="AI40" i="34"/>
  <c r="AI58" i="34"/>
  <c r="AI109" i="34"/>
  <c r="AJ4" i="43"/>
  <c r="AJ4" i="50" s="1"/>
  <c r="AJ4" i="35"/>
  <c r="AJ4" i="33"/>
  <c r="AJ4" i="31"/>
  <c r="AJ4" i="34"/>
  <c r="AJ4" i="32"/>
  <c r="AJ4" i="10"/>
  <c r="AJ4" i="29"/>
  <c r="AJ4" i="30"/>
  <c r="AJ4" i="36"/>
  <c r="AJ77" i="2"/>
  <c r="AJ65" i="2"/>
  <c r="AJ49" i="2"/>
  <c r="AJ34" i="2"/>
  <c r="AJ19" i="2"/>
  <c r="AI58" i="10"/>
  <c r="AI92" i="10"/>
  <c r="AI22" i="10"/>
  <c r="AI77" i="10"/>
  <c r="AI40" i="10"/>
  <c r="AI181" i="36"/>
  <c r="AI161" i="36"/>
  <c r="AI126" i="36"/>
  <c r="AI58" i="36"/>
  <c r="AI188" i="36"/>
  <c r="AI109" i="36"/>
  <c r="AI77" i="36"/>
  <c r="AI40" i="36"/>
  <c r="AI142" i="36"/>
  <c r="AI22" i="36"/>
  <c r="AI92" i="36"/>
  <c r="AL5" i="28"/>
  <c r="AK4" i="2"/>
  <c r="AK13" i="28"/>
  <c r="AK21" i="28"/>
  <c r="AF61" i="31"/>
  <c r="AF73" i="31" s="1"/>
  <c r="AF100" i="28" s="1"/>
  <c r="AF25" i="31"/>
  <c r="AF37" i="31" s="1"/>
  <c r="AE145" i="31"/>
  <c r="AE157" i="31" s="1"/>
  <c r="AE164" i="31"/>
  <c r="AE176" i="31" s="1"/>
  <c r="AE183" i="31" s="1"/>
  <c r="AE185" i="31" s="1"/>
  <c r="AE37" i="10"/>
  <c r="AF52" i="32"/>
  <c r="AF22" i="32"/>
  <c r="AF31" i="32" s="1"/>
  <c r="AC158" i="35"/>
  <c r="AF69" i="10"/>
  <c r="AF33" i="10"/>
  <c r="AC197" i="31"/>
  <c r="AD158" i="31"/>
  <c r="AD177" i="31"/>
  <c r="AB198" i="31"/>
  <c r="AD182" i="31"/>
  <c r="AD184" i="31" s="1"/>
  <c r="AD186" i="31" s="1"/>
  <c r="AE73" i="35"/>
  <c r="AE107" i="28" s="1"/>
  <c r="AE25" i="28" s="1"/>
  <c r="AB197" i="36"/>
  <c r="AB194" i="31"/>
  <c r="AD190" i="31"/>
  <c r="AD192" i="31" s="1"/>
  <c r="AD178" i="31"/>
  <c r="AD179" i="31" s="1"/>
  <c r="AE74" i="31"/>
  <c r="AD62" i="2"/>
  <c r="AA194" i="35"/>
  <c r="AC189" i="35"/>
  <c r="AC191" i="35" s="1"/>
  <c r="AC182" i="35"/>
  <c r="AC184" i="35" s="1"/>
  <c r="AC158" i="36"/>
  <c r="AC189" i="36"/>
  <c r="AC191" i="36" s="1"/>
  <c r="AC178" i="36"/>
  <c r="AC179" i="36" s="1"/>
  <c r="AB186" i="36"/>
  <c r="AB194" i="36" s="1"/>
  <c r="AD176" i="36"/>
  <c r="AD190" i="36" s="1"/>
  <c r="AD192" i="36" s="1"/>
  <c r="AD157" i="35"/>
  <c r="AD182" i="35" s="1"/>
  <c r="AD176" i="35"/>
  <c r="AD183" i="35" s="1"/>
  <c r="AD185" i="35" s="1"/>
  <c r="AC177" i="35"/>
  <c r="AB196" i="36"/>
  <c r="AF59" i="10"/>
  <c r="AF23" i="10"/>
  <c r="AD74" i="34"/>
  <c r="AA198" i="35"/>
  <c r="AC183" i="36"/>
  <c r="AC185" i="36" s="1"/>
  <c r="AC177" i="36"/>
  <c r="AC186" i="31"/>
  <c r="AC194" i="31" s="1"/>
  <c r="AD157" i="36"/>
  <c r="AC190" i="36"/>
  <c r="AC192" i="36" s="1"/>
  <c r="AC196" i="31"/>
  <c r="AE73" i="36"/>
  <c r="AF34" i="36"/>
  <c r="AF70" i="36"/>
  <c r="AE154" i="36"/>
  <c r="AE173" i="36"/>
  <c r="AG60" i="31"/>
  <c r="AG24" i="31"/>
  <c r="AF163" i="31"/>
  <c r="AF144" i="31"/>
  <c r="AF32" i="36"/>
  <c r="AF68" i="36"/>
  <c r="AE171" i="36"/>
  <c r="AE152" i="36"/>
  <c r="AF28" i="36"/>
  <c r="AF64" i="36"/>
  <c r="AE167" i="36"/>
  <c r="AE148" i="36"/>
  <c r="AF24" i="34"/>
  <c r="AF60" i="34"/>
  <c r="AE163" i="34"/>
  <c r="AE144" i="34"/>
  <c r="AC190" i="34"/>
  <c r="AC192" i="34" s="1"/>
  <c r="AC183" i="34"/>
  <c r="AC185" i="34" s="1"/>
  <c r="AK33" i="35"/>
  <c r="AK69" i="35"/>
  <c r="AJ153" i="35"/>
  <c r="AJ172" i="35"/>
  <c r="AC190" i="35"/>
  <c r="AC192" i="35" s="1"/>
  <c r="AC183" i="35"/>
  <c r="AC185" i="35" s="1"/>
  <c r="AD176" i="34"/>
  <c r="AJ27" i="35"/>
  <c r="AJ63" i="35"/>
  <c r="AI147" i="35"/>
  <c r="AI166" i="35"/>
  <c r="AF25" i="34"/>
  <c r="AF61" i="34"/>
  <c r="AE145" i="34"/>
  <c r="AE164" i="34"/>
  <c r="AK30" i="35"/>
  <c r="AK66" i="35"/>
  <c r="AJ150" i="35"/>
  <c r="AJ169" i="35"/>
  <c r="AF30" i="34"/>
  <c r="AF66" i="34"/>
  <c r="AE169" i="34"/>
  <c r="AE150" i="34"/>
  <c r="AH24" i="35"/>
  <c r="AH60" i="35"/>
  <c r="AG163" i="35"/>
  <c r="AG144" i="35"/>
  <c r="AG70" i="31"/>
  <c r="AG34" i="31"/>
  <c r="AF173" i="31"/>
  <c r="AF154" i="31"/>
  <c r="AC189" i="34"/>
  <c r="AC182" i="34"/>
  <c r="AI29" i="36"/>
  <c r="AI65" i="36"/>
  <c r="AH168" i="36"/>
  <c r="AH149" i="36"/>
  <c r="AK25" i="35"/>
  <c r="AK61" i="35"/>
  <c r="AJ164" i="35"/>
  <c r="AJ145" i="35"/>
  <c r="AC184" i="36"/>
  <c r="AG65" i="31"/>
  <c r="AG29" i="31"/>
  <c r="AF168" i="31"/>
  <c r="AF149" i="31"/>
  <c r="AG68" i="31"/>
  <c r="AG32" i="31"/>
  <c r="AF152" i="31"/>
  <c r="AF171" i="31"/>
  <c r="AB196" i="34"/>
  <c r="AB184" i="34"/>
  <c r="AB186" i="34" s="1"/>
  <c r="AK35" i="35"/>
  <c r="AK71" i="35"/>
  <c r="AJ174" i="35"/>
  <c r="AJ155" i="35"/>
  <c r="AF35" i="34"/>
  <c r="AF71" i="34"/>
  <c r="AE155" i="34"/>
  <c r="AE174" i="34"/>
  <c r="AF26" i="36"/>
  <c r="AF62" i="36"/>
  <c r="AE146" i="36"/>
  <c r="AE165" i="36"/>
  <c r="AG23" i="36"/>
  <c r="AG59" i="36"/>
  <c r="AF162" i="36"/>
  <c r="AF143" i="36"/>
  <c r="AF26" i="34"/>
  <c r="AF62" i="34"/>
  <c r="AE165" i="34"/>
  <c r="AE146" i="34"/>
  <c r="AF30" i="36"/>
  <c r="AF66" i="36"/>
  <c r="AE169" i="36"/>
  <c r="AE150" i="36"/>
  <c r="AB191" i="34"/>
  <c r="AB193" i="34" s="1"/>
  <c r="AB197" i="34"/>
  <c r="AF28" i="34"/>
  <c r="AF64" i="34"/>
  <c r="AE167" i="34"/>
  <c r="AE148" i="34"/>
  <c r="AD157" i="34"/>
  <c r="AG64" i="31"/>
  <c r="AG28" i="31"/>
  <c r="AF167" i="31"/>
  <c r="AF148" i="31"/>
  <c r="AK29" i="35"/>
  <c r="AK65" i="35"/>
  <c r="AJ168" i="35"/>
  <c r="AJ149" i="35"/>
  <c r="AF23" i="35"/>
  <c r="AF59" i="35"/>
  <c r="AE162" i="35"/>
  <c r="AE37" i="35"/>
  <c r="AE143" i="35"/>
  <c r="AC158" i="34"/>
  <c r="AF31" i="34"/>
  <c r="AF67" i="34"/>
  <c r="AE151" i="34"/>
  <c r="AE170" i="34"/>
  <c r="AA194" i="34"/>
  <c r="AF31" i="36"/>
  <c r="AF67" i="36"/>
  <c r="AE170" i="36"/>
  <c r="AE151" i="36"/>
  <c r="AF34" i="34"/>
  <c r="AF70" i="34"/>
  <c r="AE154" i="34"/>
  <c r="AE173" i="34"/>
  <c r="AE37" i="36"/>
  <c r="AF52" i="2"/>
  <c r="AF22" i="2"/>
  <c r="AF33" i="34"/>
  <c r="AF69" i="34"/>
  <c r="AE172" i="34"/>
  <c r="AE153" i="34"/>
  <c r="AG63" i="31"/>
  <c r="AF147" i="31"/>
  <c r="AF166" i="31"/>
  <c r="AG27" i="31"/>
  <c r="AF24" i="36"/>
  <c r="AF60" i="36"/>
  <c r="AE163" i="36"/>
  <c r="AE144" i="36"/>
  <c r="AE73" i="34"/>
  <c r="AG66" i="31"/>
  <c r="AF169" i="31"/>
  <c r="AG30" i="31"/>
  <c r="AF150" i="31"/>
  <c r="AB184" i="35"/>
  <c r="AB186" i="35" s="1"/>
  <c r="AB196" i="35"/>
  <c r="AC177" i="34"/>
  <c r="AF34" i="35"/>
  <c r="AF70" i="35"/>
  <c r="AE154" i="35"/>
  <c r="AE173" i="35"/>
  <c r="AF27" i="34"/>
  <c r="AF63" i="34"/>
  <c r="AE166" i="34"/>
  <c r="AE147" i="34"/>
  <c r="AA198" i="34"/>
  <c r="AF31" i="35"/>
  <c r="AF67" i="35"/>
  <c r="AE170" i="35"/>
  <c r="AE151" i="35"/>
  <c r="AF23" i="34"/>
  <c r="AF59" i="34"/>
  <c r="AE37" i="34"/>
  <c r="AE143" i="34"/>
  <c r="AE162" i="34"/>
  <c r="AF29" i="34"/>
  <c r="AF65" i="34"/>
  <c r="AE168" i="34"/>
  <c r="AE149" i="34"/>
  <c r="AF32" i="34"/>
  <c r="AF68" i="34"/>
  <c r="AE171" i="34"/>
  <c r="AE152" i="34"/>
  <c r="AF27" i="36"/>
  <c r="AF63" i="36"/>
  <c r="AE166" i="36"/>
  <c r="AE147" i="36"/>
  <c r="AJ32" i="35"/>
  <c r="AJ68" i="35"/>
  <c r="AI152" i="35"/>
  <c r="AI171" i="35"/>
  <c r="AF25" i="36"/>
  <c r="AF61" i="36"/>
  <c r="AE164" i="36"/>
  <c r="AE145" i="36"/>
  <c r="AF33" i="36"/>
  <c r="AF69" i="36"/>
  <c r="AE153" i="36"/>
  <c r="AE172" i="36"/>
  <c r="AG69" i="31"/>
  <c r="AF153" i="31"/>
  <c r="AG33" i="31"/>
  <c r="AF172" i="31"/>
  <c r="AG62" i="31"/>
  <c r="AG26" i="31"/>
  <c r="AF146" i="31"/>
  <c r="AF165" i="31"/>
  <c r="AB191" i="35"/>
  <c r="AB193" i="35" s="1"/>
  <c r="AB197" i="35"/>
  <c r="AF35" i="36"/>
  <c r="AF71" i="36"/>
  <c r="AE174" i="36"/>
  <c r="AE155" i="36"/>
  <c r="AH67" i="31"/>
  <c r="AH31" i="31"/>
  <c r="AG170" i="31"/>
  <c r="AG151" i="31"/>
  <c r="AM146" i="35"/>
  <c r="AM165" i="35"/>
  <c r="AG35" i="31"/>
  <c r="AG71" i="31"/>
  <c r="AF174" i="31"/>
  <c r="AF155" i="31"/>
  <c r="AJ28" i="35"/>
  <c r="AJ64" i="35"/>
  <c r="AI167" i="35"/>
  <c r="AI148" i="35"/>
  <c r="AC178" i="35"/>
  <c r="AC179" i="35" s="1"/>
  <c r="AE61" i="32"/>
  <c r="AG29" i="32"/>
  <c r="AH59" i="32" s="1"/>
  <c r="AG21" i="32"/>
  <c r="AM55" i="34"/>
  <c r="AC158" i="30"/>
  <c r="AC183" i="30"/>
  <c r="AC185" i="30" s="1"/>
  <c r="AC190" i="30"/>
  <c r="AC192" i="30" s="1"/>
  <c r="AF25" i="30"/>
  <c r="AG61" i="30" s="1"/>
  <c r="AE164" i="30"/>
  <c r="AE145" i="30"/>
  <c r="AD157" i="30"/>
  <c r="AE150" i="30"/>
  <c r="AE169" i="30"/>
  <c r="AF30" i="30"/>
  <c r="AG66" i="30" s="1"/>
  <c r="AA194" i="30"/>
  <c r="AE152" i="30"/>
  <c r="AE171" i="30"/>
  <c r="AF32" i="30"/>
  <c r="AG68" i="30" s="1"/>
  <c r="AE168" i="30"/>
  <c r="AE149" i="30"/>
  <c r="AF29" i="30"/>
  <c r="AG65" i="30" s="1"/>
  <c r="AD176" i="30"/>
  <c r="AC189" i="30"/>
  <c r="AC178" i="30"/>
  <c r="AC179" i="30" s="1"/>
  <c r="AC182" i="30"/>
  <c r="AB196" i="30"/>
  <c r="AB184" i="30"/>
  <c r="AB186" i="30" s="1"/>
  <c r="AF30" i="33"/>
  <c r="AG66" i="33" s="1"/>
  <c r="AE155" i="30"/>
  <c r="AE174" i="30"/>
  <c r="AF35" i="30"/>
  <c r="AG71" i="30" s="1"/>
  <c r="AF33" i="33"/>
  <c r="AG69" i="33" s="1"/>
  <c r="AF32" i="33"/>
  <c r="AG68" i="33" s="1"/>
  <c r="AF35" i="33"/>
  <c r="AG71" i="33" s="1"/>
  <c r="AE153" i="30"/>
  <c r="AE172" i="30"/>
  <c r="AF33" i="30"/>
  <c r="AG69" i="30" s="1"/>
  <c r="AB197" i="30"/>
  <c r="AB191" i="30"/>
  <c r="AB193" i="30" s="1"/>
  <c r="AF31" i="33"/>
  <c r="AG67" i="33" s="1"/>
  <c r="AF28" i="30"/>
  <c r="AG64" i="30" s="1"/>
  <c r="AE167" i="30"/>
  <c r="AE148" i="30"/>
  <c r="AG25" i="33"/>
  <c r="AH61" i="33" s="1"/>
  <c r="AF24" i="33"/>
  <c r="AG60" i="33" s="1"/>
  <c r="AF29" i="33"/>
  <c r="AG65" i="33" s="1"/>
  <c r="AF28" i="33"/>
  <c r="AG64" i="33" s="1"/>
  <c r="AF34" i="30"/>
  <c r="AG70" i="30" s="1"/>
  <c r="AE154" i="30"/>
  <c r="AE173" i="30"/>
  <c r="AD73" i="30"/>
  <c r="AE163" i="30"/>
  <c r="AE144" i="30"/>
  <c r="AF24" i="30"/>
  <c r="AG60" i="30" s="1"/>
  <c r="AA198" i="30"/>
  <c r="AC177" i="30"/>
  <c r="AF26" i="33"/>
  <c r="AG62" i="33" s="1"/>
  <c r="AF23" i="33"/>
  <c r="AE37" i="33"/>
  <c r="AF31" i="30"/>
  <c r="AG67" i="30" s="1"/>
  <c r="AE170" i="30"/>
  <c r="AE151" i="30"/>
  <c r="AE162" i="30"/>
  <c r="AE143" i="30"/>
  <c r="AE37" i="30"/>
  <c r="AF23" i="30"/>
  <c r="AF26" i="30"/>
  <c r="AG62" i="30" s="1"/>
  <c r="AE146" i="30"/>
  <c r="AE165" i="30"/>
  <c r="AF27" i="33"/>
  <c r="AG63" i="33" s="1"/>
  <c r="AE166" i="30"/>
  <c r="AE147" i="30"/>
  <c r="AF27" i="30"/>
  <c r="AG63" i="30" s="1"/>
  <c r="AD73" i="33"/>
  <c r="AF34" i="33"/>
  <c r="AG70" i="33" s="1"/>
  <c r="AD191" i="31"/>
  <c r="AF162" i="31"/>
  <c r="AG23" i="31"/>
  <c r="AF143" i="31"/>
  <c r="AH25" i="32"/>
  <c r="AI55" i="32" s="1"/>
  <c r="AG25" i="2"/>
  <c r="AH55" i="2" s="1"/>
  <c r="AG27" i="2"/>
  <c r="AH57" i="2" s="1"/>
  <c r="AG28" i="2"/>
  <c r="AH58" i="2" s="1"/>
  <c r="AG24" i="2"/>
  <c r="AH54" i="2" s="1"/>
  <c r="AG21" i="2"/>
  <c r="AH51" i="2" s="1"/>
  <c r="AE61" i="2"/>
  <c r="AE96" i="28" s="1"/>
  <c r="AF29" i="2"/>
  <c r="AE31" i="2"/>
  <c r="AG26" i="2"/>
  <c r="AH56" i="2" s="1"/>
  <c r="AH20" i="2"/>
  <c r="AG23" i="2"/>
  <c r="AH53" i="2" s="1"/>
  <c r="AG34" i="10"/>
  <c r="AH70" i="10" s="1"/>
  <c r="AG27" i="10"/>
  <c r="AH63" i="10" s="1"/>
  <c r="AG28" i="10"/>
  <c r="AH64" i="10" s="1"/>
  <c r="AG26" i="10"/>
  <c r="AH62" i="10" s="1"/>
  <c r="AE73" i="10"/>
  <c r="AG31" i="10"/>
  <c r="AH67" i="10" s="1"/>
  <c r="AG25" i="10"/>
  <c r="AH61" i="10" s="1"/>
  <c r="AG29" i="10"/>
  <c r="AH65" i="10" s="1"/>
  <c r="AG32" i="10"/>
  <c r="AH68" i="10" s="1"/>
  <c r="AG35" i="10"/>
  <c r="AH71" i="10" s="1"/>
  <c r="AH24" i="10"/>
  <c r="AI60" i="10" s="1"/>
  <c r="AH27" i="32"/>
  <c r="AI57" i="32" s="1"/>
  <c r="AH24" i="32"/>
  <c r="AI54" i="32" s="1"/>
  <c r="AH26" i="32"/>
  <c r="AI56" i="32" s="1"/>
  <c r="AI20" i="32"/>
  <c r="AH23" i="32"/>
  <c r="AI53" i="32" s="1"/>
  <c r="AI95" i="28" l="1"/>
  <c r="AI103" i="28" s="1"/>
  <c r="AI113" i="28"/>
  <c r="AI121" i="28" s="1"/>
  <c r="AI129" i="28" s="1"/>
  <c r="AC27" i="28"/>
  <c r="AG59" i="33"/>
  <c r="AH51" i="32"/>
  <c r="AJ50" i="32"/>
  <c r="AH59" i="31"/>
  <c r="AG59" i="30"/>
  <c r="AD74" i="33"/>
  <c r="AD105" i="28"/>
  <c r="AD109" i="28" s="1"/>
  <c r="AD26" i="28"/>
  <c r="AC10" i="28"/>
  <c r="AE74" i="36"/>
  <c r="AE108" i="28"/>
  <c r="AE92" i="28" s="1"/>
  <c r="AE179" i="34"/>
  <c r="AE106" i="28"/>
  <c r="AE24" i="28" s="1"/>
  <c r="AE14" i="28"/>
  <c r="AD6" i="28"/>
  <c r="AE74" i="10"/>
  <c r="AE97" i="28"/>
  <c r="AD74" i="30"/>
  <c r="AD99" i="28"/>
  <c r="AD91" i="28" s="1"/>
  <c r="AC17" i="28"/>
  <c r="AB9" i="28"/>
  <c r="AI50" i="2"/>
  <c r="AE62" i="32"/>
  <c r="AE104" i="28"/>
  <c r="AF18" i="28"/>
  <c r="AD15" i="28"/>
  <c r="AC7" i="28"/>
  <c r="AJ2" i="50"/>
  <c r="AI21" i="50"/>
  <c r="AI23" i="50" s="1"/>
  <c r="AJ20" i="50"/>
  <c r="AJ27" i="50"/>
  <c r="AG58" i="32"/>
  <c r="AG28" i="32"/>
  <c r="AE74" i="35"/>
  <c r="AG66" i="10"/>
  <c r="AG30" i="10"/>
  <c r="AD197" i="31"/>
  <c r="AJ89" i="43"/>
  <c r="AJ76" i="43"/>
  <c r="AJ58" i="43"/>
  <c r="AJ40" i="43"/>
  <c r="AJ22" i="43"/>
  <c r="AJ22" i="30"/>
  <c r="AJ161" i="30"/>
  <c r="AJ181" i="30"/>
  <c r="AJ188" i="30"/>
  <c r="AJ92" i="30"/>
  <c r="AJ109" i="30"/>
  <c r="AJ40" i="30"/>
  <c r="AJ126" i="30"/>
  <c r="AJ58" i="30"/>
  <c r="AJ142" i="30"/>
  <c r="AJ77" i="30"/>
  <c r="AJ126" i="29"/>
  <c r="AJ181" i="29"/>
  <c r="AJ188" i="29"/>
  <c r="AJ22" i="29"/>
  <c r="AJ142" i="29"/>
  <c r="AJ40" i="29"/>
  <c r="AJ58" i="29"/>
  <c r="AJ77" i="29"/>
  <c r="AJ92" i="29"/>
  <c r="AJ161" i="29"/>
  <c r="AJ109" i="29"/>
  <c r="AJ92" i="10"/>
  <c r="AJ77" i="10"/>
  <c r="AJ58" i="10"/>
  <c r="AJ40" i="10"/>
  <c r="AJ22" i="10"/>
  <c r="AJ77" i="32"/>
  <c r="AJ19" i="32"/>
  <c r="AJ49" i="32"/>
  <c r="AJ65" i="32"/>
  <c r="AJ34" i="32"/>
  <c r="AK34" i="28"/>
  <c r="AK59" i="28" s="1"/>
  <c r="AJ188" i="34"/>
  <c r="AJ181" i="34"/>
  <c r="AJ109" i="34"/>
  <c r="AJ58" i="34"/>
  <c r="AJ126" i="34"/>
  <c r="AJ161" i="34"/>
  <c r="AJ77" i="34"/>
  <c r="AJ142" i="34"/>
  <c r="AJ22" i="34"/>
  <c r="AJ92" i="34"/>
  <c r="AJ40" i="34"/>
  <c r="AJ181" i="31"/>
  <c r="AJ109" i="31"/>
  <c r="AJ92" i="31"/>
  <c r="AJ161" i="31"/>
  <c r="AJ126" i="31"/>
  <c r="AJ58" i="31"/>
  <c r="AJ22" i="31"/>
  <c r="AJ77" i="31"/>
  <c r="AJ188" i="31"/>
  <c r="AJ40" i="31"/>
  <c r="AJ142" i="31"/>
  <c r="AK4" i="43"/>
  <c r="AK4" i="50" s="1"/>
  <c r="AK4" i="35"/>
  <c r="AK4" i="33"/>
  <c r="AK4" i="31"/>
  <c r="AK4" i="32"/>
  <c r="AK4" i="29"/>
  <c r="AK4" i="30"/>
  <c r="AK4" i="10"/>
  <c r="AK4" i="36"/>
  <c r="AK4" i="34"/>
  <c r="AK77" i="2"/>
  <c r="AK65" i="2"/>
  <c r="AK49" i="2"/>
  <c r="AK34" i="2"/>
  <c r="AK19" i="2"/>
  <c r="AJ77" i="33"/>
  <c r="AJ40" i="33"/>
  <c r="AJ92" i="33"/>
  <c r="AJ58" i="33"/>
  <c r="AJ22" i="33"/>
  <c r="AJ67" i="28"/>
  <c r="AJ75" i="28" s="1"/>
  <c r="AJ87" i="28"/>
  <c r="AM5" i="28"/>
  <c r="AL4" i="2"/>
  <c r="AL13" i="28"/>
  <c r="AL21" i="28"/>
  <c r="AJ109" i="36"/>
  <c r="AJ92" i="36"/>
  <c r="AJ188" i="36"/>
  <c r="AJ40" i="36"/>
  <c r="AJ142" i="36"/>
  <c r="AJ161" i="36"/>
  <c r="AJ126" i="36"/>
  <c r="AJ58" i="36"/>
  <c r="AJ181" i="36"/>
  <c r="AJ77" i="36"/>
  <c r="AJ22" i="36"/>
  <c r="AJ181" i="35"/>
  <c r="AJ161" i="35"/>
  <c r="AJ109" i="35"/>
  <c r="AJ92" i="35"/>
  <c r="AJ40" i="35"/>
  <c r="AJ58" i="35"/>
  <c r="AJ142" i="35"/>
  <c r="AJ22" i="35"/>
  <c r="AJ188" i="35"/>
  <c r="AJ77" i="35"/>
  <c r="AJ126" i="35"/>
  <c r="AE158" i="31"/>
  <c r="AG61" i="31"/>
  <c r="AG73" i="31" s="1"/>
  <c r="AG100" i="28" s="1"/>
  <c r="AF145" i="31"/>
  <c r="AF157" i="31" s="1"/>
  <c r="AF189" i="31" s="1"/>
  <c r="AG25" i="31"/>
  <c r="AG37" i="31" s="1"/>
  <c r="AF164" i="31"/>
  <c r="AF176" i="31" s="1"/>
  <c r="AF183" i="31" s="1"/>
  <c r="AF185" i="31" s="1"/>
  <c r="AG52" i="32"/>
  <c r="AG22" i="32"/>
  <c r="AF37" i="10"/>
  <c r="AC198" i="31"/>
  <c r="AG69" i="10"/>
  <c r="AG33" i="10"/>
  <c r="AD196" i="31"/>
  <c r="AB198" i="36"/>
  <c r="AF74" i="31"/>
  <c r="AE62" i="2"/>
  <c r="AD158" i="35"/>
  <c r="AD189" i="35"/>
  <c r="AD191" i="35" s="1"/>
  <c r="AD193" i="31"/>
  <c r="AD194" i="31" s="1"/>
  <c r="AD178" i="36"/>
  <c r="AD179" i="36" s="1"/>
  <c r="AE190" i="31"/>
  <c r="AE192" i="31" s="1"/>
  <c r="AD178" i="35"/>
  <c r="AD179" i="35" s="1"/>
  <c r="AC193" i="36"/>
  <c r="AC197" i="35"/>
  <c r="AD190" i="35"/>
  <c r="AD192" i="35" s="1"/>
  <c r="AC193" i="35"/>
  <c r="AD183" i="36"/>
  <c r="AD185" i="36" s="1"/>
  <c r="AE178" i="31"/>
  <c r="AE179" i="31" s="1"/>
  <c r="AE182" i="31"/>
  <c r="AE184" i="31" s="1"/>
  <c r="AE186" i="31" s="1"/>
  <c r="AE189" i="31"/>
  <c r="AC197" i="36"/>
  <c r="AD189" i="36"/>
  <c r="AD197" i="36" s="1"/>
  <c r="AD177" i="36"/>
  <c r="AD177" i="35"/>
  <c r="AF37" i="36"/>
  <c r="AE177" i="31"/>
  <c r="AG59" i="10"/>
  <c r="AG23" i="10"/>
  <c r="AD158" i="36"/>
  <c r="AC186" i="36"/>
  <c r="AD182" i="36"/>
  <c r="AC196" i="36"/>
  <c r="AC186" i="35"/>
  <c r="AF73" i="36"/>
  <c r="AE157" i="36"/>
  <c r="AE182" i="36" s="1"/>
  <c r="AC196" i="35"/>
  <c r="AB198" i="34"/>
  <c r="AE176" i="36"/>
  <c r="AE190" i="36" s="1"/>
  <c r="AE192" i="36" s="1"/>
  <c r="AD158" i="34"/>
  <c r="AE176" i="34"/>
  <c r="AE190" i="34" s="1"/>
  <c r="AE192" i="34" s="1"/>
  <c r="AG25" i="36"/>
  <c r="AG61" i="36"/>
  <c r="AF145" i="36"/>
  <c r="AF164" i="36"/>
  <c r="AG27" i="36"/>
  <c r="AG63" i="36"/>
  <c r="AF166" i="36"/>
  <c r="AF147" i="36"/>
  <c r="AG29" i="34"/>
  <c r="AG65" i="34"/>
  <c r="AF149" i="34"/>
  <c r="AF168" i="34"/>
  <c r="AH66" i="31"/>
  <c r="AH30" i="31"/>
  <c r="AG169" i="31"/>
  <c r="AG150" i="31"/>
  <c r="AH63" i="31"/>
  <c r="AG147" i="31"/>
  <c r="AG166" i="31"/>
  <c r="AH27" i="31"/>
  <c r="AE74" i="34"/>
  <c r="AD189" i="34"/>
  <c r="AD182" i="34"/>
  <c r="AB194" i="34"/>
  <c r="AL25" i="35"/>
  <c r="AL61" i="35"/>
  <c r="AK145" i="35"/>
  <c r="AK164" i="35"/>
  <c r="AL30" i="35"/>
  <c r="AL66" i="35"/>
  <c r="AK169" i="35"/>
  <c r="AK150" i="35"/>
  <c r="AK27" i="35"/>
  <c r="AK63" i="35"/>
  <c r="AJ166" i="35"/>
  <c r="AJ147" i="35"/>
  <c r="AG24" i="34"/>
  <c r="AG60" i="34"/>
  <c r="AF144" i="34"/>
  <c r="AF163" i="34"/>
  <c r="AG32" i="36"/>
  <c r="AG68" i="36"/>
  <c r="AF152" i="36"/>
  <c r="AF171" i="36"/>
  <c r="AG34" i="36"/>
  <c r="AG70" i="36"/>
  <c r="AF173" i="36"/>
  <c r="AF154" i="36"/>
  <c r="AH69" i="31"/>
  <c r="AG153" i="31"/>
  <c r="AH33" i="31"/>
  <c r="AG172" i="31"/>
  <c r="AG52" i="2"/>
  <c r="AG22" i="2"/>
  <c r="AH65" i="31"/>
  <c r="AH29" i="31"/>
  <c r="AG149" i="31"/>
  <c r="AG168" i="31"/>
  <c r="AH70" i="31"/>
  <c r="AG173" i="31"/>
  <c r="AH34" i="31"/>
  <c r="AG154" i="31"/>
  <c r="AD190" i="34"/>
  <c r="AD192" i="34" s="1"/>
  <c r="AD183" i="34"/>
  <c r="AD185" i="34" s="1"/>
  <c r="AE157" i="34"/>
  <c r="AG31" i="35"/>
  <c r="AG67" i="35"/>
  <c r="AF170" i="35"/>
  <c r="AF151" i="35"/>
  <c r="AG26" i="34"/>
  <c r="AG62" i="34"/>
  <c r="AF146" i="34"/>
  <c r="AF165" i="34"/>
  <c r="AG35" i="34"/>
  <c r="AG71" i="34"/>
  <c r="AF174" i="34"/>
  <c r="AF155" i="34"/>
  <c r="AG34" i="35"/>
  <c r="AG70" i="35"/>
  <c r="AF173" i="35"/>
  <c r="AF154" i="35"/>
  <c r="AE157" i="35"/>
  <c r="AL29" i="35"/>
  <c r="AL65" i="35"/>
  <c r="AK149" i="35"/>
  <c r="AK168" i="35"/>
  <c r="AG30" i="36"/>
  <c r="AG66" i="36"/>
  <c r="AF150" i="36"/>
  <c r="AF169" i="36"/>
  <c r="AD184" i="35"/>
  <c r="AD186" i="35" s="1"/>
  <c r="AD196" i="35"/>
  <c r="AH60" i="31"/>
  <c r="AG144" i="31"/>
  <c r="AH24" i="31"/>
  <c r="AG163" i="31"/>
  <c r="AI67" i="31"/>
  <c r="AH151" i="31"/>
  <c r="AI31" i="31"/>
  <c r="AH170" i="31"/>
  <c r="AG33" i="36"/>
  <c r="AG69" i="36"/>
  <c r="AF153" i="36"/>
  <c r="AF172" i="36"/>
  <c r="AK32" i="35"/>
  <c r="AK68" i="35"/>
  <c r="AJ171" i="35"/>
  <c r="AJ152" i="35"/>
  <c r="AG32" i="34"/>
  <c r="AG68" i="34"/>
  <c r="AF171" i="34"/>
  <c r="AF152" i="34"/>
  <c r="AF73" i="34"/>
  <c r="AD177" i="34"/>
  <c r="AG31" i="36"/>
  <c r="AG67" i="36"/>
  <c r="AF151" i="36"/>
  <c r="AF170" i="36"/>
  <c r="AG28" i="34"/>
  <c r="AG64" i="34"/>
  <c r="AF148" i="34"/>
  <c r="AF167" i="34"/>
  <c r="AJ29" i="36"/>
  <c r="AJ65" i="36"/>
  <c r="AI168" i="36"/>
  <c r="AI149" i="36"/>
  <c r="AG30" i="34"/>
  <c r="AG66" i="34"/>
  <c r="AF150" i="34"/>
  <c r="AF169" i="34"/>
  <c r="AG25" i="34"/>
  <c r="AG61" i="34"/>
  <c r="AF145" i="34"/>
  <c r="AF164" i="34"/>
  <c r="AG28" i="36"/>
  <c r="AG64" i="36"/>
  <c r="AF167" i="36"/>
  <c r="AF148" i="36"/>
  <c r="AG35" i="36"/>
  <c r="AG71" i="36"/>
  <c r="AF174" i="36"/>
  <c r="AF155" i="36"/>
  <c r="AG31" i="34"/>
  <c r="AG67" i="34"/>
  <c r="AF151" i="34"/>
  <c r="AF170" i="34"/>
  <c r="AF31" i="2"/>
  <c r="AG59" i="2"/>
  <c r="AH35" i="31"/>
  <c r="AH71" i="31"/>
  <c r="AG174" i="31"/>
  <c r="AG155" i="31"/>
  <c r="AG23" i="34"/>
  <c r="AG59" i="34"/>
  <c r="AF37" i="34"/>
  <c r="AF143" i="34"/>
  <c r="AF162" i="34"/>
  <c r="AB198" i="35"/>
  <c r="AE176" i="35"/>
  <c r="AH68" i="31"/>
  <c r="AG171" i="31"/>
  <c r="AG152" i="31"/>
  <c r="AH32" i="31"/>
  <c r="AC196" i="34"/>
  <c r="AC184" i="34"/>
  <c r="AC186" i="34" s="1"/>
  <c r="AH62" i="31"/>
  <c r="AH26" i="31"/>
  <c r="AG165" i="31"/>
  <c r="AG146" i="31"/>
  <c r="AB194" i="35"/>
  <c r="AF73" i="35"/>
  <c r="AF107" i="28" s="1"/>
  <c r="AF25" i="28" s="1"/>
  <c r="AH64" i="31"/>
  <c r="AH28" i="31"/>
  <c r="AG148" i="31"/>
  <c r="AG167" i="31"/>
  <c r="AG26" i="36"/>
  <c r="AG62" i="36"/>
  <c r="AF146" i="36"/>
  <c r="AF165" i="36"/>
  <c r="AL35" i="35"/>
  <c r="AL71" i="35"/>
  <c r="AK155" i="35"/>
  <c r="AK174" i="35"/>
  <c r="AC191" i="34"/>
  <c r="AC193" i="34" s="1"/>
  <c r="AC197" i="34"/>
  <c r="AI24" i="35"/>
  <c r="AI60" i="35"/>
  <c r="AH163" i="35"/>
  <c r="AH144" i="35"/>
  <c r="AK28" i="35"/>
  <c r="AK64" i="35"/>
  <c r="AJ167" i="35"/>
  <c r="AJ148" i="35"/>
  <c r="AG27" i="34"/>
  <c r="AG63" i="34"/>
  <c r="AF147" i="34"/>
  <c r="AF166" i="34"/>
  <c r="AG24" i="36"/>
  <c r="AG60" i="36"/>
  <c r="AF163" i="36"/>
  <c r="AF144" i="36"/>
  <c r="AG33" i="34"/>
  <c r="AG69" i="34"/>
  <c r="AF153" i="34"/>
  <c r="AF172" i="34"/>
  <c r="AG34" i="34"/>
  <c r="AG70" i="34"/>
  <c r="AF173" i="34"/>
  <c r="AF154" i="34"/>
  <c r="AG23" i="35"/>
  <c r="AG59" i="35"/>
  <c r="AF37" i="35"/>
  <c r="AF143" i="35"/>
  <c r="AF162" i="35"/>
  <c r="AH23" i="36"/>
  <c r="AH59" i="36"/>
  <c r="AG162" i="36"/>
  <c r="AG143" i="36"/>
  <c r="AL33" i="35"/>
  <c r="AL69" i="35"/>
  <c r="AK153" i="35"/>
  <c r="AK172" i="35"/>
  <c r="AF61" i="32"/>
  <c r="AH21" i="32"/>
  <c r="AH29" i="32"/>
  <c r="AI59" i="32" s="1"/>
  <c r="AD177" i="30"/>
  <c r="AE73" i="30"/>
  <c r="AG26" i="33"/>
  <c r="AH62" i="33" s="1"/>
  <c r="AG30" i="33"/>
  <c r="AH66" i="33" s="1"/>
  <c r="AF164" i="30"/>
  <c r="AG25" i="30"/>
  <c r="AH61" i="30" s="1"/>
  <c r="AF145" i="30"/>
  <c r="AG27" i="33"/>
  <c r="AH63" i="33" s="1"/>
  <c r="AG33" i="33"/>
  <c r="AH69" i="33" s="1"/>
  <c r="AC191" i="30"/>
  <c r="AC193" i="30" s="1"/>
  <c r="AC197" i="30"/>
  <c r="AE157" i="30"/>
  <c r="AB194" i="30"/>
  <c r="AD190" i="30"/>
  <c r="AD192" i="30" s="1"/>
  <c r="AD183" i="30"/>
  <c r="AD185" i="30" s="1"/>
  <c r="AE176" i="30"/>
  <c r="AG31" i="30"/>
  <c r="AH67" i="30" s="1"/>
  <c r="AF151" i="30"/>
  <c r="AF170" i="30"/>
  <c r="AG35" i="33"/>
  <c r="AH71" i="33" s="1"/>
  <c r="AG35" i="30"/>
  <c r="AH71" i="30" s="1"/>
  <c r="AF174" i="30"/>
  <c r="AF155" i="30"/>
  <c r="AB198" i="30"/>
  <c r="AF149" i="30"/>
  <c r="AG29" i="30"/>
  <c r="AH65" i="30" s="1"/>
  <c r="AF168" i="30"/>
  <c r="AF169" i="30"/>
  <c r="AF150" i="30"/>
  <c r="AG30" i="30"/>
  <c r="AH66" i="30" s="1"/>
  <c r="AD182" i="30"/>
  <c r="AD178" i="30"/>
  <c r="AD179" i="30" s="1"/>
  <c r="AD189" i="30"/>
  <c r="AD158" i="30"/>
  <c r="AF166" i="30"/>
  <c r="AF147" i="30"/>
  <c r="AG27" i="30"/>
  <c r="AH63" i="30" s="1"/>
  <c r="AG23" i="33"/>
  <c r="AF37" i="33"/>
  <c r="AG28" i="33"/>
  <c r="AH64" i="33" s="1"/>
  <c r="AG24" i="33"/>
  <c r="AH60" i="33" s="1"/>
  <c r="AF148" i="30"/>
  <c r="AF167" i="30"/>
  <c r="AG28" i="30"/>
  <c r="AH64" i="30" s="1"/>
  <c r="AG34" i="33"/>
  <c r="AH70" i="33" s="1"/>
  <c r="AF146" i="30"/>
  <c r="AF165" i="30"/>
  <c r="AG26" i="30"/>
  <c r="AH62" i="30" s="1"/>
  <c r="AE73" i="33"/>
  <c r="AG32" i="33"/>
  <c r="AH68" i="33" s="1"/>
  <c r="AF143" i="30"/>
  <c r="AF37" i="30"/>
  <c r="AG23" i="30"/>
  <c r="AF162" i="30"/>
  <c r="AF163" i="30"/>
  <c r="AF144" i="30"/>
  <c r="AG24" i="30"/>
  <c r="AH60" i="30" s="1"/>
  <c r="AF173" i="30"/>
  <c r="AG34" i="30"/>
  <c r="AH70" i="30" s="1"/>
  <c r="AF154" i="30"/>
  <c r="AG29" i="33"/>
  <c r="AH65" i="33" s="1"/>
  <c r="AH25" i="33"/>
  <c r="AI61" i="33" s="1"/>
  <c r="AG31" i="33"/>
  <c r="AH67" i="33" s="1"/>
  <c r="AF153" i="30"/>
  <c r="AF172" i="30"/>
  <c r="AG33" i="30"/>
  <c r="AH69" i="30" s="1"/>
  <c r="AC196" i="30"/>
  <c r="AC184" i="30"/>
  <c r="AC186" i="30" s="1"/>
  <c r="AF152" i="30"/>
  <c r="AF171" i="30"/>
  <c r="AG32" i="30"/>
  <c r="AH68" i="30" s="1"/>
  <c r="AG143" i="31"/>
  <c r="AG162" i="31"/>
  <c r="AH23" i="31"/>
  <c r="AI25" i="32"/>
  <c r="AJ55" i="32" s="1"/>
  <c r="AH25" i="2"/>
  <c r="AI55" i="2" s="1"/>
  <c r="AH21" i="2"/>
  <c r="AI51" i="2" s="1"/>
  <c r="AH26" i="2"/>
  <c r="AI56" i="2" s="1"/>
  <c r="AH24" i="2"/>
  <c r="AI54" i="2" s="1"/>
  <c r="AH23" i="2"/>
  <c r="AI53" i="2" s="1"/>
  <c r="AF61" i="2"/>
  <c r="AF96" i="28" s="1"/>
  <c r="AG29" i="2"/>
  <c r="AH28" i="2"/>
  <c r="AI58" i="2" s="1"/>
  <c r="AH27" i="2"/>
  <c r="AI57" i="2" s="1"/>
  <c r="AI20" i="2"/>
  <c r="AH29" i="10"/>
  <c r="AI65" i="10" s="1"/>
  <c r="AH32" i="10"/>
  <c r="AI68" i="10" s="1"/>
  <c r="AH28" i="10"/>
  <c r="AI64" i="10" s="1"/>
  <c r="AH27" i="10"/>
  <c r="AI63" i="10" s="1"/>
  <c r="AH31" i="10"/>
  <c r="AI67" i="10" s="1"/>
  <c r="AH25" i="10"/>
  <c r="AI61" i="10" s="1"/>
  <c r="AH34" i="10"/>
  <c r="AI70" i="10" s="1"/>
  <c r="AF73" i="10"/>
  <c r="AI24" i="10"/>
  <c r="AJ60" i="10" s="1"/>
  <c r="AH35" i="10"/>
  <c r="AI71" i="10" s="1"/>
  <c r="AH26" i="10"/>
  <c r="AI62" i="10" s="1"/>
  <c r="AI27" i="32"/>
  <c r="AJ57" i="32" s="1"/>
  <c r="AI23" i="32"/>
  <c r="AJ53" i="32" s="1"/>
  <c r="AI26" i="32"/>
  <c r="AJ56" i="32" s="1"/>
  <c r="AJ20" i="32"/>
  <c r="AI24" i="32"/>
  <c r="AJ54" i="32" s="1"/>
  <c r="AJ95" i="28" l="1"/>
  <c r="AJ103" i="28" s="1"/>
  <c r="AJ113" i="28"/>
  <c r="AJ121" i="28" s="1"/>
  <c r="AJ129" i="28" s="1"/>
  <c r="AH59" i="33"/>
  <c r="AK50" i="32"/>
  <c r="AD89" i="28"/>
  <c r="AI51" i="32"/>
  <c r="AD23" i="28"/>
  <c r="AD7" i="28" s="1"/>
  <c r="AI59" i="31"/>
  <c r="AH59" i="30"/>
  <c r="AF179" i="34"/>
  <c r="AF106" i="28"/>
  <c r="AF24" i="28" s="1"/>
  <c r="AE26" i="28"/>
  <c r="AD10" i="28"/>
  <c r="AE74" i="33"/>
  <c r="AE105" i="28"/>
  <c r="AE89" i="28" s="1"/>
  <c r="AF74" i="36"/>
  <c r="AF108" i="28"/>
  <c r="AF92" i="28" s="1"/>
  <c r="AE74" i="30"/>
  <c r="AE99" i="28"/>
  <c r="AE91" i="28" s="1"/>
  <c r="AG18" i="28"/>
  <c r="AF74" i="10"/>
  <c r="AF97" i="28"/>
  <c r="AF62" i="32"/>
  <c r="AF104" i="28"/>
  <c r="AF88" i="28" s="1"/>
  <c r="AE22" i="28"/>
  <c r="AE6" i="28" s="1"/>
  <c r="AJ50" i="2"/>
  <c r="AF14" i="28"/>
  <c r="AE15" i="28"/>
  <c r="AD17" i="28"/>
  <c r="AC9" i="28"/>
  <c r="AE88" i="28"/>
  <c r="AJ21" i="50"/>
  <c r="AJ23" i="50" s="1"/>
  <c r="AK2" i="50"/>
  <c r="AK20" i="50"/>
  <c r="AK27" i="50"/>
  <c r="AG31" i="32"/>
  <c r="AH58" i="32"/>
  <c r="AH28" i="32"/>
  <c r="AF74" i="35"/>
  <c r="AH66" i="10"/>
  <c r="AH30" i="10"/>
  <c r="AD198" i="31"/>
  <c r="AK40" i="10"/>
  <c r="AK77" i="10"/>
  <c r="AK92" i="10"/>
  <c r="AK58" i="10"/>
  <c r="AK22" i="10"/>
  <c r="AK126" i="30"/>
  <c r="AK77" i="30"/>
  <c r="AK58" i="30"/>
  <c r="AK109" i="30"/>
  <c r="AK40" i="30"/>
  <c r="AK142" i="30"/>
  <c r="AK22" i="30"/>
  <c r="AK181" i="30"/>
  <c r="AK161" i="30"/>
  <c r="AK92" i="30"/>
  <c r="AK188" i="30"/>
  <c r="AL34" i="28"/>
  <c r="AL59" i="28" s="1"/>
  <c r="AK126" i="29"/>
  <c r="AK181" i="29"/>
  <c r="AK142" i="29"/>
  <c r="AK77" i="29"/>
  <c r="AK40" i="29"/>
  <c r="AK188" i="29"/>
  <c r="AK161" i="29"/>
  <c r="AK92" i="29"/>
  <c r="AK58" i="29"/>
  <c r="AK22" i="29"/>
  <c r="AK109" i="29"/>
  <c r="AK49" i="32"/>
  <c r="AK77" i="32"/>
  <c r="AK65" i="32"/>
  <c r="AK34" i="32"/>
  <c r="AK19" i="32"/>
  <c r="AL4" i="43"/>
  <c r="AL4" i="50" s="1"/>
  <c r="AL4" i="35"/>
  <c r="AL4" i="33"/>
  <c r="AL4" i="31"/>
  <c r="AL4" i="32"/>
  <c r="AL4" i="29"/>
  <c r="AL4" i="30"/>
  <c r="AL4" i="36"/>
  <c r="AL4" i="10"/>
  <c r="AL4" i="34"/>
  <c r="AL77" i="2"/>
  <c r="AL19" i="2"/>
  <c r="AL65" i="2"/>
  <c r="AL49" i="2"/>
  <c r="AL34" i="2"/>
  <c r="AK161" i="31"/>
  <c r="AK188" i="31"/>
  <c r="AK142" i="31"/>
  <c r="AK126" i="31"/>
  <c r="AK109" i="31"/>
  <c r="AK181" i="31"/>
  <c r="AK58" i="31"/>
  <c r="AK22" i="31"/>
  <c r="AK77" i="31"/>
  <c r="AK40" i="31"/>
  <c r="AK92" i="31"/>
  <c r="AM4" i="2"/>
  <c r="AM13" i="28"/>
  <c r="AM21" i="28"/>
  <c r="AK92" i="33"/>
  <c r="AK77" i="33"/>
  <c r="AK58" i="33"/>
  <c r="AK40" i="33"/>
  <c r="AK22" i="33"/>
  <c r="AK87" i="28"/>
  <c r="AK67" i="28"/>
  <c r="AK75" i="28" s="1"/>
  <c r="AK142" i="34"/>
  <c r="AK188" i="34"/>
  <c r="AK109" i="34"/>
  <c r="AK22" i="34"/>
  <c r="AK92" i="34"/>
  <c r="AK126" i="34"/>
  <c r="AK181" i="34"/>
  <c r="AK161" i="34"/>
  <c r="AK58" i="34"/>
  <c r="AK40" i="34"/>
  <c r="AK77" i="34"/>
  <c r="AK188" i="35"/>
  <c r="AK109" i="35"/>
  <c r="AK142" i="35"/>
  <c r="AK77" i="35"/>
  <c r="AK58" i="35"/>
  <c r="AK22" i="35"/>
  <c r="AK126" i="35"/>
  <c r="AK161" i="35"/>
  <c r="AK40" i="35"/>
  <c r="AK92" i="35"/>
  <c r="AK181" i="35"/>
  <c r="AK142" i="36"/>
  <c r="AK77" i="36"/>
  <c r="AK22" i="36"/>
  <c r="AK126" i="36"/>
  <c r="AK161" i="36"/>
  <c r="AK188" i="36"/>
  <c r="AK40" i="36"/>
  <c r="AK109" i="36"/>
  <c r="AK181" i="36"/>
  <c r="AK92" i="36"/>
  <c r="AK58" i="36"/>
  <c r="AK89" i="43"/>
  <c r="AK76" i="43"/>
  <c r="AK58" i="43"/>
  <c r="AK22" i="43"/>
  <c r="AK40" i="43"/>
  <c r="AF62" i="2"/>
  <c r="AH61" i="31"/>
  <c r="AH73" i="31" s="1"/>
  <c r="AH100" i="28" s="1"/>
  <c r="AG145" i="31"/>
  <c r="AG157" i="31" s="1"/>
  <c r="AG189" i="31" s="1"/>
  <c r="AH25" i="31"/>
  <c r="AH37" i="31" s="1"/>
  <c r="AG164" i="31"/>
  <c r="AG176" i="31" s="1"/>
  <c r="AG183" i="31" s="1"/>
  <c r="AG185" i="31" s="1"/>
  <c r="AG37" i="10"/>
  <c r="AE196" i="31"/>
  <c r="AH52" i="32"/>
  <c r="AH22" i="32"/>
  <c r="AG74" i="31"/>
  <c r="AH69" i="10"/>
  <c r="AH33" i="10"/>
  <c r="AF157" i="35"/>
  <c r="AF189" i="35" s="1"/>
  <c r="AD196" i="36"/>
  <c r="AD198" i="36" s="1"/>
  <c r="AD197" i="35"/>
  <c r="AD198" i="35" s="1"/>
  <c r="AC198" i="36"/>
  <c r="AE197" i="31"/>
  <c r="AF190" i="31"/>
  <c r="AF192" i="31" s="1"/>
  <c r="AD191" i="36"/>
  <c r="AD193" i="36" s="1"/>
  <c r="AF177" i="31"/>
  <c r="AE189" i="36"/>
  <c r="AE191" i="36" s="1"/>
  <c r="AE193" i="36" s="1"/>
  <c r="AE158" i="36"/>
  <c r="AE177" i="36"/>
  <c r="AC198" i="35"/>
  <c r="AC194" i="35"/>
  <c r="AD193" i="35"/>
  <c r="AD194" i="35" s="1"/>
  <c r="AC194" i="36"/>
  <c r="AF157" i="36"/>
  <c r="AF189" i="36" s="1"/>
  <c r="AE191" i="31"/>
  <c r="AE193" i="31" s="1"/>
  <c r="AE194" i="31" s="1"/>
  <c r="AF158" i="31"/>
  <c r="AD184" i="36"/>
  <c r="AD186" i="36" s="1"/>
  <c r="AG73" i="35"/>
  <c r="AG107" i="28" s="1"/>
  <c r="AG25" i="28" s="1"/>
  <c r="AE177" i="34"/>
  <c r="AE183" i="34"/>
  <c r="AE185" i="34" s="1"/>
  <c r="AH59" i="10"/>
  <c r="AH23" i="10"/>
  <c r="AF178" i="31"/>
  <c r="AF179" i="31" s="1"/>
  <c r="AF182" i="31"/>
  <c r="AF196" i="31" s="1"/>
  <c r="AE178" i="36"/>
  <c r="AE179" i="36" s="1"/>
  <c r="AE183" i="36"/>
  <c r="AE185" i="36" s="1"/>
  <c r="AG73" i="36"/>
  <c r="AF176" i="36"/>
  <c r="AF183" i="36" s="1"/>
  <c r="AF185" i="36" s="1"/>
  <c r="AH35" i="34"/>
  <c r="AH71" i="34"/>
  <c r="AG174" i="34"/>
  <c r="AG155" i="34"/>
  <c r="AF157" i="34"/>
  <c r="AH28" i="34"/>
  <c r="AH64" i="34"/>
  <c r="AG148" i="34"/>
  <c r="AG167" i="34"/>
  <c r="AI60" i="31"/>
  <c r="AI24" i="31"/>
  <c r="AH163" i="31"/>
  <c r="AH144" i="31"/>
  <c r="AH32" i="36"/>
  <c r="AH68" i="36"/>
  <c r="AG152" i="36"/>
  <c r="AG171" i="36"/>
  <c r="AL27" i="35"/>
  <c r="AL63" i="35"/>
  <c r="AK166" i="35"/>
  <c r="AK147" i="35"/>
  <c r="AM25" i="35"/>
  <c r="AM61" i="35"/>
  <c r="AL164" i="35"/>
  <c r="AL145" i="35"/>
  <c r="AM35" i="35"/>
  <c r="AM71" i="35"/>
  <c r="AL155" i="35"/>
  <c r="AL174" i="35"/>
  <c r="AI62" i="31"/>
  <c r="AI26" i="31"/>
  <c r="AH165" i="31"/>
  <c r="AH146" i="31"/>
  <c r="AH35" i="36"/>
  <c r="AH71" i="36"/>
  <c r="AG155" i="36"/>
  <c r="AG174" i="36"/>
  <c r="AH31" i="35"/>
  <c r="AH67" i="35"/>
  <c r="AG170" i="35"/>
  <c r="AG151" i="35"/>
  <c r="AH29" i="34"/>
  <c r="AH65" i="34"/>
  <c r="AG168" i="34"/>
  <c r="AG149" i="34"/>
  <c r="AH25" i="36"/>
  <c r="AH61" i="36"/>
  <c r="AG164" i="36"/>
  <c r="AG145" i="36"/>
  <c r="AL28" i="35"/>
  <c r="AL64" i="35"/>
  <c r="AK148" i="35"/>
  <c r="AK167" i="35"/>
  <c r="AI35" i="31"/>
  <c r="AI71" i="31"/>
  <c r="AH155" i="31"/>
  <c r="AH174" i="31"/>
  <c r="AE189" i="35"/>
  <c r="AE178" i="35"/>
  <c r="AE179" i="35" s="1"/>
  <c r="AE182" i="35"/>
  <c r="AH23" i="35"/>
  <c r="AH59" i="35"/>
  <c r="AG143" i="35"/>
  <c r="AG37" i="35"/>
  <c r="AG162" i="35"/>
  <c r="AH33" i="34"/>
  <c r="AH69" i="34"/>
  <c r="AG153" i="34"/>
  <c r="AG172" i="34"/>
  <c r="AH27" i="34"/>
  <c r="AH63" i="34"/>
  <c r="AG147" i="34"/>
  <c r="AG166" i="34"/>
  <c r="AI64" i="31"/>
  <c r="AI28" i="31"/>
  <c r="AH148" i="31"/>
  <c r="AH167" i="31"/>
  <c r="AG73" i="34"/>
  <c r="AH32" i="34"/>
  <c r="AH68" i="34"/>
  <c r="AG152" i="34"/>
  <c r="AG171" i="34"/>
  <c r="AH33" i="36"/>
  <c r="AH69" i="36"/>
  <c r="AG153" i="36"/>
  <c r="AG172" i="36"/>
  <c r="AH30" i="36"/>
  <c r="AH66" i="36"/>
  <c r="AG169" i="36"/>
  <c r="AG150" i="36"/>
  <c r="AE189" i="34"/>
  <c r="AE182" i="34"/>
  <c r="AI69" i="31"/>
  <c r="AI33" i="31"/>
  <c r="AH172" i="31"/>
  <c r="AH153" i="31"/>
  <c r="AD184" i="34"/>
  <c r="AD186" i="34" s="1"/>
  <c r="AD196" i="34"/>
  <c r="AE184" i="36"/>
  <c r="AG37" i="36"/>
  <c r="AJ24" i="35"/>
  <c r="AJ60" i="35"/>
  <c r="AI144" i="35"/>
  <c r="AI163" i="35"/>
  <c r="AH23" i="34"/>
  <c r="AH59" i="34"/>
  <c r="AG143" i="34"/>
  <c r="AG37" i="34"/>
  <c r="AG162" i="34"/>
  <c r="AH25" i="34"/>
  <c r="AH61" i="34"/>
  <c r="AG164" i="34"/>
  <c r="AG145" i="34"/>
  <c r="AK29" i="36"/>
  <c r="AK65" i="36"/>
  <c r="AJ149" i="36"/>
  <c r="AJ168" i="36"/>
  <c r="AH34" i="35"/>
  <c r="AH70" i="35"/>
  <c r="AG154" i="35"/>
  <c r="AG173" i="35"/>
  <c r="AI65" i="31"/>
  <c r="AH168" i="31"/>
  <c r="AI29" i="31"/>
  <c r="AH149" i="31"/>
  <c r="AD191" i="34"/>
  <c r="AD193" i="34" s="1"/>
  <c r="AD197" i="34"/>
  <c r="AM33" i="35"/>
  <c r="AM69" i="35"/>
  <c r="AL172" i="35"/>
  <c r="AL153" i="35"/>
  <c r="AH31" i="36"/>
  <c r="AH67" i="36"/>
  <c r="AG151" i="36"/>
  <c r="AG170" i="36"/>
  <c r="AJ67" i="31"/>
  <c r="AI151" i="31"/>
  <c r="AI170" i="31"/>
  <c r="AJ31" i="31"/>
  <c r="AH26" i="34"/>
  <c r="AH62" i="34"/>
  <c r="AG165" i="34"/>
  <c r="AG146" i="34"/>
  <c r="AH34" i="36"/>
  <c r="AH70" i="36"/>
  <c r="AG173" i="36"/>
  <c r="AG154" i="36"/>
  <c r="AH24" i="34"/>
  <c r="AH60" i="34"/>
  <c r="AG144" i="34"/>
  <c r="AG163" i="34"/>
  <c r="AM30" i="35"/>
  <c r="AM66" i="35"/>
  <c r="AL169" i="35"/>
  <c r="AL150" i="35"/>
  <c r="AF74" i="34"/>
  <c r="AI66" i="31"/>
  <c r="AH150" i="31"/>
  <c r="AI30" i="31"/>
  <c r="AH169" i="31"/>
  <c r="AI68" i="31"/>
  <c r="AH171" i="31"/>
  <c r="AI32" i="31"/>
  <c r="AH152" i="31"/>
  <c r="AH30" i="34"/>
  <c r="AH66" i="34"/>
  <c r="AG150" i="34"/>
  <c r="AG169" i="34"/>
  <c r="AG31" i="2"/>
  <c r="AH59" i="2"/>
  <c r="AI23" i="36"/>
  <c r="AI59" i="36"/>
  <c r="AH162" i="36"/>
  <c r="AH143" i="36"/>
  <c r="AH26" i="36"/>
  <c r="AH62" i="36"/>
  <c r="AG146" i="36"/>
  <c r="AG165" i="36"/>
  <c r="AC194" i="34"/>
  <c r="AE190" i="35"/>
  <c r="AE192" i="35" s="1"/>
  <c r="AE183" i="35"/>
  <c r="AE185" i="35" s="1"/>
  <c r="AE177" i="35"/>
  <c r="AH31" i="34"/>
  <c r="AH67" i="34"/>
  <c r="AG151" i="34"/>
  <c r="AG170" i="34"/>
  <c r="AH28" i="36"/>
  <c r="AH64" i="36"/>
  <c r="AG148" i="36"/>
  <c r="AG167" i="36"/>
  <c r="AE158" i="34"/>
  <c r="AH52" i="2"/>
  <c r="AH22" i="2"/>
  <c r="AH27" i="36"/>
  <c r="AH63" i="36"/>
  <c r="AG166" i="36"/>
  <c r="AG147" i="36"/>
  <c r="AF176" i="34"/>
  <c r="AF176" i="35"/>
  <c r="AH34" i="34"/>
  <c r="AH70" i="34"/>
  <c r="AG173" i="34"/>
  <c r="AG154" i="34"/>
  <c r="AH24" i="36"/>
  <c r="AH60" i="36"/>
  <c r="AG144" i="36"/>
  <c r="AG163" i="36"/>
  <c r="AE158" i="35"/>
  <c r="AC198" i="34"/>
  <c r="AL32" i="35"/>
  <c r="AL68" i="35"/>
  <c r="AK152" i="35"/>
  <c r="AK171" i="35"/>
  <c r="AM29" i="35"/>
  <c r="AM65" i="35"/>
  <c r="AL149" i="35"/>
  <c r="AL168" i="35"/>
  <c r="AI70" i="31"/>
  <c r="AI34" i="31"/>
  <c r="AH154" i="31"/>
  <c r="AH173" i="31"/>
  <c r="AI63" i="31"/>
  <c r="AI27" i="31"/>
  <c r="AH166" i="31"/>
  <c r="AH147" i="31"/>
  <c r="AG61" i="32"/>
  <c r="AI29" i="32"/>
  <c r="AJ59" i="32" s="1"/>
  <c r="AI21" i="32"/>
  <c r="AC198" i="30"/>
  <c r="AE158" i="30"/>
  <c r="AC194" i="30"/>
  <c r="AG173" i="30"/>
  <c r="AH34" i="30"/>
  <c r="AI70" i="30" s="1"/>
  <c r="AG154" i="30"/>
  <c r="AG143" i="30"/>
  <c r="AH23" i="30"/>
  <c r="AG37" i="30"/>
  <c r="AG162" i="30"/>
  <c r="AG165" i="30"/>
  <c r="AG146" i="30"/>
  <c r="AH26" i="30"/>
  <c r="AI62" i="30" s="1"/>
  <c r="AF73" i="33"/>
  <c r="AE190" i="30"/>
  <c r="AE192" i="30" s="1"/>
  <c r="AE177" i="30"/>
  <c r="AE183" i="30"/>
  <c r="AE185" i="30" s="1"/>
  <c r="AH31" i="33"/>
  <c r="AI67" i="33" s="1"/>
  <c r="AF73" i="30"/>
  <c r="AG155" i="30"/>
  <c r="AH35" i="30"/>
  <c r="AI71" i="30" s="1"/>
  <c r="AG174" i="30"/>
  <c r="AH27" i="33"/>
  <c r="AI63" i="33" s="1"/>
  <c r="AH25" i="30"/>
  <c r="AI61" i="30" s="1"/>
  <c r="AG164" i="30"/>
  <c r="AG145" i="30"/>
  <c r="AG171" i="30"/>
  <c r="AH32" i="30"/>
  <c r="AI68" i="30" s="1"/>
  <c r="AG152" i="30"/>
  <c r="AH24" i="33"/>
  <c r="AI60" i="33" s="1"/>
  <c r="AD197" i="30"/>
  <c r="AD191" i="30"/>
  <c r="AD193" i="30" s="1"/>
  <c r="AH35" i="33"/>
  <c r="AI71" i="33" s="1"/>
  <c r="AG163" i="30"/>
  <c r="AH24" i="30"/>
  <c r="AI60" i="30" s="1"/>
  <c r="AG144" i="30"/>
  <c r="AF157" i="30"/>
  <c r="AI25" i="33"/>
  <c r="AJ61" i="33" s="1"/>
  <c r="AH34" i="33"/>
  <c r="AI70" i="33" s="1"/>
  <c r="AH28" i="33"/>
  <c r="AI64" i="33" s="1"/>
  <c r="AD196" i="30"/>
  <c r="AD184" i="30"/>
  <c r="AD186" i="30" s="1"/>
  <c r="AH30" i="33"/>
  <c r="AI66" i="33" s="1"/>
  <c r="AG172" i="30"/>
  <c r="AH33" i="30"/>
  <c r="AI69" i="30" s="1"/>
  <c r="AG153" i="30"/>
  <c r="AH29" i="33"/>
  <c r="AI65" i="33" s="1"/>
  <c r="AH32" i="33"/>
  <c r="AI68" i="33" s="1"/>
  <c r="AG147" i="30"/>
  <c r="AG166" i="30"/>
  <c r="AH27" i="30"/>
  <c r="AI63" i="30" s="1"/>
  <c r="AG169" i="30"/>
  <c r="AG150" i="30"/>
  <c r="AH30" i="30"/>
  <c r="AI66" i="30" s="1"/>
  <c r="AG148" i="30"/>
  <c r="AG167" i="30"/>
  <c r="AH28" i="30"/>
  <c r="AI64" i="30" s="1"/>
  <c r="AG149" i="30"/>
  <c r="AH29" i="30"/>
  <c r="AI65" i="30" s="1"/>
  <c r="AG168" i="30"/>
  <c r="AH33" i="33"/>
  <c r="AI69" i="33" s="1"/>
  <c r="AH26" i="33"/>
  <c r="AI62" i="33" s="1"/>
  <c r="AF176" i="30"/>
  <c r="AH23" i="33"/>
  <c r="AG37" i="33"/>
  <c r="AH31" i="30"/>
  <c r="AI67" i="30" s="1"/>
  <c r="AG151" i="30"/>
  <c r="AG170" i="30"/>
  <c r="AE189" i="30"/>
  <c r="AE182" i="30"/>
  <c r="AE178" i="30"/>
  <c r="AE179" i="30" s="1"/>
  <c r="AF191" i="31"/>
  <c r="AI23" i="31"/>
  <c r="AH143" i="31"/>
  <c r="AH162" i="31"/>
  <c r="AJ25" i="32"/>
  <c r="AK55" i="32" s="1"/>
  <c r="AI25" i="2"/>
  <c r="AJ55" i="2" s="1"/>
  <c r="AG73" i="10"/>
  <c r="AI27" i="2"/>
  <c r="AJ57" i="2" s="1"/>
  <c r="AI24" i="2"/>
  <c r="AJ54" i="2" s="1"/>
  <c r="AI23" i="2"/>
  <c r="AJ53" i="2" s="1"/>
  <c r="AI26" i="2"/>
  <c r="AJ56" i="2" s="1"/>
  <c r="AI21" i="2"/>
  <c r="AJ51" i="2" s="1"/>
  <c r="AI28" i="2"/>
  <c r="AJ58" i="2" s="1"/>
  <c r="AJ20" i="2"/>
  <c r="AG61" i="2"/>
  <c r="AG96" i="28" s="1"/>
  <c r="AH29" i="2"/>
  <c r="AI59" i="2" s="1"/>
  <c r="AJ24" i="10"/>
  <c r="AK60" i="10" s="1"/>
  <c r="AI31" i="10"/>
  <c r="AJ67" i="10" s="1"/>
  <c r="AI28" i="10"/>
  <c r="AJ64" i="10" s="1"/>
  <c r="AI26" i="10"/>
  <c r="AJ62" i="10" s="1"/>
  <c r="AI34" i="10"/>
  <c r="AJ70" i="10" s="1"/>
  <c r="AI29" i="10"/>
  <c r="AJ65" i="10" s="1"/>
  <c r="AI27" i="10"/>
  <c r="AJ63" i="10" s="1"/>
  <c r="AI32" i="10"/>
  <c r="AJ68" i="10" s="1"/>
  <c r="AI35" i="10"/>
  <c r="AJ71" i="10" s="1"/>
  <c r="AI25" i="10"/>
  <c r="AJ61" i="10" s="1"/>
  <c r="AJ24" i="32"/>
  <c r="AK54" i="32" s="1"/>
  <c r="AJ26" i="32"/>
  <c r="AK56" i="32" s="1"/>
  <c r="AK20" i="32"/>
  <c r="AJ23" i="32"/>
  <c r="AK53" i="32" s="1"/>
  <c r="AJ27" i="32"/>
  <c r="AK57" i="32" s="1"/>
  <c r="AD27" i="28" l="1"/>
  <c r="AK95" i="28"/>
  <c r="AK103" i="28" s="1"/>
  <c r="AK113" i="28"/>
  <c r="AK121" i="28" s="1"/>
  <c r="AK129" i="28" s="1"/>
  <c r="AI59" i="33"/>
  <c r="AE23" i="28"/>
  <c r="AE27" i="28" s="1"/>
  <c r="AJ51" i="32"/>
  <c r="AE109" i="28"/>
  <c r="AL50" i="32"/>
  <c r="AJ59" i="31"/>
  <c r="AI59" i="30"/>
  <c r="AF26" i="28"/>
  <c r="AE10" i="28"/>
  <c r="AG179" i="34"/>
  <c r="AG106" i="28"/>
  <c r="AG24" i="28" s="1"/>
  <c r="AF74" i="33"/>
  <c r="AF105" i="28"/>
  <c r="AF109" i="28" s="1"/>
  <c r="AG74" i="36"/>
  <c r="AG108" i="28"/>
  <c r="AG92" i="28" s="1"/>
  <c r="AK50" i="2"/>
  <c r="AG74" i="10"/>
  <c r="AG97" i="28"/>
  <c r="AF74" i="30"/>
  <c r="AF99" i="28"/>
  <c r="AF91" i="28" s="1"/>
  <c r="AF15" i="28"/>
  <c r="AE17" i="28"/>
  <c r="AD9" i="28"/>
  <c r="AF22" i="28"/>
  <c r="AF6" i="28" s="1"/>
  <c r="AG62" i="32"/>
  <c r="AG104" i="28"/>
  <c r="AG14" i="28"/>
  <c r="AH18" i="28"/>
  <c r="AK21" i="50"/>
  <c r="AK23" i="50" s="1"/>
  <c r="AL2" i="50"/>
  <c r="AL20" i="50"/>
  <c r="AL27" i="50"/>
  <c r="AE198" i="31"/>
  <c r="AH31" i="32"/>
  <c r="AG74" i="35"/>
  <c r="AI58" i="32"/>
  <c r="AI28" i="32"/>
  <c r="AI66" i="10"/>
  <c r="AI30" i="10"/>
  <c r="AF158" i="35"/>
  <c r="AG62" i="2"/>
  <c r="AH74" i="31"/>
  <c r="AL77" i="32"/>
  <c r="AL65" i="32"/>
  <c r="AL49" i="32"/>
  <c r="AL34" i="32"/>
  <c r="AL19" i="32"/>
  <c r="AL188" i="31"/>
  <c r="AL161" i="31"/>
  <c r="AL181" i="31"/>
  <c r="AL142" i="31"/>
  <c r="AL109" i="31"/>
  <c r="AL77" i="31"/>
  <c r="AL40" i="31"/>
  <c r="AL92" i="31"/>
  <c r="AL126" i="31"/>
  <c r="AL58" i="31"/>
  <c r="AL22" i="31"/>
  <c r="AL92" i="33"/>
  <c r="AL77" i="33"/>
  <c r="AL58" i="33"/>
  <c r="AL40" i="33"/>
  <c r="AL22" i="33"/>
  <c r="AL87" i="28"/>
  <c r="AL67" i="28"/>
  <c r="AL75" i="28" s="1"/>
  <c r="AL181" i="34"/>
  <c r="AL109" i="34"/>
  <c r="AL58" i="34"/>
  <c r="AL126" i="34"/>
  <c r="AL142" i="34"/>
  <c r="AL188" i="34"/>
  <c r="AL22" i="34"/>
  <c r="AL40" i="34"/>
  <c r="AL92" i="34"/>
  <c r="AL77" i="34"/>
  <c r="AL161" i="34"/>
  <c r="AL188" i="35"/>
  <c r="AL142" i="35"/>
  <c r="AL126" i="35"/>
  <c r="AL58" i="35"/>
  <c r="AL77" i="35"/>
  <c r="AL22" i="35"/>
  <c r="AL40" i="35"/>
  <c r="AL181" i="35"/>
  <c r="AL161" i="35"/>
  <c r="AL109" i="35"/>
  <c r="AL92" i="35"/>
  <c r="AM34" i="28"/>
  <c r="AM59" i="28" s="1"/>
  <c r="AL92" i="10"/>
  <c r="AL58" i="10"/>
  <c r="AL22" i="10"/>
  <c r="AL77" i="10"/>
  <c r="AL40" i="10"/>
  <c r="AL76" i="43"/>
  <c r="AL58" i="43"/>
  <c r="AL89" i="43"/>
  <c r="AL40" i="43"/>
  <c r="AL22" i="43"/>
  <c r="AL181" i="36"/>
  <c r="AL109" i="36"/>
  <c r="AL161" i="36"/>
  <c r="AL126" i="36"/>
  <c r="AL58" i="36"/>
  <c r="AL40" i="36"/>
  <c r="AL77" i="36"/>
  <c r="AL22" i="36"/>
  <c r="AL188" i="36"/>
  <c r="AL92" i="36"/>
  <c r="AL142" i="36"/>
  <c r="AL188" i="30"/>
  <c r="AL22" i="30"/>
  <c r="AL161" i="30"/>
  <c r="AL109" i="30"/>
  <c r="AL142" i="30"/>
  <c r="AL126" i="30"/>
  <c r="AL92" i="30"/>
  <c r="AL40" i="30"/>
  <c r="AL58" i="30"/>
  <c r="AL181" i="30"/>
  <c r="AL77" i="30"/>
  <c r="AM4" i="43"/>
  <c r="AM4" i="50" s="1"/>
  <c r="AM4" i="35"/>
  <c r="AM4" i="33"/>
  <c r="AM4" i="31"/>
  <c r="AM4" i="36"/>
  <c r="AM4" i="34"/>
  <c r="AM4" i="32"/>
  <c r="AM4" i="30"/>
  <c r="AM4" i="29"/>
  <c r="AM4" i="10"/>
  <c r="AM77" i="2"/>
  <c r="AM49" i="2"/>
  <c r="AM19" i="2"/>
  <c r="AM65" i="2"/>
  <c r="AM34" i="2"/>
  <c r="AL126" i="29"/>
  <c r="AL181" i="29"/>
  <c r="AL142" i="29"/>
  <c r="AL188" i="29"/>
  <c r="AL161" i="29"/>
  <c r="AL40" i="29"/>
  <c r="AL58" i="29"/>
  <c r="AL77" i="29"/>
  <c r="AL92" i="29"/>
  <c r="AL22" i="29"/>
  <c r="AL109" i="29"/>
  <c r="AF182" i="35"/>
  <c r="AF184" i="35" s="1"/>
  <c r="AI61" i="31"/>
  <c r="AI73" i="31" s="1"/>
  <c r="AI100" i="28" s="1"/>
  <c r="AH145" i="31"/>
  <c r="AH157" i="31" s="1"/>
  <c r="AH189" i="31" s="1"/>
  <c r="AH164" i="31"/>
  <c r="AH176" i="31" s="1"/>
  <c r="AI25" i="31"/>
  <c r="AI37" i="31" s="1"/>
  <c r="AH37" i="10"/>
  <c r="AI52" i="32"/>
  <c r="AI22" i="32"/>
  <c r="AF178" i="35"/>
  <c r="AF179" i="35" s="1"/>
  <c r="AI69" i="10"/>
  <c r="AI33" i="10"/>
  <c r="AF182" i="36"/>
  <c r="AF184" i="36" s="1"/>
  <c r="AF186" i="36" s="1"/>
  <c r="AF158" i="36"/>
  <c r="AE197" i="36"/>
  <c r="AG177" i="31"/>
  <c r="AF193" i="31"/>
  <c r="AF197" i="31"/>
  <c r="AF198" i="31" s="1"/>
  <c r="AD194" i="36"/>
  <c r="AF177" i="34"/>
  <c r="AG190" i="31"/>
  <c r="AG192" i="31" s="1"/>
  <c r="AG157" i="36"/>
  <c r="AG189" i="36" s="1"/>
  <c r="AF184" i="31"/>
  <c r="AF186" i="31" s="1"/>
  <c r="AE186" i="36"/>
  <c r="AE194" i="36" s="1"/>
  <c r="AF190" i="36"/>
  <c r="AF192" i="36" s="1"/>
  <c r="AG157" i="35"/>
  <c r="AG182" i="31"/>
  <c r="AG184" i="31" s="1"/>
  <c r="AG186" i="31" s="1"/>
  <c r="AG158" i="31"/>
  <c r="AG178" i="31"/>
  <c r="AG179" i="31" s="1"/>
  <c r="AI59" i="10"/>
  <c r="AI23" i="10"/>
  <c r="AG74" i="34"/>
  <c r="AE196" i="36"/>
  <c r="AG176" i="36"/>
  <c r="AG183" i="36" s="1"/>
  <c r="AG185" i="36" s="1"/>
  <c r="AF177" i="36"/>
  <c r="AF178" i="36"/>
  <c r="AF179" i="36" s="1"/>
  <c r="AH73" i="36"/>
  <c r="AD198" i="34"/>
  <c r="AF158" i="34"/>
  <c r="AJ70" i="31"/>
  <c r="AJ34" i="31"/>
  <c r="AI173" i="31"/>
  <c r="AI154" i="31"/>
  <c r="AJ66" i="31"/>
  <c r="AI150" i="31"/>
  <c r="AJ30" i="31"/>
  <c r="AI169" i="31"/>
  <c r="AJ65" i="31"/>
  <c r="AI149" i="31"/>
  <c r="AJ29" i="31"/>
  <c r="AI168" i="31"/>
  <c r="AG176" i="34"/>
  <c r="AM27" i="35"/>
  <c r="AM63" i="35"/>
  <c r="AL166" i="35"/>
  <c r="AL147" i="35"/>
  <c r="AM32" i="35"/>
  <c r="AM68" i="35"/>
  <c r="AL152" i="35"/>
  <c r="AL171" i="35"/>
  <c r="AI27" i="36"/>
  <c r="AI63" i="36"/>
  <c r="AH147" i="36"/>
  <c r="AH166" i="36"/>
  <c r="AK24" i="35"/>
  <c r="AK60" i="35"/>
  <c r="AJ163" i="35"/>
  <c r="AJ144" i="35"/>
  <c r="AI30" i="36"/>
  <c r="AI66" i="36"/>
  <c r="AH169" i="36"/>
  <c r="AH150" i="36"/>
  <c r="AI32" i="34"/>
  <c r="AI68" i="34"/>
  <c r="AH171" i="34"/>
  <c r="AH152" i="34"/>
  <c r="AI28" i="34"/>
  <c r="AI64" i="34"/>
  <c r="AH148" i="34"/>
  <c r="AH167" i="34"/>
  <c r="AF191" i="35"/>
  <c r="AI28" i="36"/>
  <c r="AI64" i="36"/>
  <c r="AH148" i="36"/>
  <c r="AH167" i="36"/>
  <c r="AI30" i="34"/>
  <c r="AI66" i="34"/>
  <c r="AH150" i="34"/>
  <c r="AH169" i="34"/>
  <c r="AM172" i="35"/>
  <c r="AM153" i="35"/>
  <c r="AG157" i="34"/>
  <c r="AJ69" i="31"/>
  <c r="AJ33" i="31"/>
  <c r="AI153" i="31"/>
  <c r="AI172" i="31"/>
  <c r="AI27" i="34"/>
  <c r="AI63" i="34"/>
  <c r="AH166" i="34"/>
  <c r="AH147" i="34"/>
  <c r="AH73" i="35"/>
  <c r="AH107" i="28" s="1"/>
  <c r="AH25" i="28" s="1"/>
  <c r="AJ62" i="31"/>
  <c r="AI146" i="31"/>
  <c r="AJ26" i="31"/>
  <c r="AI165" i="31"/>
  <c r="AF189" i="34"/>
  <c r="AF182" i="34"/>
  <c r="AI34" i="34"/>
  <c r="AI70" i="34"/>
  <c r="AH173" i="34"/>
  <c r="AH154" i="34"/>
  <c r="AI52" i="2"/>
  <c r="AI22" i="2"/>
  <c r="AJ23" i="36"/>
  <c r="AJ59" i="36"/>
  <c r="AI143" i="36"/>
  <c r="AI162" i="36"/>
  <c r="AI24" i="34"/>
  <c r="AI60" i="34"/>
  <c r="AH144" i="34"/>
  <c r="AH163" i="34"/>
  <c r="AI26" i="34"/>
  <c r="AI62" i="34"/>
  <c r="AH165" i="34"/>
  <c r="AH146" i="34"/>
  <c r="AL29" i="36"/>
  <c r="AL65" i="36"/>
  <c r="AK168" i="36"/>
  <c r="AK149" i="36"/>
  <c r="AH73" i="34"/>
  <c r="AI23" i="35"/>
  <c r="AI59" i="35"/>
  <c r="AH162" i="35"/>
  <c r="AH143" i="35"/>
  <c r="AH37" i="35"/>
  <c r="AJ35" i="31"/>
  <c r="AJ71" i="31"/>
  <c r="AI174" i="31"/>
  <c r="AI155" i="31"/>
  <c r="AI25" i="36"/>
  <c r="AI61" i="36"/>
  <c r="AH145" i="36"/>
  <c r="AH164" i="36"/>
  <c r="AI31" i="35"/>
  <c r="AI67" i="35"/>
  <c r="AH170" i="35"/>
  <c r="AH151" i="35"/>
  <c r="AJ63" i="31"/>
  <c r="AJ27" i="31"/>
  <c r="AI166" i="31"/>
  <c r="AI147" i="31"/>
  <c r="AF183" i="35"/>
  <c r="AF185" i="35" s="1"/>
  <c r="AF190" i="35"/>
  <c r="AF192" i="35" s="1"/>
  <c r="AJ68" i="31"/>
  <c r="AJ32" i="31"/>
  <c r="AI171" i="31"/>
  <c r="AI152" i="31"/>
  <c r="AI31" i="36"/>
  <c r="AI67" i="36"/>
  <c r="AH170" i="36"/>
  <c r="AH151" i="36"/>
  <c r="AI23" i="34"/>
  <c r="AI59" i="34"/>
  <c r="AH143" i="34"/>
  <c r="AH162" i="34"/>
  <c r="AH37" i="34"/>
  <c r="AE196" i="34"/>
  <c r="AE184" i="34"/>
  <c r="AE186" i="34" s="1"/>
  <c r="AM164" i="35"/>
  <c r="AM145" i="35"/>
  <c r="AI32" i="36"/>
  <c r="AI68" i="36"/>
  <c r="AH171" i="36"/>
  <c r="AH152" i="36"/>
  <c r="AJ60" i="31"/>
  <c r="AJ24" i="31"/>
  <c r="AI163" i="31"/>
  <c r="AI144" i="31"/>
  <c r="AF191" i="36"/>
  <c r="AM168" i="35"/>
  <c r="AM149" i="35"/>
  <c r="AF190" i="34"/>
  <c r="AF192" i="34" s="1"/>
  <c r="AF183" i="34"/>
  <c r="AF185" i="34" s="1"/>
  <c r="AK67" i="31"/>
  <c r="AK31" i="31"/>
  <c r="AJ151" i="31"/>
  <c r="AJ170" i="31"/>
  <c r="AE191" i="34"/>
  <c r="AE193" i="34" s="1"/>
  <c r="AE197" i="34"/>
  <c r="AI33" i="36"/>
  <c r="AI69" i="36"/>
  <c r="AH153" i="36"/>
  <c r="AH172" i="36"/>
  <c r="AJ64" i="31"/>
  <c r="AJ28" i="31"/>
  <c r="AI148" i="31"/>
  <c r="AI167" i="31"/>
  <c r="AE196" i="35"/>
  <c r="AE184" i="35"/>
  <c r="AE186" i="35" s="1"/>
  <c r="AI31" i="34"/>
  <c r="AI67" i="34"/>
  <c r="AH151" i="34"/>
  <c r="AH170" i="34"/>
  <c r="AI26" i="36"/>
  <c r="AI62" i="36"/>
  <c r="AH165" i="36"/>
  <c r="AH146" i="36"/>
  <c r="AI34" i="35"/>
  <c r="AI70" i="35"/>
  <c r="AH154" i="35"/>
  <c r="AH173" i="35"/>
  <c r="AI33" i="34"/>
  <c r="AI69" i="34"/>
  <c r="AH172" i="34"/>
  <c r="AH153" i="34"/>
  <c r="AI24" i="36"/>
  <c r="AI60" i="36"/>
  <c r="AH163" i="36"/>
  <c r="AH144" i="36"/>
  <c r="AF177" i="35"/>
  <c r="AH37" i="36"/>
  <c r="AM150" i="35"/>
  <c r="AM169" i="35"/>
  <c r="AI34" i="36"/>
  <c r="AI70" i="36"/>
  <c r="AH154" i="36"/>
  <c r="AH173" i="36"/>
  <c r="AI25" i="34"/>
  <c r="AI61" i="34"/>
  <c r="AH145" i="34"/>
  <c r="AH164" i="34"/>
  <c r="AD194" i="34"/>
  <c r="AG176" i="35"/>
  <c r="AE197" i="35"/>
  <c r="AE191" i="35"/>
  <c r="AE193" i="35" s="1"/>
  <c r="AM28" i="35"/>
  <c r="AM64" i="35"/>
  <c r="AL148" i="35"/>
  <c r="AL167" i="35"/>
  <c r="AI29" i="34"/>
  <c r="AI65" i="34"/>
  <c r="AH149" i="34"/>
  <c r="AH168" i="34"/>
  <c r="AI35" i="36"/>
  <c r="AI71" i="36"/>
  <c r="AH155" i="36"/>
  <c r="AH174" i="36"/>
  <c r="AM155" i="35"/>
  <c r="AM174" i="35"/>
  <c r="AI35" i="34"/>
  <c r="AI71" i="34"/>
  <c r="AH174" i="34"/>
  <c r="AH155" i="34"/>
  <c r="AH61" i="32"/>
  <c r="AJ21" i="32"/>
  <c r="AJ29" i="32"/>
  <c r="AK59" i="32" s="1"/>
  <c r="AD194" i="30"/>
  <c r="AG73" i="33"/>
  <c r="AD198" i="30"/>
  <c r="AG176" i="30"/>
  <c r="AI32" i="33"/>
  <c r="AJ68" i="33" s="1"/>
  <c r="AI30" i="33"/>
  <c r="AJ66" i="33" s="1"/>
  <c r="AI32" i="30"/>
  <c r="AJ68" i="30" s="1"/>
  <c r="AH171" i="30"/>
  <c r="AH152" i="30"/>
  <c r="AI31" i="33"/>
  <c r="AJ67" i="33" s="1"/>
  <c r="AE184" i="30"/>
  <c r="AE186" i="30" s="1"/>
  <c r="AE196" i="30"/>
  <c r="AI23" i="33"/>
  <c r="AH37" i="33"/>
  <c r="AH149" i="30"/>
  <c r="AH168" i="30"/>
  <c r="AI29" i="30"/>
  <c r="AJ65" i="30" s="1"/>
  <c r="AH150" i="30"/>
  <c r="AH169" i="30"/>
  <c r="AI30" i="30"/>
  <c r="AJ66" i="30" s="1"/>
  <c r="AH143" i="30"/>
  <c r="AH37" i="30"/>
  <c r="AH162" i="30"/>
  <c r="AI23" i="30"/>
  <c r="AE191" i="30"/>
  <c r="AE193" i="30" s="1"/>
  <c r="AE197" i="30"/>
  <c r="AF183" i="30"/>
  <c r="AF185" i="30" s="1"/>
  <c r="AF190" i="30"/>
  <c r="AF192" i="30" s="1"/>
  <c r="AI29" i="33"/>
  <c r="AJ65" i="33" s="1"/>
  <c r="AH165" i="30"/>
  <c r="AH146" i="30"/>
  <c r="AI26" i="30"/>
  <c r="AJ62" i="30" s="1"/>
  <c r="AG157" i="30"/>
  <c r="AI26" i="33"/>
  <c r="AJ62" i="33" s="1"/>
  <c r="AI35" i="33"/>
  <c r="AJ71" i="33" s="1"/>
  <c r="AH147" i="30"/>
  <c r="AH166" i="30"/>
  <c r="AI27" i="30"/>
  <c r="AJ63" i="30" s="1"/>
  <c r="AJ25" i="33"/>
  <c r="AK61" i="33" s="1"/>
  <c r="AF189" i="30"/>
  <c r="AF178" i="30"/>
  <c r="AF179" i="30" s="1"/>
  <c r="AF182" i="30"/>
  <c r="AF158" i="30"/>
  <c r="AI33" i="33"/>
  <c r="AJ69" i="33" s="1"/>
  <c r="AI28" i="33"/>
  <c r="AJ64" i="33" s="1"/>
  <c r="AI24" i="33"/>
  <c r="AJ60" i="33" s="1"/>
  <c r="AH173" i="30"/>
  <c r="AH154" i="30"/>
  <c r="AI34" i="30"/>
  <c r="AJ70" i="30" s="1"/>
  <c r="AH170" i="30"/>
  <c r="AI31" i="30"/>
  <c r="AJ67" i="30" s="1"/>
  <c r="AH151" i="30"/>
  <c r="AH153" i="30"/>
  <c r="AI33" i="30"/>
  <c r="AJ69" i="30" s="1"/>
  <c r="AH172" i="30"/>
  <c r="AH144" i="30"/>
  <c r="AI24" i="30"/>
  <c r="AJ60" i="30" s="1"/>
  <c r="AH163" i="30"/>
  <c r="AH164" i="30"/>
  <c r="AH145" i="30"/>
  <c r="AI25" i="30"/>
  <c r="AJ61" i="30" s="1"/>
  <c r="AH155" i="30"/>
  <c r="AI35" i="30"/>
  <c r="AJ71" i="30" s="1"/>
  <c r="AH174" i="30"/>
  <c r="AG73" i="30"/>
  <c r="AH167" i="30"/>
  <c r="AH148" i="30"/>
  <c r="AI28" i="30"/>
  <c r="AJ64" i="30" s="1"/>
  <c r="AI34" i="33"/>
  <c r="AJ70" i="33" s="1"/>
  <c r="AI27" i="33"/>
  <c r="AJ63" i="33" s="1"/>
  <c r="AF177" i="30"/>
  <c r="AG191" i="31"/>
  <c r="AI162" i="31"/>
  <c r="AI143" i="31"/>
  <c r="AJ23" i="31"/>
  <c r="AK25" i="32"/>
  <c r="AL55" i="32" s="1"/>
  <c r="AJ25" i="2"/>
  <c r="AK55" i="2" s="1"/>
  <c r="AH61" i="2"/>
  <c r="AH96" i="28" s="1"/>
  <c r="AI29" i="2"/>
  <c r="AJ59" i="2" s="1"/>
  <c r="AJ28" i="2"/>
  <c r="AK58" i="2" s="1"/>
  <c r="AJ23" i="2"/>
  <c r="AK53" i="2" s="1"/>
  <c r="AJ26" i="2"/>
  <c r="AK56" i="2" s="1"/>
  <c r="AK20" i="2"/>
  <c r="AJ24" i="2"/>
  <c r="AK54" i="2" s="1"/>
  <c r="AJ27" i="2"/>
  <c r="AK57" i="2" s="1"/>
  <c r="AJ21" i="2"/>
  <c r="AK51" i="2" s="1"/>
  <c r="AH31" i="2"/>
  <c r="AJ27" i="10"/>
  <c r="AK63" i="10" s="1"/>
  <c r="AJ31" i="10"/>
  <c r="AK67" i="10" s="1"/>
  <c r="AJ29" i="10"/>
  <c r="AK65" i="10" s="1"/>
  <c r="AK24" i="10"/>
  <c r="AL60" i="10" s="1"/>
  <c r="AJ34" i="10"/>
  <c r="AK70" i="10" s="1"/>
  <c r="AJ35" i="10"/>
  <c r="AK71" i="10" s="1"/>
  <c r="AJ25" i="10"/>
  <c r="AK61" i="10" s="1"/>
  <c r="AJ26" i="10"/>
  <c r="AK62" i="10" s="1"/>
  <c r="AJ28" i="10"/>
  <c r="AK64" i="10" s="1"/>
  <c r="AH73" i="10"/>
  <c r="AJ32" i="10"/>
  <c r="AK68" i="10" s="1"/>
  <c r="AK27" i="32"/>
  <c r="AL57" i="32" s="1"/>
  <c r="AK26" i="32"/>
  <c r="AL56" i="32" s="1"/>
  <c r="AK23" i="32"/>
  <c r="AL53" i="32" s="1"/>
  <c r="AL20" i="32"/>
  <c r="AK24" i="32"/>
  <c r="AL54" i="32" s="1"/>
  <c r="AL95" i="28" l="1"/>
  <c r="AL103" i="28" s="1"/>
  <c r="AL113" i="28"/>
  <c r="AL121" i="28" s="1"/>
  <c r="AL129" i="28" s="1"/>
  <c r="AE7" i="28"/>
  <c r="AJ59" i="33"/>
  <c r="AM50" i="32"/>
  <c r="AK51" i="32"/>
  <c r="AK59" i="31"/>
  <c r="AJ59" i="30"/>
  <c r="AH179" i="34"/>
  <c r="AH106" i="28"/>
  <c r="AH24" i="28" s="1"/>
  <c r="AH74" i="36"/>
  <c r="AH108" i="28"/>
  <c r="AH92" i="28" s="1"/>
  <c r="AF23" i="28"/>
  <c r="AF27" i="28" s="1"/>
  <c r="AG74" i="33"/>
  <c r="AG105" i="28"/>
  <c r="AG89" i="28" s="1"/>
  <c r="AG26" i="28"/>
  <c r="AF10" i="28"/>
  <c r="AF89" i="28"/>
  <c r="AH74" i="10"/>
  <c r="AH97" i="28"/>
  <c r="AH14" i="28"/>
  <c r="AG88" i="28"/>
  <c r="AH62" i="32"/>
  <c r="AH104" i="28"/>
  <c r="AG15" i="28"/>
  <c r="AG74" i="30"/>
  <c r="AG99" i="28"/>
  <c r="AG91" i="28" s="1"/>
  <c r="AF17" i="28"/>
  <c r="AE9" i="28"/>
  <c r="AG22" i="28"/>
  <c r="AL50" i="2"/>
  <c r="AI18" i="28"/>
  <c r="AL21" i="50"/>
  <c r="AL23" i="50" s="1"/>
  <c r="AM2" i="50"/>
  <c r="AM27" i="50"/>
  <c r="AM20" i="50"/>
  <c r="AG177" i="34"/>
  <c r="AG158" i="35"/>
  <c r="AI31" i="32"/>
  <c r="AH74" i="35"/>
  <c r="AJ58" i="32"/>
  <c r="AJ28" i="32"/>
  <c r="AJ66" i="10"/>
  <c r="AJ30" i="10"/>
  <c r="AH62" i="2"/>
  <c r="AF196" i="36"/>
  <c r="AI74" i="31"/>
  <c r="AM126" i="36"/>
  <c r="AM188" i="36"/>
  <c r="AM142" i="36"/>
  <c r="AM161" i="36"/>
  <c r="AM77" i="36"/>
  <c r="AM109" i="36"/>
  <c r="AM181" i="36"/>
  <c r="AM92" i="36"/>
  <c r="AM40" i="36"/>
  <c r="AM22" i="36"/>
  <c r="AM58" i="36"/>
  <c r="AM188" i="31"/>
  <c r="AM126" i="31"/>
  <c r="AM92" i="31"/>
  <c r="AM58" i="31"/>
  <c r="AM22" i="31"/>
  <c r="AM181" i="31"/>
  <c r="AM77" i="31"/>
  <c r="AM161" i="31"/>
  <c r="AM40" i="31"/>
  <c r="AM142" i="31"/>
  <c r="AM109" i="31"/>
  <c r="AM77" i="33"/>
  <c r="AM40" i="33"/>
  <c r="AM92" i="33"/>
  <c r="AM58" i="33"/>
  <c r="AM22" i="33"/>
  <c r="AM92" i="10"/>
  <c r="AM22" i="10"/>
  <c r="AM58" i="10"/>
  <c r="AM77" i="10"/>
  <c r="AM40" i="10"/>
  <c r="AM188" i="35"/>
  <c r="AM181" i="35"/>
  <c r="AM126" i="35"/>
  <c r="AM142" i="35"/>
  <c r="AM109" i="35"/>
  <c r="AM58" i="35"/>
  <c r="AM22" i="35"/>
  <c r="AM161" i="35"/>
  <c r="AM92" i="35"/>
  <c r="AM40" i="35"/>
  <c r="AM77" i="35"/>
  <c r="AM76" i="43"/>
  <c r="AM58" i="43"/>
  <c r="AM40" i="43"/>
  <c r="AM22" i="43"/>
  <c r="AM89" i="43"/>
  <c r="AM22" i="30"/>
  <c r="AM188" i="30"/>
  <c r="AM142" i="30"/>
  <c r="AM181" i="30"/>
  <c r="AM126" i="30"/>
  <c r="AM77" i="30"/>
  <c r="AM161" i="30"/>
  <c r="AM92" i="30"/>
  <c r="AM109" i="30"/>
  <c r="AM58" i="30"/>
  <c r="AM40" i="30"/>
  <c r="AM77" i="32"/>
  <c r="AM65" i="32"/>
  <c r="AM34" i="32"/>
  <c r="AM19" i="32"/>
  <c r="AM49" i="32"/>
  <c r="AM126" i="29"/>
  <c r="AM142" i="29"/>
  <c r="AM58" i="29"/>
  <c r="AM161" i="29"/>
  <c r="AM181" i="29"/>
  <c r="AM77" i="29"/>
  <c r="AM92" i="29"/>
  <c r="AM188" i="29"/>
  <c r="AM22" i="29"/>
  <c r="AM40" i="29"/>
  <c r="AM109" i="29"/>
  <c r="AM142" i="34"/>
  <c r="AM92" i="34"/>
  <c r="AM161" i="34"/>
  <c r="AM188" i="34"/>
  <c r="AM22" i="34"/>
  <c r="AM77" i="34"/>
  <c r="AM126" i="34"/>
  <c r="AM40" i="34"/>
  <c r="AM181" i="34"/>
  <c r="AM109" i="34"/>
  <c r="AM58" i="34"/>
  <c r="AM67" i="28"/>
  <c r="AM75" i="28" s="1"/>
  <c r="AM87" i="28"/>
  <c r="AJ61" i="31"/>
  <c r="AJ73" i="31" s="1"/>
  <c r="AJ100" i="28" s="1"/>
  <c r="AJ25" i="31"/>
  <c r="AJ37" i="31" s="1"/>
  <c r="AI145" i="31"/>
  <c r="AI157" i="31" s="1"/>
  <c r="AI189" i="31" s="1"/>
  <c r="AI164" i="31"/>
  <c r="AI176" i="31" s="1"/>
  <c r="AI183" i="31" s="1"/>
  <c r="AI185" i="31" s="1"/>
  <c r="AI37" i="10"/>
  <c r="AJ52" i="32"/>
  <c r="AJ22" i="32"/>
  <c r="AE198" i="36"/>
  <c r="AF194" i="31"/>
  <c r="AG193" i="31"/>
  <c r="AG194" i="31" s="1"/>
  <c r="AG197" i="31"/>
  <c r="AJ69" i="10"/>
  <c r="AJ33" i="10"/>
  <c r="AH177" i="31"/>
  <c r="AG158" i="36"/>
  <c r="AG178" i="35"/>
  <c r="AG179" i="35" s="1"/>
  <c r="AI73" i="36"/>
  <c r="AI37" i="36"/>
  <c r="AG182" i="36"/>
  <c r="AG184" i="36" s="1"/>
  <c r="AG186" i="36" s="1"/>
  <c r="AF197" i="36"/>
  <c r="AF193" i="36"/>
  <c r="AF194" i="36" s="1"/>
  <c r="AG196" i="31"/>
  <c r="AG189" i="35"/>
  <c r="AG191" i="35" s="1"/>
  <c r="AH158" i="31"/>
  <c r="AG182" i="35"/>
  <c r="AG184" i="35" s="1"/>
  <c r="AH178" i="31"/>
  <c r="AH179" i="31" s="1"/>
  <c r="AH183" i="31"/>
  <c r="AH185" i="31" s="1"/>
  <c r="AH190" i="31"/>
  <c r="AH192" i="31" s="1"/>
  <c r="AG190" i="36"/>
  <c r="AG192" i="36" s="1"/>
  <c r="AG178" i="36"/>
  <c r="AG179" i="36" s="1"/>
  <c r="AG177" i="36"/>
  <c r="AH176" i="35"/>
  <c r="AH190" i="35" s="1"/>
  <c r="AH192" i="35" s="1"/>
  <c r="AJ59" i="10"/>
  <c r="AJ23" i="10"/>
  <c r="AH182" i="31"/>
  <c r="AH157" i="36"/>
  <c r="AG158" i="34"/>
  <c r="AH176" i="36"/>
  <c r="AH183" i="36" s="1"/>
  <c r="AH185" i="36" s="1"/>
  <c r="AH74" i="34"/>
  <c r="AE194" i="34"/>
  <c r="AJ34" i="35"/>
  <c r="AJ70" i="35"/>
  <c r="AI173" i="35"/>
  <c r="AI154" i="35"/>
  <c r="AJ31" i="34"/>
  <c r="AJ67" i="34"/>
  <c r="AI151" i="34"/>
  <c r="AI170" i="34"/>
  <c r="AK60" i="31"/>
  <c r="AJ144" i="31"/>
  <c r="AJ163" i="31"/>
  <c r="AK24" i="31"/>
  <c r="AI73" i="34"/>
  <c r="AK68" i="31"/>
  <c r="AJ171" i="31"/>
  <c r="AK32" i="31"/>
  <c r="AJ152" i="31"/>
  <c r="AH157" i="35"/>
  <c r="AM29" i="36"/>
  <c r="AM65" i="36"/>
  <c r="AL168" i="36"/>
  <c r="AL149" i="36"/>
  <c r="AJ24" i="34"/>
  <c r="AJ60" i="34"/>
  <c r="AI163" i="34"/>
  <c r="AI144" i="34"/>
  <c r="AJ27" i="34"/>
  <c r="AJ63" i="34"/>
  <c r="AI166" i="34"/>
  <c r="AI147" i="34"/>
  <c r="AJ23" i="34"/>
  <c r="AJ59" i="34"/>
  <c r="AI143" i="34"/>
  <c r="AI162" i="34"/>
  <c r="AI37" i="34"/>
  <c r="AK62" i="31"/>
  <c r="AJ146" i="31"/>
  <c r="AK26" i="31"/>
  <c r="AJ165" i="31"/>
  <c r="AJ32" i="34"/>
  <c r="AJ68" i="34"/>
  <c r="AI171" i="34"/>
  <c r="AI152" i="34"/>
  <c r="AK70" i="31"/>
  <c r="AK34" i="31"/>
  <c r="AJ173" i="31"/>
  <c r="AJ154" i="31"/>
  <c r="AM167" i="35"/>
  <c r="AM148" i="35"/>
  <c r="AJ28" i="34"/>
  <c r="AJ64" i="34"/>
  <c r="AI167" i="34"/>
  <c r="AI148" i="34"/>
  <c r="AJ25" i="36"/>
  <c r="AJ61" i="36"/>
  <c r="AI145" i="36"/>
  <c r="AI164" i="36"/>
  <c r="AI73" i="35"/>
  <c r="AI107" i="28" s="1"/>
  <c r="AI25" i="28" s="1"/>
  <c r="AJ28" i="36"/>
  <c r="AJ64" i="36"/>
  <c r="AI148" i="36"/>
  <c r="AI167" i="36"/>
  <c r="AM152" i="35"/>
  <c r="AM171" i="35"/>
  <c r="AJ25" i="34"/>
  <c r="AJ61" i="34"/>
  <c r="AI145" i="34"/>
  <c r="AI164" i="34"/>
  <c r="AL24" i="35"/>
  <c r="AL60" i="35"/>
  <c r="AK144" i="35"/>
  <c r="AK163" i="35"/>
  <c r="AG177" i="35"/>
  <c r="AE194" i="35"/>
  <c r="AL67" i="31"/>
  <c r="AL31" i="31"/>
  <c r="AK151" i="31"/>
  <c r="AK170" i="31"/>
  <c r="AE198" i="34"/>
  <c r="AJ23" i="35"/>
  <c r="AJ59" i="35"/>
  <c r="AI37" i="35"/>
  <c r="AI162" i="35"/>
  <c r="AI143" i="35"/>
  <c r="AK69" i="31"/>
  <c r="AK33" i="31"/>
  <c r="AJ172" i="31"/>
  <c r="AJ153" i="31"/>
  <c r="AF196" i="35"/>
  <c r="AK66" i="31"/>
  <c r="AJ169" i="31"/>
  <c r="AJ150" i="31"/>
  <c r="AK30" i="31"/>
  <c r="AJ35" i="34"/>
  <c r="AJ71" i="34"/>
  <c r="AI174" i="34"/>
  <c r="AI155" i="34"/>
  <c r="AG183" i="35"/>
  <c r="AG185" i="35" s="1"/>
  <c r="AG190" i="35"/>
  <c r="AG192" i="35" s="1"/>
  <c r="AJ33" i="34"/>
  <c r="AJ69" i="34"/>
  <c r="AI172" i="34"/>
  <c r="AI153" i="34"/>
  <c r="AJ26" i="36"/>
  <c r="AJ62" i="36"/>
  <c r="AI146" i="36"/>
  <c r="AI165" i="36"/>
  <c r="AE198" i="35"/>
  <c r="AJ33" i="36"/>
  <c r="AJ69" i="36"/>
  <c r="AI153" i="36"/>
  <c r="AI172" i="36"/>
  <c r="AJ26" i="34"/>
  <c r="AJ62" i="34"/>
  <c r="AI165" i="34"/>
  <c r="AI146" i="34"/>
  <c r="AJ34" i="34"/>
  <c r="AJ70" i="34"/>
  <c r="AI173" i="34"/>
  <c r="AI154" i="34"/>
  <c r="AF197" i="35"/>
  <c r="AF186" i="35"/>
  <c r="AM147" i="35"/>
  <c r="AM166" i="35"/>
  <c r="AJ35" i="36"/>
  <c r="AJ71" i="36"/>
  <c r="AI155" i="36"/>
  <c r="AI174" i="36"/>
  <c r="AJ29" i="34"/>
  <c r="AJ65" i="34"/>
  <c r="AI168" i="34"/>
  <c r="AI149" i="34"/>
  <c r="AJ34" i="36"/>
  <c r="AJ70" i="36"/>
  <c r="AI154" i="36"/>
  <c r="AI173" i="36"/>
  <c r="AJ32" i="36"/>
  <c r="AJ68" i="36"/>
  <c r="AI171" i="36"/>
  <c r="AI152" i="36"/>
  <c r="AJ31" i="36"/>
  <c r="AJ67" i="36"/>
  <c r="AI151" i="36"/>
  <c r="AI170" i="36"/>
  <c r="AG189" i="34"/>
  <c r="AG182" i="34"/>
  <c r="AJ30" i="34"/>
  <c r="AJ66" i="34"/>
  <c r="AI150" i="34"/>
  <c r="AI169" i="34"/>
  <c r="AF193" i="35"/>
  <c r="AJ30" i="36"/>
  <c r="AJ66" i="36"/>
  <c r="AI150" i="36"/>
  <c r="AI169" i="36"/>
  <c r="AG183" i="34"/>
  <c r="AG185" i="34" s="1"/>
  <c r="AG190" i="34"/>
  <c r="AG192" i="34" s="1"/>
  <c r="AH176" i="34"/>
  <c r="AK63" i="31"/>
  <c r="AK27" i="31"/>
  <c r="AJ147" i="31"/>
  <c r="AJ166" i="31"/>
  <c r="AJ31" i="35"/>
  <c r="AJ67" i="35"/>
  <c r="AI170" i="35"/>
  <c r="AI151" i="35"/>
  <c r="AK71" i="31"/>
  <c r="AK35" i="31"/>
  <c r="AJ155" i="31"/>
  <c r="AJ174" i="31"/>
  <c r="AK23" i="36"/>
  <c r="AK59" i="36"/>
  <c r="AJ162" i="36"/>
  <c r="AJ143" i="36"/>
  <c r="AF196" i="34"/>
  <c r="AF184" i="34"/>
  <c r="AF186" i="34" s="1"/>
  <c r="AJ27" i="36"/>
  <c r="AJ63" i="36"/>
  <c r="AI166" i="36"/>
  <c r="AI147" i="36"/>
  <c r="AG191" i="36"/>
  <c r="AJ24" i="36"/>
  <c r="AJ60" i="36"/>
  <c r="AI144" i="36"/>
  <c r="AI163" i="36"/>
  <c r="AK64" i="31"/>
  <c r="AK28" i="31"/>
  <c r="AJ148" i="31"/>
  <c r="AJ167" i="31"/>
  <c r="AH157" i="34"/>
  <c r="AJ52" i="2"/>
  <c r="AJ22" i="2"/>
  <c r="AF191" i="34"/>
  <c r="AF193" i="34" s="1"/>
  <c r="AF197" i="34"/>
  <c r="AK65" i="31"/>
  <c r="AJ149" i="31"/>
  <c r="AJ168" i="31"/>
  <c r="AK29" i="31"/>
  <c r="AI61" i="32"/>
  <c r="AK29" i="32"/>
  <c r="AL59" i="32" s="1"/>
  <c r="AK21" i="32"/>
  <c r="AG177" i="30"/>
  <c r="AE194" i="30"/>
  <c r="AG158" i="30"/>
  <c r="AJ34" i="33"/>
  <c r="AK70" i="33" s="1"/>
  <c r="AJ35" i="30"/>
  <c r="AK71" i="30" s="1"/>
  <c r="AI174" i="30"/>
  <c r="AI155" i="30"/>
  <c r="AI163" i="30"/>
  <c r="AJ24" i="30"/>
  <c r="AK60" i="30" s="1"/>
  <c r="AI144" i="30"/>
  <c r="AJ33" i="30"/>
  <c r="AK69" i="30" s="1"/>
  <c r="AI172" i="30"/>
  <c r="AI153" i="30"/>
  <c r="AI154" i="30"/>
  <c r="AJ34" i="30"/>
  <c r="AK70" i="30" s="1"/>
  <c r="AI173" i="30"/>
  <c r="AI146" i="30"/>
  <c r="AJ26" i="30"/>
  <c r="AK62" i="30" s="1"/>
  <c r="AI165" i="30"/>
  <c r="AH176" i="30"/>
  <c r="AJ30" i="30"/>
  <c r="AK66" i="30" s="1"/>
  <c r="AI150" i="30"/>
  <c r="AI169" i="30"/>
  <c r="AK25" i="33"/>
  <c r="AL61" i="33" s="1"/>
  <c r="AH73" i="30"/>
  <c r="AH73" i="33"/>
  <c r="AJ27" i="33"/>
  <c r="AK63" i="33" s="1"/>
  <c r="AJ29" i="33"/>
  <c r="AK65" i="33" s="1"/>
  <c r="AJ23" i="33"/>
  <c r="AI37" i="33"/>
  <c r="AI152" i="30"/>
  <c r="AI171" i="30"/>
  <c r="AJ32" i="30"/>
  <c r="AK68" i="30" s="1"/>
  <c r="AI164" i="30"/>
  <c r="AI145" i="30"/>
  <c r="AJ25" i="30"/>
  <c r="AK61" i="30" s="1"/>
  <c r="AJ28" i="33"/>
  <c r="AK64" i="33" s="1"/>
  <c r="AI166" i="30"/>
  <c r="AI147" i="30"/>
  <c r="AJ27" i="30"/>
  <c r="AK63" i="30" s="1"/>
  <c r="AJ35" i="33"/>
  <c r="AK71" i="33" s="1"/>
  <c r="AH157" i="30"/>
  <c r="AE198" i="30"/>
  <c r="AJ30" i="33"/>
  <c r="AK66" i="33" s="1"/>
  <c r="AF184" i="30"/>
  <c r="AF186" i="30" s="1"/>
  <c r="AF196" i="30"/>
  <c r="AJ26" i="33"/>
  <c r="AK62" i="33" s="1"/>
  <c r="AI37" i="30"/>
  <c r="AI149" i="30"/>
  <c r="AI168" i="30"/>
  <c r="AJ29" i="30"/>
  <c r="AK65" i="30" s="1"/>
  <c r="AJ24" i="33"/>
  <c r="AK60" i="33" s="1"/>
  <c r="AJ33" i="33"/>
  <c r="AK69" i="33" s="1"/>
  <c r="AJ32" i="33"/>
  <c r="AK68" i="33" s="1"/>
  <c r="AI167" i="30"/>
  <c r="AI148" i="30"/>
  <c r="AJ28" i="30"/>
  <c r="AK64" i="30" s="1"/>
  <c r="AJ31" i="30"/>
  <c r="AK67" i="30" s="1"/>
  <c r="AI170" i="30"/>
  <c r="AI151" i="30"/>
  <c r="AF191" i="30"/>
  <c r="AF193" i="30" s="1"/>
  <c r="AF197" i="30"/>
  <c r="AG182" i="30"/>
  <c r="AG178" i="30"/>
  <c r="AG179" i="30" s="1"/>
  <c r="AG189" i="30"/>
  <c r="AJ31" i="33"/>
  <c r="AK67" i="33" s="1"/>
  <c r="AI143" i="30"/>
  <c r="AI162" i="30"/>
  <c r="AJ23" i="30"/>
  <c r="AG190" i="30"/>
  <c r="AG192" i="30" s="1"/>
  <c r="AG183" i="30"/>
  <c r="AG185" i="30" s="1"/>
  <c r="AH191" i="31"/>
  <c r="AK23" i="31"/>
  <c r="AJ143" i="31"/>
  <c r="AJ162" i="31"/>
  <c r="AL25" i="32"/>
  <c r="AM55" i="32" s="1"/>
  <c r="AK25" i="2"/>
  <c r="AL55" i="2" s="1"/>
  <c r="AK27" i="2"/>
  <c r="AL57" i="2" s="1"/>
  <c r="AK24" i="2"/>
  <c r="AL54" i="2" s="1"/>
  <c r="AI61" i="2"/>
  <c r="AI96" i="28" s="1"/>
  <c r="AJ29" i="2"/>
  <c r="AK59" i="2" s="1"/>
  <c r="AK26" i="2"/>
  <c r="AL56" i="2" s="1"/>
  <c r="AK28" i="2"/>
  <c r="AL58" i="2" s="1"/>
  <c r="AK21" i="2"/>
  <c r="AL51" i="2" s="1"/>
  <c r="AL20" i="2"/>
  <c r="AK23" i="2"/>
  <c r="AL53" i="2" s="1"/>
  <c r="AI31" i="2"/>
  <c r="AK32" i="10"/>
  <c r="AL68" i="10" s="1"/>
  <c r="AK25" i="10"/>
  <c r="AL61" i="10" s="1"/>
  <c r="AK29" i="10"/>
  <c r="AL65" i="10" s="1"/>
  <c r="AK31" i="10"/>
  <c r="AL67" i="10" s="1"/>
  <c r="AI73" i="10"/>
  <c r="AK35" i="10"/>
  <c r="AL71" i="10" s="1"/>
  <c r="AK28" i="10"/>
  <c r="AL64" i="10" s="1"/>
  <c r="AK34" i="10"/>
  <c r="AL70" i="10" s="1"/>
  <c r="AK27" i="10"/>
  <c r="AL63" i="10" s="1"/>
  <c r="AK26" i="10"/>
  <c r="AL62" i="10" s="1"/>
  <c r="AL24" i="10"/>
  <c r="AM60" i="10" s="1"/>
  <c r="AL24" i="32"/>
  <c r="AM54" i="32" s="1"/>
  <c r="AL26" i="32"/>
  <c r="AM56" i="32" s="1"/>
  <c r="AM20" i="32"/>
  <c r="AL27" i="32"/>
  <c r="AM57" i="32" s="1"/>
  <c r="AL23" i="32"/>
  <c r="AM53" i="32" s="1"/>
  <c r="AM95" i="28" l="1"/>
  <c r="AM103" i="28" s="1"/>
  <c r="AM113" i="28"/>
  <c r="AM121" i="28" s="1"/>
  <c r="AM129" i="28" s="1"/>
  <c r="AF7" i="28"/>
  <c r="AK59" i="33"/>
  <c r="AG109" i="28"/>
  <c r="AL51" i="32"/>
  <c r="AL59" i="31"/>
  <c r="AK59" i="30"/>
  <c r="AI179" i="34"/>
  <c r="AI106" i="28"/>
  <c r="AI24" i="28" s="1"/>
  <c r="AI74" i="36"/>
  <c r="AI108" i="28"/>
  <c r="AI92" i="28" s="1"/>
  <c r="AH26" i="28"/>
  <c r="AG10" i="28"/>
  <c r="AH74" i="33"/>
  <c r="AH105" i="28"/>
  <c r="AH109" i="28" s="1"/>
  <c r="AG23" i="28"/>
  <c r="AI14" i="28"/>
  <c r="AJ18" i="28"/>
  <c r="AI62" i="32"/>
  <c r="AI104" i="28"/>
  <c r="AH22" i="28"/>
  <c r="AH6" i="28" s="1"/>
  <c r="AM50" i="2"/>
  <c r="AH15" i="28"/>
  <c r="AG17" i="28"/>
  <c r="AF9" i="28"/>
  <c r="AH88" i="28"/>
  <c r="AH74" i="30"/>
  <c r="AH99" i="28"/>
  <c r="AH91" i="28" s="1"/>
  <c r="AI74" i="10"/>
  <c r="AI97" i="28"/>
  <c r="AG6" i="28"/>
  <c r="AM21" i="50"/>
  <c r="AM23" i="50" s="1"/>
  <c r="AH177" i="34"/>
  <c r="AI74" i="35"/>
  <c r="AH158" i="35"/>
  <c r="AF198" i="36"/>
  <c r="AJ31" i="32"/>
  <c r="AK58" i="32"/>
  <c r="AK28" i="32"/>
  <c r="AK66" i="10"/>
  <c r="AK30" i="10"/>
  <c r="AJ74" i="31"/>
  <c r="AG198" i="31"/>
  <c r="AI62" i="2"/>
  <c r="AJ37" i="10"/>
  <c r="AK61" i="31"/>
  <c r="AK73" i="31" s="1"/>
  <c r="AK100" i="28" s="1"/>
  <c r="AJ164" i="31"/>
  <c r="AJ176" i="31" s="1"/>
  <c r="AK25" i="31"/>
  <c r="AK37" i="31" s="1"/>
  <c r="AJ145" i="31"/>
  <c r="AJ157" i="31" s="1"/>
  <c r="AK52" i="32"/>
  <c r="AK22" i="32"/>
  <c r="AH197" i="31"/>
  <c r="AH193" i="31"/>
  <c r="AG196" i="36"/>
  <c r="AK69" i="10"/>
  <c r="AK33" i="10"/>
  <c r="AH158" i="36"/>
  <c r="AH196" i="31"/>
  <c r="AI182" i="31"/>
  <c r="AI196" i="31" s="1"/>
  <c r="AI158" i="31"/>
  <c r="AI176" i="36"/>
  <c r="AI190" i="36" s="1"/>
  <c r="AI192" i="36" s="1"/>
  <c r="AH183" i="35"/>
  <c r="AH185" i="35" s="1"/>
  <c r="AI177" i="31"/>
  <c r="AI178" i="31"/>
  <c r="AI179" i="31" s="1"/>
  <c r="AG197" i="36"/>
  <c r="AI190" i="31"/>
  <c r="AI192" i="31" s="1"/>
  <c r="AG193" i="36"/>
  <c r="AG194" i="36" s="1"/>
  <c r="AH177" i="35"/>
  <c r="AH177" i="36"/>
  <c r="AH190" i="36"/>
  <c r="AH192" i="36" s="1"/>
  <c r="AH178" i="36"/>
  <c r="AH179" i="36" s="1"/>
  <c r="AH189" i="36"/>
  <c r="AH191" i="36" s="1"/>
  <c r="AH184" i="31"/>
  <c r="AH186" i="31" s="1"/>
  <c r="AH182" i="36"/>
  <c r="AH196" i="36" s="1"/>
  <c r="AI74" i="34"/>
  <c r="AK59" i="10"/>
  <c r="AK23" i="10"/>
  <c r="AG193" i="35"/>
  <c r="AG197" i="35"/>
  <c r="AJ73" i="36"/>
  <c r="AG196" i="35"/>
  <c r="AI157" i="36"/>
  <c r="AI182" i="36" s="1"/>
  <c r="AF194" i="34"/>
  <c r="AG186" i="35"/>
  <c r="AL23" i="36"/>
  <c r="AL59" i="36"/>
  <c r="AK162" i="36"/>
  <c r="AK143" i="36"/>
  <c r="AK31" i="35"/>
  <c r="AK67" i="35"/>
  <c r="AJ170" i="35"/>
  <c r="AJ151" i="35"/>
  <c r="AF194" i="35"/>
  <c r="AK33" i="36"/>
  <c r="AK69" i="36"/>
  <c r="AJ153" i="36"/>
  <c r="AJ172" i="36"/>
  <c r="AL66" i="31"/>
  <c r="AL30" i="31"/>
  <c r="AK150" i="31"/>
  <c r="AK169" i="31"/>
  <c r="AL69" i="31"/>
  <c r="AK172" i="31"/>
  <c r="AL33" i="31"/>
  <c r="AK153" i="31"/>
  <c r="AL62" i="31"/>
  <c r="AL26" i="31"/>
  <c r="AK165" i="31"/>
  <c r="AK146" i="31"/>
  <c r="AI157" i="34"/>
  <c r="AK27" i="36"/>
  <c r="AK63" i="36"/>
  <c r="AJ147" i="36"/>
  <c r="AJ166" i="36"/>
  <c r="AJ73" i="34"/>
  <c r="AK30" i="34"/>
  <c r="AK66" i="34"/>
  <c r="AJ169" i="34"/>
  <c r="AJ150" i="34"/>
  <c r="AK31" i="36"/>
  <c r="AK67" i="36"/>
  <c r="AJ151" i="36"/>
  <c r="AJ170" i="36"/>
  <c r="AI157" i="35"/>
  <c r="AK28" i="34"/>
  <c r="AK64" i="34"/>
  <c r="AJ167" i="34"/>
  <c r="AJ148" i="34"/>
  <c r="AK23" i="34"/>
  <c r="AK59" i="34"/>
  <c r="AJ162" i="34"/>
  <c r="AJ143" i="34"/>
  <c r="AJ37" i="34"/>
  <c r="AK24" i="34"/>
  <c r="AK60" i="34"/>
  <c r="AJ163" i="34"/>
  <c r="AJ144" i="34"/>
  <c r="AL68" i="31"/>
  <c r="AK152" i="31"/>
  <c r="AK171" i="31"/>
  <c r="AL32" i="31"/>
  <c r="AK34" i="35"/>
  <c r="AK70" i="35"/>
  <c r="AJ154" i="35"/>
  <c r="AJ173" i="35"/>
  <c r="AK52" i="2"/>
  <c r="AK22" i="2"/>
  <c r="AK33" i="34"/>
  <c r="AK69" i="34"/>
  <c r="AJ172" i="34"/>
  <c r="AJ153" i="34"/>
  <c r="AL65" i="31"/>
  <c r="AK149" i="31"/>
  <c r="AK168" i="31"/>
  <c r="AL29" i="31"/>
  <c r="AH182" i="34"/>
  <c r="AH189" i="34"/>
  <c r="AK24" i="36"/>
  <c r="AK60" i="36"/>
  <c r="AJ163" i="36"/>
  <c r="AJ144" i="36"/>
  <c r="AF198" i="34"/>
  <c r="AL71" i="31"/>
  <c r="AK155" i="31"/>
  <c r="AK174" i="31"/>
  <c r="AL35" i="31"/>
  <c r="AL63" i="31"/>
  <c r="AK147" i="31"/>
  <c r="AK166" i="31"/>
  <c r="AL27" i="31"/>
  <c r="AK30" i="36"/>
  <c r="AK66" i="36"/>
  <c r="AJ150" i="36"/>
  <c r="AJ169" i="36"/>
  <c r="AG196" i="34"/>
  <c r="AG184" i="34"/>
  <c r="AG186" i="34" s="1"/>
  <c r="AK34" i="36"/>
  <c r="AK70" i="36"/>
  <c r="AJ173" i="36"/>
  <c r="AJ154" i="36"/>
  <c r="AK35" i="36"/>
  <c r="AK71" i="36"/>
  <c r="AJ174" i="36"/>
  <c r="AJ155" i="36"/>
  <c r="AI176" i="35"/>
  <c r="AL70" i="31"/>
  <c r="AK173" i="31"/>
  <c r="AK154" i="31"/>
  <c r="AL34" i="31"/>
  <c r="AG197" i="34"/>
  <c r="AG191" i="34"/>
  <c r="AG193" i="34" s="1"/>
  <c r="AK26" i="34"/>
  <c r="AK62" i="34"/>
  <c r="AJ165" i="34"/>
  <c r="AJ146" i="34"/>
  <c r="AF198" i="35"/>
  <c r="AJ37" i="36"/>
  <c r="AH183" i="34"/>
  <c r="AH185" i="34" s="1"/>
  <c r="AH190" i="34"/>
  <c r="AH192" i="34" s="1"/>
  <c r="AK26" i="36"/>
  <c r="AK62" i="36"/>
  <c r="AJ146" i="36"/>
  <c r="AJ165" i="36"/>
  <c r="AJ73" i="35"/>
  <c r="AM24" i="35"/>
  <c r="AM60" i="35"/>
  <c r="AL144" i="35"/>
  <c r="AL163" i="35"/>
  <c r="AK25" i="36"/>
  <c r="AK61" i="36"/>
  <c r="AJ145" i="36"/>
  <c r="AJ164" i="36"/>
  <c r="AL64" i="31"/>
  <c r="AL28" i="31"/>
  <c r="AK167" i="31"/>
  <c r="AK148" i="31"/>
  <c r="AK32" i="36"/>
  <c r="AK68" i="36"/>
  <c r="AJ152" i="36"/>
  <c r="AJ171" i="36"/>
  <c r="AK23" i="35"/>
  <c r="AK59" i="35"/>
  <c r="AJ162" i="35"/>
  <c r="AJ143" i="35"/>
  <c r="AJ37" i="35"/>
  <c r="AM67" i="31"/>
  <c r="AM31" i="31"/>
  <c r="AL170" i="31"/>
  <c r="AL151" i="31"/>
  <c r="AK25" i="34"/>
  <c r="AK61" i="34"/>
  <c r="AJ145" i="34"/>
  <c r="AJ164" i="34"/>
  <c r="AK32" i="34"/>
  <c r="AK68" i="34"/>
  <c r="AJ152" i="34"/>
  <c r="AJ171" i="34"/>
  <c r="AK27" i="34"/>
  <c r="AK63" i="34"/>
  <c r="AJ166" i="34"/>
  <c r="AJ147" i="34"/>
  <c r="AM149" i="36"/>
  <c r="AM168" i="36"/>
  <c r="AL60" i="31"/>
  <c r="AK144" i="31"/>
  <c r="AK163" i="31"/>
  <c r="AL24" i="31"/>
  <c r="AK31" i="34"/>
  <c r="AK67" i="34"/>
  <c r="AJ170" i="34"/>
  <c r="AJ151" i="34"/>
  <c r="AH158" i="34"/>
  <c r="AK29" i="34"/>
  <c r="AK65" i="34"/>
  <c r="AJ149" i="34"/>
  <c r="AJ168" i="34"/>
  <c r="AK34" i="34"/>
  <c r="AK70" i="34"/>
  <c r="AJ173" i="34"/>
  <c r="AJ154" i="34"/>
  <c r="AK35" i="34"/>
  <c r="AK71" i="34"/>
  <c r="AJ155" i="34"/>
  <c r="AJ174" i="34"/>
  <c r="AK28" i="36"/>
  <c r="AK64" i="36"/>
  <c r="AJ148" i="36"/>
  <c r="AJ167" i="36"/>
  <c r="AI176" i="34"/>
  <c r="AH178" i="35"/>
  <c r="AH179" i="35" s="1"/>
  <c r="AH189" i="35"/>
  <c r="AH182" i="35"/>
  <c r="AJ61" i="32"/>
  <c r="AL21" i="32"/>
  <c r="AL29" i="32"/>
  <c r="AM59" i="32" s="1"/>
  <c r="AI176" i="30"/>
  <c r="AI190" i="30" s="1"/>
  <c r="AI73" i="30"/>
  <c r="AI157" i="30"/>
  <c r="AI189" i="30" s="1"/>
  <c r="AJ170" i="30"/>
  <c r="AK31" i="30"/>
  <c r="AL67" i="30" s="1"/>
  <c r="AJ151" i="30"/>
  <c r="AF194" i="30"/>
  <c r="AK27" i="30"/>
  <c r="AL63" i="30" s="1"/>
  <c r="AJ147" i="30"/>
  <c r="AJ166" i="30"/>
  <c r="AK29" i="33"/>
  <c r="AL65" i="33" s="1"/>
  <c r="AJ143" i="30"/>
  <c r="AJ162" i="30"/>
  <c r="AK23" i="30"/>
  <c r="AJ37" i="30"/>
  <c r="AG191" i="30"/>
  <c r="AG193" i="30" s="1"/>
  <c r="AG197" i="30"/>
  <c r="AK26" i="33"/>
  <c r="AL62" i="33" s="1"/>
  <c r="AJ164" i="30"/>
  <c r="AJ145" i="30"/>
  <c r="AK25" i="30"/>
  <c r="AL61" i="30" s="1"/>
  <c r="AJ171" i="30"/>
  <c r="AJ152" i="30"/>
  <c r="AK32" i="30"/>
  <c r="AL68" i="30" s="1"/>
  <c r="AK27" i="33"/>
  <c r="AL63" i="33" s="1"/>
  <c r="AK30" i="33"/>
  <c r="AL66" i="33" s="1"/>
  <c r="AG184" i="30"/>
  <c r="AG186" i="30" s="1"/>
  <c r="AG196" i="30"/>
  <c r="AJ167" i="30"/>
  <c r="AK28" i="30"/>
  <c r="AL64" i="30" s="1"/>
  <c r="AJ148" i="30"/>
  <c r="AK33" i="33"/>
  <c r="AL69" i="33" s="1"/>
  <c r="AJ149" i="30"/>
  <c r="AK29" i="30"/>
  <c r="AL65" i="30" s="1"/>
  <c r="AJ168" i="30"/>
  <c r="AJ165" i="30"/>
  <c r="AJ146" i="30"/>
  <c r="AK26" i="30"/>
  <c r="AL62" i="30" s="1"/>
  <c r="AK24" i="33"/>
  <c r="AL60" i="33" s="1"/>
  <c r="AK28" i="33"/>
  <c r="AL64" i="33" s="1"/>
  <c r="AJ153" i="30"/>
  <c r="AK33" i="30"/>
  <c r="AL69" i="30" s="1"/>
  <c r="AJ172" i="30"/>
  <c r="AJ174" i="30"/>
  <c r="AJ155" i="30"/>
  <c r="AK35" i="30"/>
  <c r="AL71" i="30" s="1"/>
  <c r="AH182" i="30"/>
  <c r="AH189" i="30"/>
  <c r="AH158" i="30"/>
  <c r="AH178" i="30"/>
  <c r="AH179" i="30" s="1"/>
  <c r="AL25" i="33"/>
  <c r="AM61" i="33" s="1"/>
  <c r="AK30" i="30"/>
  <c r="AL66" i="30" s="1"/>
  <c r="AJ150" i="30"/>
  <c r="AJ169" i="30"/>
  <c r="AK34" i="33"/>
  <c r="AL70" i="33" s="1"/>
  <c r="AK31" i="33"/>
  <c r="AL67" i="33" s="1"/>
  <c r="AK23" i="33"/>
  <c r="AJ37" i="33"/>
  <c r="AJ144" i="30"/>
  <c r="AK24" i="30"/>
  <c r="AL60" i="30" s="1"/>
  <c r="AJ163" i="30"/>
  <c r="AK32" i="33"/>
  <c r="AL68" i="33" s="1"/>
  <c r="AF198" i="30"/>
  <c r="AK35" i="33"/>
  <c r="AL71" i="33" s="1"/>
  <c r="AI73" i="33"/>
  <c r="AH183" i="30"/>
  <c r="AH185" i="30" s="1"/>
  <c r="AH190" i="30"/>
  <c r="AH192" i="30" s="1"/>
  <c r="AK34" i="30"/>
  <c r="AL70" i="30" s="1"/>
  <c r="AJ154" i="30"/>
  <c r="AJ173" i="30"/>
  <c r="AH177" i="30"/>
  <c r="AK143" i="31"/>
  <c r="AK162" i="31"/>
  <c r="AL23" i="31"/>
  <c r="AI191" i="31"/>
  <c r="AM25" i="32"/>
  <c r="AL25" i="2"/>
  <c r="AM55" i="2" s="1"/>
  <c r="AJ73" i="10"/>
  <c r="AM20" i="2"/>
  <c r="AL26" i="2"/>
  <c r="AM56" i="2" s="1"/>
  <c r="AJ61" i="2"/>
  <c r="AJ96" i="28" s="1"/>
  <c r="AK29" i="2"/>
  <c r="AL59" i="2" s="1"/>
  <c r="AL27" i="2"/>
  <c r="AM57" i="2" s="1"/>
  <c r="AL21" i="2"/>
  <c r="AM51" i="2" s="1"/>
  <c r="AJ31" i="2"/>
  <c r="AL24" i="2"/>
  <c r="AM54" i="2" s="1"/>
  <c r="AL23" i="2"/>
  <c r="AM53" i="2" s="1"/>
  <c r="AL28" i="2"/>
  <c r="AM58" i="2" s="1"/>
  <c r="AL25" i="10"/>
  <c r="AM61" i="10" s="1"/>
  <c r="AM24" i="10"/>
  <c r="AL35" i="10"/>
  <c r="AM71" i="10" s="1"/>
  <c r="AL34" i="10"/>
  <c r="AM70" i="10" s="1"/>
  <c r="AL32" i="10"/>
  <c r="AM68" i="10" s="1"/>
  <c r="AL26" i="10"/>
  <c r="AM62" i="10" s="1"/>
  <c r="AL31" i="10"/>
  <c r="AM67" i="10" s="1"/>
  <c r="AL28" i="10"/>
  <c r="AM64" i="10" s="1"/>
  <c r="AL27" i="10"/>
  <c r="AM63" i="10" s="1"/>
  <c r="AL29" i="10"/>
  <c r="AM65" i="10" s="1"/>
  <c r="AM26" i="32"/>
  <c r="AM23" i="32"/>
  <c r="AM24" i="32"/>
  <c r="AM27" i="32"/>
  <c r="AH23" i="28" l="1"/>
  <c r="AH89" i="28"/>
  <c r="AL59" i="33"/>
  <c r="AG7" i="28"/>
  <c r="AM51" i="32"/>
  <c r="AM59" i="31"/>
  <c r="AL59" i="30"/>
  <c r="AI26" i="28"/>
  <c r="AH10" i="28"/>
  <c r="AI74" i="33"/>
  <c r="AI105" i="28"/>
  <c r="AI89" i="28" s="1"/>
  <c r="AJ74" i="35"/>
  <c r="AJ107" i="28"/>
  <c r="AJ25" i="28" s="1"/>
  <c r="AJ179" i="34"/>
  <c r="AJ106" i="28"/>
  <c r="AJ24" i="28" s="1"/>
  <c r="AJ74" i="36"/>
  <c r="AJ108" i="28"/>
  <c r="AJ92" i="28" s="1"/>
  <c r="AG27" i="28"/>
  <c r="AH17" i="28"/>
  <c r="AG9" i="28"/>
  <c r="AJ14" i="28"/>
  <c r="AK18" i="28"/>
  <c r="AJ74" i="10"/>
  <c r="AJ97" i="28"/>
  <c r="AI74" i="30"/>
  <c r="AI99" i="28"/>
  <c r="AI91" i="28" s="1"/>
  <c r="AI22" i="28"/>
  <c r="AH27" i="28"/>
  <c r="AJ62" i="32"/>
  <c r="AJ104" i="28"/>
  <c r="AI15" i="28"/>
  <c r="AH7" i="28"/>
  <c r="AI88" i="28"/>
  <c r="AI158" i="35"/>
  <c r="AG198" i="36"/>
  <c r="AK31" i="32"/>
  <c r="AL58" i="32"/>
  <c r="AL28" i="32"/>
  <c r="AI184" i="31"/>
  <c r="AI186" i="31" s="1"/>
  <c r="AK74" i="31"/>
  <c r="AK37" i="10"/>
  <c r="AL66" i="10"/>
  <c r="AL30" i="10"/>
  <c r="AJ62" i="2"/>
  <c r="AK73" i="35"/>
  <c r="AH194" i="31"/>
  <c r="AH198" i="31"/>
  <c r="AL61" i="31"/>
  <c r="AL73" i="31" s="1"/>
  <c r="AL100" i="28" s="1"/>
  <c r="AK164" i="31"/>
  <c r="AK176" i="31" s="1"/>
  <c r="AK183" i="31" s="1"/>
  <c r="AK185" i="31" s="1"/>
  <c r="AL25" i="31"/>
  <c r="AL37" i="31" s="1"/>
  <c r="AK145" i="31"/>
  <c r="AK157" i="31" s="1"/>
  <c r="AK182" i="31" s="1"/>
  <c r="AL52" i="32"/>
  <c r="AL22" i="32"/>
  <c r="AI183" i="36"/>
  <c r="AI185" i="36" s="1"/>
  <c r="AI177" i="36"/>
  <c r="AL69" i="10"/>
  <c r="AL33" i="10"/>
  <c r="AJ176" i="35"/>
  <c r="AJ190" i="35" s="1"/>
  <c r="AJ192" i="35" s="1"/>
  <c r="AJ158" i="31"/>
  <c r="AJ157" i="35"/>
  <c r="AJ189" i="35" s="1"/>
  <c r="AH184" i="36"/>
  <c r="AH186" i="36" s="1"/>
  <c r="AI158" i="34"/>
  <c r="AI177" i="35"/>
  <c r="AJ177" i="31"/>
  <c r="AI193" i="31"/>
  <c r="AI197" i="31"/>
  <c r="AI198" i="31" s="1"/>
  <c r="AH193" i="36"/>
  <c r="AH197" i="36"/>
  <c r="AH198" i="36" s="1"/>
  <c r="AJ74" i="34"/>
  <c r="AI178" i="36"/>
  <c r="AI179" i="36" s="1"/>
  <c r="AJ189" i="31"/>
  <c r="AJ191" i="31" s="1"/>
  <c r="AG198" i="35"/>
  <c r="AI158" i="36"/>
  <c r="AL59" i="10"/>
  <c r="AL23" i="10"/>
  <c r="AJ182" i="31"/>
  <c r="AJ184" i="31" s="1"/>
  <c r="AG194" i="35"/>
  <c r="AJ176" i="36"/>
  <c r="AJ183" i="36" s="1"/>
  <c r="AJ185" i="36" s="1"/>
  <c r="AG198" i="34"/>
  <c r="AI189" i="36"/>
  <c r="AI191" i="36" s="1"/>
  <c r="AI193" i="36" s="1"/>
  <c r="AJ178" i="31"/>
  <c r="AJ179" i="31" s="1"/>
  <c r="AK73" i="36"/>
  <c r="AJ183" i="31"/>
  <c r="AJ185" i="31" s="1"/>
  <c r="AJ190" i="31"/>
  <c r="AJ192" i="31" s="1"/>
  <c r="AG194" i="34"/>
  <c r="AJ157" i="36"/>
  <c r="AJ189" i="36" s="1"/>
  <c r="AI183" i="34"/>
  <c r="AI185" i="34" s="1"/>
  <c r="AI190" i="34"/>
  <c r="AI192" i="34" s="1"/>
  <c r="AL35" i="34"/>
  <c r="AL71" i="34"/>
  <c r="AK174" i="34"/>
  <c r="AK155" i="34"/>
  <c r="AL29" i="34"/>
  <c r="AL65" i="34"/>
  <c r="AK149" i="34"/>
  <c r="AK168" i="34"/>
  <c r="AL31" i="34"/>
  <c r="AL67" i="34"/>
  <c r="AK151" i="34"/>
  <c r="AK170" i="34"/>
  <c r="AM151" i="31"/>
  <c r="AM170" i="31"/>
  <c r="AL26" i="36"/>
  <c r="AL62" i="36"/>
  <c r="AK146" i="36"/>
  <c r="AK165" i="36"/>
  <c r="AM71" i="31"/>
  <c r="AM35" i="31"/>
  <c r="AL155" i="31"/>
  <c r="AL174" i="31"/>
  <c r="AL24" i="36"/>
  <c r="AL60" i="36"/>
  <c r="AK163" i="36"/>
  <c r="AK144" i="36"/>
  <c r="AL34" i="35"/>
  <c r="AL70" i="35"/>
  <c r="AK154" i="35"/>
  <c r="AK173" i="35"/>
  <c r="AL24" i="34"/>
  <c r="AL60" i="34"/>
  <c r="AK144" i="34"/>
  <c r="AK163" i="34"/>
  <c r="AK73" i="34"/>
  <c r="AL23" i="34"/>
  <c r="AL59" i="34"/>
  <c r="AK143" i="34"/>
  <c r="AK37" i="34"/>
  <c r="AK162" i="34"/>
  <c r="AL32" i="36"/>
  <c r="AL68" i="36"/>
  <c r="AK152" i="36"/>
  <c r="AK171" i="36"/>
  <c r="AM144" i="35"/>
  <c r="AM163" i="35"/>
  <c r="AL26" i="34"/>
  <c r="AL62" i="34"/>
  <c r="AK146" i="34"/>
  <c r="AK165" i="34"/>
  <c r="AH184" i="34"/>
  <c r="AH186" i="34" s="1"/>
  <c r="AH196" i="34"/>
  <c r="AL33" i="34"/>
  <c r="AL69" i="34"/>
  <c r="AK153" i="34"/>
  <c r="AK172" i="34"/>
  <c r="AI189" i="35"/>
  <c r="AI178" i="35"/>
  <c r="AI179" i="35" s="1"/>
  <c r="AI182" i="35"/>
  <c r="AL30" i="34"/>
  <c r="AL66" i="34"/>
  <c r="AK150" i="34"/>
  <c r="AK169" i="34"/>
  <c r="AM69" i="31"/>
  <c r="AL153" i="31"/>
  <c r="AM33" i="31"/>
  <c r="AL172" i="31"/>
  <c r="AM60" i="31"/>
  <c r="AM24" i="31"/>
  <c r="AL163" i="31"/>
  <c r="AL144" i="31"/>
  <c r="AH197" i="34"/>
  <c r="AH191" i="34"/>
  <c r="AH193" i="34" s="1"/>
  <c r="AL31" i="35"/>
  <c r="AL67" i="35"/>
  <c r="AK170" i="35"/>
  <c r="AK151" i="35"/>
  <c r="AL30" i="36"/>
  <c r="AL66" i="36"/>
  <c r="AK169" i="36"/>
  <c r="AK150" i="36"/>
  <c r="AM65" i="31"/>
  <c r="AM29" i="31"/>
  <c r="AL149" i="31"/>
  <c r="AL168" i="31"/>
  <c r="AL52" i="2"/>
  <c r="AL22" i="2"/>
  <c r="AL27" i="36"/>
  <c r="AL63" i="36"/>
  <c r="AK147" i="36"/>
  <c r="AK166" i="36"/>
  <c r="AI177" i="34"/>
  <c r="AI190" i="35"/>
  <c r="AI192" i="35" s="1"/>
  <c r="AI183" i="35"/>
  <c r="AI185" i="35" s="1"/>
  <c r="AM68" i="31"/>
  <c r="AM32" i="31"/>
  <c r="AL152" i="31"/>
  <c r="AL171" i="31"/>
  <c r="AL28" i="36"/>
  <c r="AL64" i="36"/>
  <c r="AK148" i="36"/>
  <c r="AK167" i="36"/>
  <c r="AL34" i="34"/>
  <c r="AL70" i="34"/>
  <c r="AK173" i="34"/>
  <c r="AK154" i="34"/>
  <c r="AL27" i="34"/>
  <c r="AL63" i="34"/>
  <c r="AK166" i="34"/>
  <c r="AK147" i="34"/>
  <c r="AL32" i="34"/>
  <c r="AL68" i="34"/>
  <c r="AK171" i="34"/>
  <c r="AK152" i="34"/>
  <c r="AM63" i="31"/>
  <c r="AM27" i="31"/>
  <c r="AL166" i="31"/>
  <c r="AL147" i="31"/>
  <c r="AI189" i="34"/>
  <c r="AI182" i="34"/>
  <c r="AL33" i="36"/>
  <c r="AL69" i="36"/>
  <c r="AK172" i="36"/>
  <c r="AK153" i="36"/>
  <c r="AK37" i="36"/>
  <c r="AH184" i="35"/>
  <c r="AH186" i="35" s="1"/>
  <c r="AH196" i="35"/>
  <c r="AL25" i="34"/>
  <c r="AL61" i="34"/>
  <c r="AK145" i="34"/>
  <c r="AK164" i="34"/>
  <c r="AL35" i="36"/>
  <c r="AL71" i="36"/>
  <c r="AK174" i="36"/>
  <c r="AK155" i="36"/>
  <c r="AL34" i="36"/>
  <c r="AL70" i="36"/>
  <c r="AK173" i="36"/>
  <c r="AK154" i="36"/>
  <c r="AL28" i="34"/>
  <c r="AL64" i="34"/>
  <c r="AK167" i="34"/>
  <c r="AK148" i="34"/>
  <c r="AH191" i="35"/>
  <c r="AH193" i="35" s="1"/>
  <c r="AH197" i="35"/>
  <c r="AL23" i="35"/>
  <c r="AL59" i="35"/>
  <c r="AK143" i="35"/>
  <c r="AK37" i="35"/>
  <c r="AK162" i="35"/>
  <c r="AM64" i="31"/>
  <c r="AL167" i="31"/>
  <c r="AM28" i="31"/>
  <c r="AL148" i="31"/>
  <c r="AL25" i="36"/>
  <c r="AL61" i="36"/>
  <c r="AK145" i="36"/>
  <c r="AK164" i="36"/>
  <c r="AJ157" i="34"/>
  <c r="AL31" i="36"/>
  <c r="AL67" i="36"/>
  <c r="AK170" i="36"/>
  <c r="AK151" i="36"/>
  <c r="AM23" i="36"/>
  <c r="AM59" i="36"/>
  <c r="AL143" i="36"/>
  <c r="AL162" i="36"/>
  <c r="AM70" i="31"/>
  <c r="AL173" i="31"/>
  <c r="AL154" i="31"/>
  <c r="AM34" i="31"/>
  <c r="AJ176" i="34"/>
  <c r="AM62" i="31"/>
  <c r="AM26" i="31"/>
  <c r="AL146" i="31"/>
  <c r="AL165" i="31"/>
  <c r="AM66" i="31"/>
  <c r="AL169" i="31"/>
  <c r="AL150" i="31"/>
  <c r="AM30" i="31"/>
  <c r="AI184" i="36"/>
  <c r="AK61" i="32"/>
  <c r="AM29" i="32"/>
  <c r="AM21" i="32"/>
  <c r="AI182" i="30"/>
  <c r="AI184" i="30" s="1"/>
  <c r="AI183" i="30"/>
  <c r="AI185" i="30" s="1"/>
  <c r="AI192" i="30"/>
  <c r="AI177" i="30"/>
  <c r="AG198" i="30"/>
  <c r="AG194" i="30"/>
  <c r="AI178" i="30"/>
  <c r="AI179" i="30" s="1"/>
  <c r="AI158" i="30"/>
  <c r="AI191" i="30"/>
  <c r="AI197" i="30"/>
  <c r="AL35" i="33"/>
  <c r="AM71" i="33" s="1"/>
  <c r="AM25" i="33"/>
  <c r="AH191" i="30"/>
  <c r="AH193" i="30" s="1"/>
  <c r="AH197" i="30"/>
  <c r="AL28" i="30"/>
  <c r="AM64" i="30" s="1"/>
  <c r="AK167" i="30"/>
  <c r="AK148" i="30"/>
  <c r="AL26" i="33"/>
  <c r="AM62" i="33" s="1"/>
  <c r="AL27" i="30"/>
  <c r="AM63" i="30" s="1"/>
  <c r="AK166" i="30"/>
  <c r="AK147" i="30"/>
  <c r="AH196" i="30"/>
  <c r="AH184" i="30"/>
  <c r="AH186" i="30" s="1"/>
  <c r="AL24" i="33"/>
  <c r="AM60" i="33" s="1"/>
  <c r="AK143" i="30"/>
  <c r="AK162" i="30"/>
  <c r="AL23" i="30"/>
  <c r="AK37" i="30"/>
  <c r="AL29" i="33"/>
  <c r="AM65" i="33" s="1"/>
  <c r="AJ73" i="33"/>
  <c r="AL34" i="33"/>
  <c r="AM70" i="33" s="1"/>
  <c r="AL35" i="30"/>
  <c r="AM71" i="30" s="1"/>
  <c r="AK174" i="30"/>
  <c r="AK155" i="30"/>
  <c r="AK149" i="30"/>
  <c r="AK168" i="30"/>
  <c r="AL29" i="30"/>
  <c r="AM65" i="30" s="1"/>
  <c r="AL30" i="33"/>
  <c r="AM66" i="33" s="1"/>
  <c r="AJ176" i="30"/>
  <c r="AL32" i="33"/>
  <c r="AM68" i="33" s="1"/>
  <c r="AL23" i="33"/>
  <c r="AK37" i="33"/>
  <c r="AL31" i="33"/>
  <c r="AM67" i="33" s="1"/>
  <c r="AK165" i="30"/>
  <c r="AK146" i="30"/>
  <c r="AL26" i="30"/>
  <c r="AM62" i="30" s="1"/>
  <c r="AK164" i="30"/>
  <c r="AK145" i="30"/>
  <c r="AL25" i="30"/>
  <c r="AM61" i="30" s="1"/>
  <c r="AJ73" i="30"/>
  <c r="AJ157" i="30"/>
  <c r="AK170" i="30"/>
  <c r="AK151" i="30"/>
  <c r="AL31" i="30"/>
  <c r="AM67" i="30" s="1"/>
  <c r="AL33" i="33"/>
  <c r="AM69" i="33" s="1"/>
  <c r="AL27" i="33"/>
  <c r="AM63" i="33" s="1"/>
  <c r="AK173" i="30"/>
  <c r="AK154" i="30"/>
  <c r="AL34" i="30"/>
  <c r="AM70" i="30" s="1"/>
  <c r="AK169" i="30"/>
  <c r="AK150" i="30"/>
  <c r="AL30" i="30"/>
  <c r="AM66" i="30" s="1"/>
  <c r="AK163" i="30"/>
  <c r="AK144" i="30"/>
  <c r="AL24" i="30"/>
  <c r="AM60" i="30" s="1"/>
  <c r="AK172" i="30"/>
  <c r="AK153" i="30"/>
  <c r="AL33" i="30"/>
  <c r="AM69" i="30" s="1"/>
  <c r="AL28" i="33"/>
  <c r="AM64" i="33" s="1"/>
  <c r="AK152" i="30"/>
  <c r="AK171" i="30"/>
  <c r="AL32" i="30"/>
  <c r="AM68" i="30" s="1"/>
  <c r="AM23" i="31"/>
  <c r="AL162" i="31"/>
  <c r="AL143" i="31"/>
  <c r="AM25" i="2"/>
  <c r="AM28" i="2"/>
  <c r="AK61" i="2"/>
  <c r="AL29" i="2"/>
  <c r="AM23" i="2"/>
  <c r="AM21" i="2"/>
  <c r="AM24" i="2"/>
  <c r="AM27" i="2"/>
  <c r="AM26" i="2"/>
  <c r="AK31" i="2"/>
  <c r="AM34" i="10"/>
  <c r="AM27" i="10"/>
  <c r="AM26" i="10"/>
  <c r="AK73" i="10"/>
  <c r="AM25" i="10"/>
  <c r="AM32" i="10"/>
  <c r="AM35" i="10"/>
  <c r="AM29" i="10"/>
  <c r="AM31" i="10"/>
  <c r="AM28" i="10"/>
  <c r="AM59" i="33" l="1"/>
  <c r="AI109" i="28"/>
  <c r="AI23" i="28"/>
  <c r="AI27" i="28" s="1"/>
  <c r="AM59" i="30"/>
  <c r="AJ74" i="33"/>
  <c r="AJ105" i="28"/>
  <c r="AJ109" i="28" s="1"/>
  <c r="AK179" i="34"/>
  <c r="AK106" i="28"/>
  <c r="AK24" i="28" s="1"/>
  <c r="AK74" i="35"/>
  <c r="AK107" i="28"/>
  <c r="AK25" i="28" s="1"/>
  <c r="AJ26" i="28"/>
  <c r="AI10" i="28"/>
  <c r="AK74" i="36"/>
  <c r="AK108" i="28"/>
  <c r="AK92" i="28" s="1"/>
  <c r="AJ74" i="30"/>
  <c r="AJ99" i="28"/>
  <c r="AJ91" i="28" s="1"/>
  <c r="AJ88" i="28"/>
  <c r="AI17" i="28"/>
  <c r="AH9" i="28"/>
  <c r="AJ22" i="28"/>
  <c r="AI6" i="28"/>
  <c r="AK62" i="32"/>
  <c r="AK104" i="28"/>
  <c r="AJ15" i="28"/>
  <c r="AK74" i="10"/>
  <c r="AK97" i="28"/>
  <c r="AK62" i="2"/>
  <c r="AK96" i="28"/>
  <c r="AL18" i="28"/>
  <c r="AL31" i="32"/>
  <c r="AI194" i="31"/>
  <c r="AM58" i="32"/>
  <c r="AM28" i="32"/>
  <c r="AL74" i="31"/>
  <c r="AM66" i="10"/>
  <c r="AM30" i="10"/>
  <c r="AL37" i="10"/>
  <c r="AM61" i="31"/>
  <c r="AM73" i="31" s="1"/>
  <c r="AM100" i="28" s="1"/>
  <c r="AL164" i="31"/>
  <c r="AL176" i="31" s="1"/>
  <c r="AL145" i="31"/>
  <c r="AL157" i="31" s="1"/>
  <c r="AL189" i="31" s="1"/>
  <c r="AM25" i="31"/>
  <c r="AM37" i="31" s="1"/>
  <c r="AJ183" i="35"/>
  <c r="AJ185" i="35" s="1"/>
  <c r="AM52" i="32"/>
  <c r="AM22" i="32"/>
  <c r="AI186" i="36"/>
  <c r="AI194" i="36" s="1"/>
  <c r="AI196" i="36"/>
  <c r="AM69" i="10"/>
  <c r="AM33" i="10"/>
  <c r="AJ158" i="35"/>
  <c r="AJ177" i="35"/>
  <c r="AJ182" i="35"/>
  <c r="AJ178" i="35"/>
  <c r="AJ179" i="35" s="1"/>
  <c r="AJ158" i="34"/>
  <c r="AH194" i="36"/>
  <c r="AK157" i="35"/>
  <c r="AK189" i="35" s="1"/>
  <c r="AK176" i="35"/>
  <c r="AK190" i="35" s="1"/>
  <c r="AK192" i="35" s="1"/>
  <c r="AJ196" i="31"/>
  <c r="AJ186" i="31"/>
  <c r="AL73" i="35"/>
  <c r="AK158" i="31"/>
  <c r="AJ177" i="36"/>
  <c r="AK189" i="31"/>
  <c r="AK191" i="31" s="1"/>
  <c r="AK178" i="31"/>
  <c r="AK179" i="31" s="1"/>
  <c r="AK190" i="31"/>
  <c r="AK192" i="31" s="1"/>
  <c r="AK177" i="31"/>
  <c r="AI197" i="36"/>
  <c r="AJ190" i="36"/>
  <c r="AJ192" i="36" s="1"/>
  <c r="AK157" i="36"/>
  <c r="AK189" i="36" s="1"/>
  <c r="AL73" i="36"/>
  <c r="AM59" i="10"/>
  <c r="AM23" i="10"/>
  <c r="AJ158" i="36"/>
  <c r="AK74" i="34"/>
  <c r="AJ197" i="31"/>
  <c r="AJ193" i="31"/>
  <c r="AH194" i="34"/>
  <c r="AK157" i="34"/>
  <c r="AJ182" i="36"/>
  <c r="AJ184" i="36" s="1"/>
  <c r="AJ186" i="36" s="1"/>
  <c r="AJ178" i="36"/>
  <c r="AJ179" i="36" s="1"/>
  <c r="AH198" i="35"/>
  <c r="AJ177" i="34"/>
  <c r="AK176" i="36"/>
  <c r="AH194" i="35"/>
  <c r="AH198" i="34"/>
  <c r="AM173" i="31"/>
  <c r="AM154" i="31"/>
  <c r="AI196" i="34"/>
  <c r="AI184" i="34"/>
  <c r="AI186" i="34" s="1"/>
  <c r="AM166" i="31"/>
  <c r="AM147" i="31"/>
  <c r="AM30" i="36"/>
  <c r="AM66" i="36"/>
  <c r="AL169" i="36"/>
  <c r="AL150" i="36"/>
  <c r="AM31" i="35"/>
  <c r="AM67" i="35"/>
  <c r="AL170" i="35"/>
  <c r="AL151" i="35"/>
  <c r="AM30" i="34"/>
  <c r="AM66" i="34"/>
  <c r="AL169" i="34"/>
  <c r="AL150" i="34"/>
  <c r="AM146" i="31"/>
  <c r="AM165" i="31"/>
  <c r="AI191" i="34"/>
  <c r="AI193" i="34" s="1"/>
  <c r="AI197" i="34"/>
  <c r="AM32" i="34"/>
  <c r="AM68" i="34"/>
  <c r="AL171" i="34"/>
  <c r="AL152" i="34"/>
  <c r="AM28" i="36"/>
  <c r="AM64" i="36"/>
  <c r="AL148" i="36"/>
  <c r="AL167" i="36"/>
  <c r="AI184" i="35"/>
  <c r="AI186" i="35" s="1"/>
  <c r="AI196" i="35"/>
  <c r="AM24" i="34"/>
  <c r="AM60" i="34"/>
  <c r="AL163" i="34"/>
  <c r="AL144" i="34"/>
  <c r="AM24" i="36"/>
  <c r="AM60" i="36"/>
  <c r="AL144" i="36"/>
  <c r="AL163" i="36"/>
  <c r="AM31" i="34"/>
  <c r="AM67" i="34"/>
  <c r="AL170" i="34"/>
  <c r="AL151" i="34"/>
  <c r="AM143" i="36"/>
  <c r="AM162" i="36"/>
  <c r="AM172" i="31"/>
  <c r="AM153" i="31"/>
  <c r="AL73" i="34"/>
  <c r="AM169" i="31"/>
  <c r="AM150" i="31"/>
  <c r="AM25" i="36"/>
  <c r="AM61" i="36"/>
  <c r="AL145" i="36"/>
  <c r="AL164" i="36"/>
  <c r="AM28" i="34"/>
  <c r="AM64" i="34"/>
  <c r="AL148" i="34"/>
  <c r="AL167" i="34"/>
  <c r="AM35" i="36"/>
  <c r="AM71" i="36"/>
  <c r="AL174" i="36"/>
  <c r="AL155" i="36"/>
  <c r="AM168" i="31"/>
  <c r="AM149" i="31"/>
  <c r="AJ191" i="35"/>
  <c r="AJ193" i="35" s="1"/>
  <c r="AJ197" i="35"/>
  <c r="AI197" i="35"/>
  <c r="AI191" i="35"/>
  <c r="AI193" i="35" s="1"/>
  <c r="AM23" i="34"/>
  <c r="AM59" i="34"/>
  <c r="AL143" i="34"/>
  <c r="AL162" i="34"/>
  <c r="AL37" i="34"/>
  <c r="AL31" i="2"/>
  <c r="AM59" i="2"/>
  <c r="AM23" i="35"/>
  <c r="AM59" i="35"/>
  <c r="AL162" i="35"/>
  <c r="AL143" i="35"/>
  <c r="AL37" i="35"/>
  <c r="AM174" i="31"/>
  <c r="AM155" i="31"/>
  <c r="AJ191" i="36"/>
  <c r="AM148" i="31"/>
  <c r="AM167" i="31"/>
  <c r="AM27" i="34"/>
  <c r="AM63" i="34"/>
  <c r="AL147" i="34"/>
  <c r="AL166" i="34"/>
  <c r="AM34" i="34"/>
  <c r="AM70" i="34"/>
  <c r="AL154" i="34"/>
  <c r="AL173" i="34"/>
  <c r="AM152" i="31"/>
  <c r="AM171" i="31"/>
  <c r="AM26" i="34"/>
  <c r="AM62" i="34"/>
  <c r="AL165" i="34"/>
  <c r="AL146" i="34"/>
  <c r="AM32" i="36"/>
  <c r="AM68" i="36"/>
  <c r="AL171" i="36"/>
  <c r="AL152" i="36"/>
  <c r="AM34" i="35"/>
  <c r="AM70" i="35"/>
  <c r="AL154" i="35"/>
  <c r="AL173" i="35"/>
  <c r="AM26" i="36"/>
  <c r="AM62" i="36"/>
  <c r="AL165" i="36"/>
  <c r="AL146" i="36"/>
  <c r="AM29" i="34"/>
  <c r="AM65" i="34"/>
  <c r="AL168" i="34"/>
  <c r="AL149" i="34"/>
  <c r="AM35" i="34"/>
  <c r="AM71" i="34"/>
  <c r="AL155" i="34"/>
  <c r="AL174" i="34"/>
  <c r="AL37" i="36"/>
  <c r="AM31" i="36"/>
  <c r="AM67" i="36"/>
  <c r="AL151" i="36"/>
  <c r="AL170" i="36"/>
  <c r="AM27" i="36"/>
  <c r="AM63" i="36"/>
  <c r="AL166" i="36"/>
  <c r="AL147" i="36"/>
  <c r="AM144" i="31"/>
  <c r="AM163" i="31"/>
  <c r="AJ183" i="34"/>
  <c r="AJ185" i="34" s="1"/>
  <c r="AJ190" i="34"/>
  <c r="AJ192" i="34" s="1"/>
  <c r="AJ189" i="34"/>
  <c r="AJ182" i="34"/>
  <c r="AM34" i="36"/>
  <c r="AM70" i="36"/>
  <c r="AL173" i="36"/>
  <c r="AL154" i="36"/>
  <c r="AM25" i="34"/>
  <c r="AM61" i="34"/>
  <c r="AL145" i="34"/>
  <c r="AL164" i="34"/>
  <c r="AM33" i="36"/>
  <c r="AM69" i="36"/>
  <c r="AL172" i="36"/>
  <c r="AL153" i="36"/>
  <c r="AM52" i="2"/>
  <c r="AM22" i="2"/>
  <c r="AM33" i="34"/>
  <c r="AM69" i="34"/>
  <c r="AL172" i="34"/>
  <c r="AL153" i="34"/>
  <c r="AK176" i="34"/>
  <c r="AI193" i="30"/>
  <c r="AL61" i="32"/>
  <c r="AH198" i="30"/>
  <c r="AI196" i="30"/>
  <c r="AI198" i="30" s="1"/>
  <c r="AI186" i="30"/>
  <c r="AH194" i="30"/>
  <c r="AL153" i="30"/>
  <c r="AL172" i="30"/>
  <c r="AM33" i="30"/>
  <c r="AL163" i="30"/>
  <c r="AL144" i="30"/>
  <c r="AM24" i="30"/>
  <c r="AM23" i="33"/>
  <c r="AL37" i="33"/>
  <c r="AL168" i="30"/>
  <c r="AM29" i="30"/>
  <c r="AL149" i="30"/>
  <c r="AM29" i="33"/>
  <c r="AL150" i="30"/>
  <c r="AL169" i="30"/>
  <c r="AM30" i="30"/>
  <c r="AM26" i="30"/>
  <c r="AL146" i="30"/>
  <c r="AL165" i="30"/>
  <c r="AK73" i="33"/>
  <c r="AL148" i="30"/>
  <c r="AL167" i="30"/>
  <c r="AM28" i="30"/>
  <c r="AM27" i="33"/>
  <c r="AM32" i="33"/>
  <c r="AL155" i="30"/>
  <c r="AM35" i="30"/>
  <c r="AL174" i="30"/>
  <c r="AM33" i="33"/>
  <c r="AJ182" i="30"/>
  <c r="AJ189" i="30"/>
  <c r="AJ178" i="30"/>
  <c r="AJ179" i="30" s="1"/>
  <c r="AJ158" i="30"/>
  <c r="AM23" i="30"/>
  <c r="AL37" i="30"/>
  <c r="AL162" i="30"/>
  <c r="AL143" i="30"/>
  <c r="AM25" i="30"/>
  <c r="AL145" i="30"/>
  <c r="AL164" i="30"/>
  <c r="AM34" i="33"/>
  <c r="AK176" i="30"/>
  <c r="AL166" i="30"/>
  <c r="AL147" i="30"/>
  <c r="AM27" i="30"/>
  <c r="AL171" i="30"/>
  <c r="AL152" i="30"/>
  <c r="AM32" i="30"/>
  <c r="AL173" i="30"/>
  <c r="AL154" i="30"/>
  <c r="AM34" i="30"/>
  <c r="AL151" i="30"/>
  <c r="AM31" i="30"/>
  <c r="AL170" i="30"/>
  <c r="AM31" i="33"/>
  <c r="AJ190" i="30"/>
  <c r="AJ192" i="30" s="1"/>
  <c r="AJ177" i="30"/>
  <c r="AJ183" i="30"/>
  <c r="AJ185" i="30" s="1"/>
  <c r="AK157" i="30"/>
  <c r="AM26" i="33"/>
  <c r="AM28" i="33"/>
  <c r="AM30" i="33"/>
  <c r="AK73" i="30"/>
  <c r="AM35" i="33"/>
  <c r="AM24" i="33"/>
  <c r="AK184" i="31"/>
  <c r="AK186" i="31" s="1"/>
  <c r="AK196" i="31"/>
  <c r="AM143" i="31"/>
  <c r="AM162" i="31"/>
  <c r="AL61" i="2"/>
  <c r="AM29" i="2"/>
  <c r="AL73" i="10"/>
  <c r="AJ89" i="28" l="1"/>
  <c r="AI7" i="28"/>
  <c r="AJ23" i="28"/>
  <c r="AJ27" i="28" s="1"/>
  <c r="AL179" i="34"/>
  <c r="AL106" i="28"/>
  <c r="AL24" i="28" s="1"/>
  <c r="AK74" i="33"/>
  <c r="AK105" i="28"/>
  <c r="AK23" i="28" s="1"/>
  <c r="AK26" i="28"/>
  <c r="AJ10" i="28"/>
  <c r="AL74" i="36"/>
  <c r="AL108" i="28"/>
  <c r="AL92" i="28" s="1"/>
  <c r="AL74" i="35"/>
  <c r="AL107" i="28"/>
  <c r="AL25" i="28" s="1"/>
  <c r="AM18" i="28"/>
  <c r="AK22" i="28"/>
  <c r="AL62" i="32"/>
  <c r="AL104" i="28"/>
  <c r="AJ7" i="28"/>
  <c r="AK15" i="28"/>
  <c r="AL62" i="2"/>
  <c r="AL96" i="28"/>
  <c r="AJ6" i="28"/>
  <c r="AJ17" i="28"/>
  <c r="AI9" i="28"/>
  <c r="AL74" i="10"/>
  <c r="AL97" i="28"/>
  <c r="AK74" i="30"/>
  <c r="AK99" i="28"/>
  <c r="AK91" i="28" s="1"/>
  <c r="AK88" i="28"/>
  <c r="AK14" i="28"/>
  <c r="AM31" i="32"/>
  <c r="AM74" i="31"/>
  <c r="AI198" i="36"/>
  <c r="AM37" i="10"/>
  <c r="AJ196" i="35"/>
  <c r="AJ198" i="35" s="1"/>
  <c r="AM164" i="31"/>
  <c r="AM176" i="31" s="1"/>
  <c r="AM190" i="31" s="1"/>
  <c r="AM192" i="31" s="1"/>
  <c r="AM145" i="31"/>
  <c r="AM157" i="31" s="1"/>
  <c r="AJ198" i="31"/>
  <c r="AJ184" i="35"/>
  <c r="AJ186" i="35" s="1"/>
  <c r="AJ194" i="35" s="1"/>
  <c r="AK177" i="35"/>
  <c r="AK158" i="35"/>
  <c r="AJ194" i="31"/>
  <c r="AL182" i="31"/>
  <c r="AL184" i="31" s="1"/>
  <c r="AL178" i="31"/>
  <c r="AL179" i="31" s="1"/>
  <c r="AK177" i="36"/>
  <c r="AK182" i="35"/>
  <c r="AK184" i="35" s="1"/>
  <c r="AK158" i="34"/>
  <c r="AK178" i="35"/>
  <c r="AK179" i="35" s="1"/>
  <c r="AK183" i="35"/>
  <c r="AK185" i="35" s="1"/>
  <c r="AJ193" i="36"/>
  <c r="AJ194" i="36" s="1"/>
  <c r="AL158" i="31"/>
  <c r="AK182" i="36"/>
  <c r="AK184" i="36" s="1"/>
  <c r="AJ196" i="36"/>
  <c r="AL176" i="35"/>
  <c r="AJ197" i="36"/>
  <c r="AK197" i="31"/>
  <c r="AK198" i="31" s="1"/>
  <c r="AK193" i="31"/>
  <c r="AK194" i="31" s="1"/>
  <c r="AK158" i="36"/>
  <c r="AK189" i="34"/>
  <c r="AK191" i="34" s="1"/>
  <c r="AL176" i="36"/>
  <c r="AL183" i="36" s="1"/>
  <c r="AL185" i="36" s="1"/>
  <c r="AK182" i="34"/>
  <c r="AK184" i="34" s="1"/>
  <c r="AK183" i="36"/>
  <c r="AK185" i="36" s="1"/>
  <c r="AL190" i="31"/>
  <c r="AL192" i="31" s="1"/>
  <c r="AK190" i="36"/>
  <c r="AK192" i="36" s="1"/>
  <c r="AI198" i="34"/>
  <c r="AK178" i="36"/>
  <c r="AK179" i="36" s="1"/>
  <c r="AI194" i="35"/>
  <c r="AL157" i="36"/>
  <c r="AL189" i="36" s="1"/>
  <c r="AM73" i="36"/>
  <c r="AM167" i="34"/>
  <c r="AM148" i="34"/>
  <c r="AI198" i="35"/>
  <c r="AI194" i="34"/>
  <c r="AL183" i="31"/>
  <c r="AL185" i="31" s="1"/>
  <c r="AM147" i="36"/>
  <c r="AM166" i="36"/>
  <c r="AL74" i="34"/>
  <c r="AM164" i="34"/>
  <c r="AM145" i="34"/>
  <c r="AM151" i="34"/>
  <c r="AM170" i="34"/>
  <c r="AM163" i="34"/>
  <c r="AM144" i="34"/>
  <c r="AL177" i="31"/>
  <c r="AK183" i="34"/>
  <c r="AK185" i="34" s="1"/>
  <c r="AK190" i="34"/>
  <c r="AK192" i="34" s="1"/>
  <c r="AM149" i="34"/>
  <c r="AM168" i="34"/>
  <c r="AM173" i="35"/>
  <c r="AM154" i="35"/>
  <c r="AM165" i="34"/>
  <c r="AM146" i="34"/>
  <c r="AM154" i="34"/>
  <c r="AM173" i="34"/>
  <c r="AL157" i="35"/>
  <c r="AL176" i="34"/>
  <c r="AK191" i="35"/>
  <c r="AK193" i="35" s="1"/>
  <c r="AK197" i="35"/>
  <c r="AK177" i="34"/>
  <c r="AM169" i="34"/>
  <c r="AM150" i="34"/>
  <c r="AM150" i="36"/>
  <c r="AM169" i="36"/>
  <c r="AL157" i="34"/>
  <c r="AM155" i="36"/>
  <c r="AM174" i="36"/>
  <c r="AM145" i="36"/>
  <c r="AM164" i="36"/>
  <c r="AM37" i="36"/>
  <c r="AM153" i="36"/>
  <c r="AM172" i="36"/>
  <c r="AM173" i="36"/>
  <c r="AM154" i="36"/>
  <c r="AM73" i="35"/>
  <c r="AM73" i="34"/>
  <c r="AM144" i="36"/>
  <c r="AM163" i="36"/>
  <c r="AJ184" i="34"/>
  <c r="AJ186" i="34" s="1"/>
  <c r="AJ196" i="34"/>
  <c r="AM151" i="36"/>
  <c r="AM170" i="36"/>
  <c r="AM143" i="35"/>
  <c r="AM37" i="35"/>
  <c r="AM162" i="35"/>
  <c r="AM162" i="34"/>
  <c r="AM37" i="34"/>
  <c r="AM143" i="34"/>
  <c r="AM172" i="34"/>
  <c r="AM153" i="34"/>
  <c r="AJ191" i="34"/>
  <c r="AJ193" i="34" s="1"/>
  <c r="AJ197" i="34"/>
  <c r="AM174" i="34"/>
  <c r="AM155" i="34"/>
  <c r="AM165" i="36"/>
  <c r="AM146" i="36"/>
  <c r="AM152" i="36"/>
  <c r="AM171" i="36"/>
  <c r="AM166" i="34"/>
  <c r="AM147" i="34"/>
  <c r="AM167" i="36"/>
  <c r="AM148" i="36"/>
  <c r="AM152" i="34"/>
  <c r="AM171" i="34"/>
  <c r="AM170" i="35"/>
  <c r="AM151" i="35"/>
  <c r="AK191" i="36"/>
  <c r="AM61" i="32"/>
  <c r="AI194" i="30"/>
  <c r="AK177" i="30"/>
  <c r="AM37" i="30"/>
  <c r="AM168" i="30"/>
  <c r="AM149" i="30"/>
  <c r="AM144" i="30"/>
  <c r="AM163" i="30"/>
  <c r="AM154" i="30"/>
  <c r="AM173" i="30"/>
  <c r="AM164" i="30"/>
  <c r="AM145" i="30"/>
  <c r="AL157" i="30"/>
  <c r="AK190" i="30"/>
  <c r="AK192" i="30" s="1"/>
  <c r="AK183" i="30"/>
  <c r="AK185" i="30" s="1"/>
  <c r="AL176" i="30"/>
  <c r="AK158" i="30"/>
  <c r="AM174" i="30"/>
  <c r="AM155" i="30"/>
  <c r="AK182" i="30"/>
  <c r="AK189" i="30"/>
  <c r="AK178" i="30"/>
  <c r="AK179" i="30" s="1"/>
  <c r="AM167" i="30"/>
  <c r="AM148" i="30"/>
  <c r="AM165" i="30"/>
  <c r="AM146" i="30"/>
  <c r="AL73" i="33"/>
  <c r="AL73" i="30"/>
  <c r="AJ191" i="30"/>
  <c r="AJ193" i="30" s="1"/>
  <c r="AJ197" i="30"/>
  <c r="AM169" i="30"/>
  <c r="AM150" i="30"/>
  <c r="AM37" i="33"/>
  <c r="AM153" i="30"/>
  <c r="AM172" i="30"/>
  <c r="AM162" i="30"/>
  <c r="AM143" i="30"/>
  <c r="AJ184" i="30"/>
  <c r="AJ186" i="30" s="1"/>
  <c r="AJ196" i="30"/>
  <c r="AM170" i="30"/>
  <c r="AM151" i="30"/>
  <c r="AM147" i="30"/>
  <c r="AM166" i="30"/>
  <c r="AM152" i="30"/>
  <c r="AM171" i="30"/>
  <c r="AL191" i="31"/>
  <c r="AM61" i="2"/>
  <c r="AM31" i="2"/>
  <c r="AM73" i="10"/>
  <c r="AK109" i="28" l="1"/>
  <c r="AK89" i="28"/>
  <c r="AL89" i="28"/>
  <c r="AM179" i="34"/>
  <c r="AM106" i="28"/>
  <c r="AM24" i="28" s="1"/>
  <c r="AM74" i="35"/>
  <c r="AM107" i="28"/>
  <c r="AM25" i="28" s="1"/>
  <c r="AL74" i="33"/>
  <c r="AL105" i="28"/>
  <c r="AL23" i="28" s="1"/>
  <c r="AM74" i="36"/>
  <c r="AM108" i="28"/>
  <c r="AM92" i="28" s="1"/>
  <c r="AL109" i="28"/>
  <c r="AL26" i="28"/>
  <c r="AK10" i="28"/>
  <c r="AL14" i="28"/>
  <c r="AK6" i="28"/>
  <c r="AL88" i="28"/>
  <c r="AL74" i="30"/>
  <c r="AL99" i="28"/>
  <c r="AL91" i="28" s="1"/>
  <c r="AL15" i="28"/>
  <c r="AK7" i="28"/>
  <c r="AK17" i="28"/>
  <c r="AJ9" i="28"/>
  <c r="AM62" i="32"/>
  <c r="AM104" i="28"/>
  <c r="AM62" i="2"/>
  <c r="AM96" i="28"/>
  <c r="AL22" i="28"/>
  <c r="AK27" i="28"/>
  <c r="AM74" i="10"/>
  <c r="AM97" i="28"/>
  <c r="AL177" i="35"/>
  <c r="AL190" i="35"/>
  <c r="AL192" i="35" s="1"/>
  <c r="AK186" i="35"/>
  <c r="AK194" i="35" s="1"/>
  <c r="AK196" i="35"/>
  <c r="AK198" i="35" s="1"/>
  <c r="AM158" i="31"/>
  <c r="AJ198" i="36"/>
  <c r="AL183" i="35"/>
  <c r="AL185" i="35" s="1"/>
  <c r="AM189" i="31"/>
  <c r="AM197" i="31" s="1"/>
  <c r="AM182" i="31"/>
  <c r="AM184" i="31" s="1"/>
  <c r="AK197" i="36"/>
  <c r="AM178" i="31"/>
  <c r="AM179" i="31" s="1"/>
  <c r="AM177" i="31"/>
  <c r="AM183" i="31"/>
  <c r="AM185" i="31" s="1"/>
  <c r="AK196" i="36"/>
  <c r="AK186" i="36"/>
  <c r="AL158" i="36"/>
  <c r="AL190" i="36"/>
  <c r="AL192" i="36" s="1"/>
  <c r="AL177" i="36"/>
  <c r="AL193" i="31"/>
  <c r="AL196" i="31"/>
  <c r="AL186" i="31"/>
  <c r="AL197" i="31"/>
  <c r="AJ194" i="34"/>
  <c r="AK193" i="36"/>
  <c r="AM176" i="36"/>
  <c r="AL178" i="36"/>
  <c r="AL179" i="36" s="1"/>
  <c r="AM157" i="36"/>
  <c r="AM189" i="36" s="1"/>
  <c r="AK186" i="34"/>
  <c r="AM74" i="34"/>
  <c r="AK197" i="34"/>
  <c r="AL182" i="36"/>
  <c r="AL196" i="36" s="1"/>
  <c r="AK193" i="34"/>
  <c r="AM176" i="35"/>
  <c r="AL182" i="34"/>
  <c r="AL189" i="34"/>
  <c r="AL158" i="34"/>
  <c r="AJ198" i="34"/>
  <c r="AM157" i="35"/>
  <c r="AL183" i="34"/>
  <c r="AL185" i="34" s="1"/>
  <c r="AL190" i="34"/>
  <c r="AL192" i="34" s="1"/>
  <c r="AM157" i="34"/>
  <c r="AL189" i="35"/>
  <c r="AL178" i="35"/>
  <c r="AL179" i="35" s="1"/>
  <c r="AL182" i="35"/>
  <c r="AL177" i="34"/>
  <c r="AL191" i="36"/>
  <c r="AM176" i="34"/>
  <c r="AK196" i="34"/>
  <c r="AL158" i="35"/>
  <c r="AJ194" i="30"/>
  <c r="AM176" i="30"/>
  <c r="AM73" i="30"/>
  <c r="AM99" i="28" s="1"/>
  <c r="AM157" i="30"/>
  <c r="AM73" i="33"/>
  <c r="AL189" i="30"/>
  <c r="AL178" i="30"/>
  <c r="AL179" i="30" s="1"/>
  <c r="AL182" i="30"/>
  <c r="AK197" i="30"/>
  <c r="AK191" i="30"/>
  <c r="AK193" i="30" s="1"/>
  <c r="AL158" i="30"/>
  <c r="AJ198" i="30"/>
  <c r="AK184" i="30"/>
  <c r="AK186" i="30" s="1"/>
  <c r="AK196" i="30"/>
  <c r="AL183" i="30"/>
  <c r="AL185" i="30" s="1"/>
  <c r="AL190" i="30"/>
  <c r="AL192" i="30" s="1"/>
  <c r="AL177" i="30"/>
  <c r="AM91" i="28" l="1"/>
  <c r="AM26" i="28"/>
  <c r="AM10" i="28" s="1"/>
  <c r="AL10" i="28"/>
  <c r="AM74" i="33"/>
  <c r="AM105" i="28"/>
  <c r="AM23" i="28" s="1"/>
  <c r="AL7" i="28"/>
  <c r="AM15" i="28"/>
  <c r="AM22" i="28"/>
  <c r="AL27" i="28"/>
  <c r="AL17" i="28"/>
  <c r="AK9" i="28"/>
  <c r="AM88" i="28"/>
  <c r="AM14" i="28"/>
  <c r="AL6" i="28"/>
  <c r="AM191" i="31"/>
  <c r="AM193" i="31" s="1"/>
  <c r="AK198" i="34"/>
  <c r="AK198" i="36"/>
  <c r="AK194" i="36"/>
  <c r="AM186" i="31"/>
  <c r="AM196" i="31"/>
  <c r="AM198" i="31" s="1"/>
  <c r="AL198" i="31"/>
  <c r="AL197" i="36"/>
  <c r="AL198" i="36" s="1"/>
  <c r="AL184" i="36"/>
  <c r="AL186" i="36" s="1"/>
  <c r="AL193" i="36"/>
  <c r="AL194" i="31"/>
  <c r="AM177" i="36"/>
  <c r="AM182" i="36"/>
  <c r="AM184" i="36" s="1"/>
  <c r="AM183" i="36"/>
  <c r="AM185" i="36" s="1"/>
  <c r="AM178" i="36"/>
  <c r="AM179" i="36" s="1"/>
  <c r="AM158" i="36"/>
  <c r="AM190" i="36"/>
  <c r="AM192" i="36" s="1"/>
  <c r="AK194" i="34"/>
  <c r="AM158" i="35"/>
  <c r="AL184" i="35"/>
  <c r="AL186" i="35" s="1"/>
  <c r="AL196" i="35"/>
  <c r="AL184" i="34"/>
  <c r="AL186" i="34" s="1"/>
  <c r="AL196" i="34"/>
  <c r="AM190" i="34"/>
  <c r="AM192" i="34" s="1"/>
  <c r="AM183" i="34"/>
  <c r="AM185" i="34" s="1"/>
  <c r="AM182" i="35"/>
  <c r="AM178" i="35"/>
  <c r="AM179" i="35" s="1"/>
  <c r="AM189" i="35"/>
  <c r="AL191" i="35"/>
  <c r="AL193" i="35" s="1"/>
  <c r="AL197" i="35"/>
  <c r="AM177" i="34"/>
  <c r="AM189" i="34"/>
  <c r="AM182" i="34"/>
  <c r="AM190" i="35"/>
  <c r="AM192" i="35" s="1"/>
  <c r="AM183" i="35"/>
  <c r="AM185" i="35" s="1"/>
  <c r="AM177" i="35"/>
  <c r="AM158" i="34"/>
  <c r="AM191" i="36"/>
  <c r="AL197" i="34"/>
  <c r="AL191" i="34"/>
  <c r="AL193" i="34" s="1"/>
  <c r="AM177" i="30"/>
  <c r="AM158" i="30"/>
  <c r="AK194" i="30"/>
  <c r="AM74" i="30"/>
  <c r="AM190" i="30"/>
  <c r="AM192" i="30" s="1"/>
  <c r="AM183" i="30"/>
  <c r="AM185" i="30" s="1"/>
  <c r="AK198" i="30"/>
  <c r="AL196" i="30"/>
  <c r="AL184" i="30"/>
  <c r="AL186" i="30" s="1"/>
  <c r="AL197" i="30"/>
  <c r="AL191" i="30"/>
  <c r="AL193" i="30" s="1"/>
  <c r="AM189" i="30"/>
  <c r="AM178" i="30"/>
  <c r="AM179" i="30" s="1"/>
  <c r="AM182" i="30"/>
  <c r="AM89" i="28" l="1"/>
  <c r="AM27" i="28"/>
  <c r="AM109" i="28"/>
  <c r="AM7" i="28"/>
  <c r="AM17" i="28"/>
  <c r="AM9" i="28" s="1"/>
  <c r="AL9" i="28"/>
  <c r="AM6" i="28"/>
  <c r="AM194" i="31"/>
  <c r="AM196" i="36"/>
  <c r="AM186" i="36"/>
  <c r="AL194" i="36"/>
  <c r="AM193" i="36"/>
  <c r="AM197" i="36"/>
  <c r="AL198" i="35"/>
  <c r="AM184" i="34"/>
  <c r="AM186" i="34" s="1"/>
  <c r="AM196" i="34"/>
  <c r="AL198" i="34"/>
  <c r="AL194" i="35"/>
  <c r="AM197" i="34"/>
  <c r="AM191" i="34"/>
  <c r="AM193" i="34" s="1"/>
  <c r="AL194" i="34"/>
  <c r="AM197" i="35"/>
  <c r="AM191" i="35"/>
  <c r="AM193" i="35" s="1"/>
  <c r="AM196" i="35"/>
  <c r="AM184" i="35"/>
  <c r="AM186" i="35" s="1"/>
  <c r="AM191" i="30"/>
  <c r="AM193" i="30" s="1"/>
  <c r="AM197" i="30"/>
  <c r="AL194" i="30"/>
  <c r="AL198" i="30"/>
  <c r="AM184" i="30"/>
  <c r="AM186" i="30" s="1"/>
  <c r="AM196" i="30"/>
  <c r="AM194" i="36" l="1"/>
  <c r="AM198" i="36"/>
  <c r="AM198" i="35"/>
  <c r="AM194" i="35"/>
  <c r="AM194" i="34"/>
  <c r="AM198" i="34"/>
  <c r="AM198" i="30"/>
  <c r="AM194" i="30"/>
  <c r="N67" i="43" l="1"/>
  <c r="N73" i="43" s="1"/>
  <c r="BK108" i="40"/>
  <c r="BK205" i="40" s="1"/>
  <c r="BJ205" i="40"/>
  <c r="BJ113" i="40"/>
  <c r="N108" i="41"/>
  <c r="BL113" i="40"/>
  <c r="BL194" i="40" s="1"/>
  <c r="BJ210" i="40" l="1"/>
  <c r="BK113" i="40"/>
  <c r="BJ214" i="40"/>
  <c r="N74" i="43"/>
  <c r="N72" i="28"/>
  <c r="N80" i="43"/>
  <c r="N113" i="41"/>
  <c r="N206" i="41"/>
  <c r="P113" i="41"/>
  <c r="O108" i="41"/>
  <c r="O206" i="41" s="1"/>
  <c r="N85" i="43" l="1"/>
  <c r="N100" i="28"/>
  <c r="N64" i="28"/>
  <c r="O113" i="41"/>
  <c r="N217" i="41"/>
  <c r="BK194" i="40"/>
  <c r="D27" i="47" s="1"/>
  <c r="D26" i="47"/>
  <c r="P74" i="43"/>
  <c r="P75" i="43" s="1"/>
  <c r="BK210" i="40"/>
  <c r="BK214" i="40"/>
  <c r="D30" i="47" l="1"/>
  <c r="E30" i="47"/>
  <c r="O217" i="41"/>
  <c r="D45" i="47"/>
  <c r="N92" i="28"/>
  <c r="O85" i="43"/>
  <c r="P85" i="43" l="1"/>
  <c r="O10" i="28"/>
  <c r="N10" i="28"/>
  <c r="Q85" i="43" l="1"/>
  <c r="P10" i="28"/>
  <c r="R85" i="43" l="1"/>
  <c r="Q10" i="28"/>
  <c r="S85" i="43" l="1"/>
  <c r="R10" i="28"/>
  <c r="AD170" i="40"/>
  <c r="AD65" i="40"/>
  <c r="O213" i="41"/>
  <c r="AF177" i="40"/>
  <c r="AE58" i="40"/>
  <c r="N58" i="41"/>
  <c r="T85" i="43" l="1"/>
  <c r="S10" i="28"/>
  <c r="O58" i="41"/>
  <c r="O204" i="41" s="1"/>
  <c r="P177" i="41"/>
  <c r="P194" i="41" s="1"/>
  <c r="N65" i="41"/>
  <c r="N170" i="41"/>
  <c r="AF194" i="40"/>
  <c r="AD213" i="40"/>
  <c r="AE65" i="40"/>
  <c r="N11" i="29"/>
  <c r="AE170" i="40"/>
  <c r="AE203" i="40" s="1"/>
  <c r="AD203" i="40"/>
  <c r="AD177" i="40"/>
  <c r="U85" i="43" l="1"/>
  <c r="T10" i="28"/>
  <c r="AE213" i="40"/>
  <c r="N204" i="41"/>
  <c r="N177" i="41"/>
  <c r="O177" i="41" s="1"/>
  <c r="O170" i="41"/>
  <c r="O38" i="29"/>
  <c r="AN66" i="28" s="1"/>
  <c r="N19" i="29"/>
  <c r="N216" i="41"/>
  <c r="N219" i="41" s="1"/>
  <c r="N211" i="41"/>
  <c r="O65" i="41"/>
  <c r="AE177" i="40"/>
  <c r="AD210" i="40"/>
  <c r="V85" i="43" l="1"/>
  <c r="U10" i="28"/>
  <c r="D16" i="47"/>
  <c r="AE194" i="40"/>
  <c r="D19" i="47" s="1"/>
  <c r="AE210" i="40"/>
  <c r="O216" i="41"/>
  <c r="O219" i="41" s="1"/>
  <c r="O211" i="41"/>
  <c r="N70" i="28"/>
  <c r="D27" i="29"/>
  <c r="D32" i="29"/>
  <c r="D25" i="29"/>
  <c r="E25" i="29" s="1"/>
  <c r="D23" i="29"/>
  <c r="E23" i="29" s="1"/>
  <c r="D28" i="29"/>
  <c r="E28" i="29" s="1"/>
  <c r="F28" i="29" s="1"/>
  <c r="D24" i="29"/>
  <c r="D33" i="29"/>
  <c r="D35" i="29"/>
  <c r="E35" i="29" s="1"/>
  <c r="D30" i="29"/>
  <c r="D26" i="29"/>
  <c r="E26" i="29" s="1"/>
  <c r="D31" i="29"/>
  <c r="E31" i="29" s="1"/>
  <c r="F31" i="29" s="1"/>
  <c r="G31" i="29" s="1"/>
  <c r="H31" i="29" s="1"/>
  <c r="I31" i="29" s="1"/>
  <c r="J31" i="29" s="1"/>
  <c r="D34" i="29"/>
  <c r="D29" i="29"/>
  <c r="O194" i="41"/>
  <c r="D28" i="47"/>
  <c r="W85" i="43" l="1"/>
  <c r="X85" i="43" s="1"/>
  <c r="Y85" i="43" s="1"/>
  <c r="Z85" i="43" s="1"/>
  <c r="AA85" i="43" s="1"/>
  <c r="AB85" i="43" s="1"/>
  <c r="AC85" i="43" s="1"/>
  <c r="AD85" i="43" s="1"/>
  <c r="AE85" i="43" s="1"/>
  <c r="AF85" i="43" s="1"/>
  <c r="AG85" i="43" s="1"/>
  <c r="AH85" i="43" s="1"/>
  <c r="AI85" i="43" s="1"/>
  <c r="AJ85" i="43" s="1"/>
  <c r="AK85" i="43" s="1"/>
  <c r="AL85" i="43" s="1"/>
  <c r="AM85" i="43" s="1"/>
  <c r="V10" i="28"/>
  <c r="E143" i="29"/>
  <c r="F59" i="29"/>
  <c r="E162" i="29"/>
  <c r="F23" i="29"/>
  <c r="E30" i="29"/>
  <c r="E66" i="29"/>
  <c r="D169" i="29"/>
  <c r="D150" i="29"/>
  <c r="D162" i="29"/>
  <c r="D143" i="29"/>
  <c r="E59" i="29"/>
  <c r="D37" i="29"/>
  <c r="AN67" i="28"/>
  <c r="D31" i="47"/>
  <c r="O214" i="41"/>
  <c r="F71" i="29"/>
  <c r="E174" i="29"/>
  <c r="E155" i="29"/>
  <c r="F35" i="29"/>
  <c r="J170" i="29"/>
  <c r="K67" i="29"/>
  <c r="J151" i="29"/>
  <c r="K31" i="29"/>
  <c r="F151" i="29"/>
  <c r="F170" i="29"/>
  <c r="G67" i="29"/>
  <c r="F67" i="29"/>
  <c r="E170" i="29"/>
  <c r="E151" i="29"/>
  <c r="E71" i="29"/>
  <c r="D155" i="29"/>
  <c r="D174" i="29"/>
  <c r="D164" i="29"/>
  <c r="E61" i="29"/>
  <c r="D145" i="29"/>
  <c r="I67" i="29"/>
  <c r="H170" i="29"/>
  <c r="H151" i="29"/>
  <c r="H67" i="29"/>
  <c r="G151" i="29"/>
  <c r="G170" i="29"/>
  <c r="F62" i="29"/>
  <c r="E146" i="29"/>
  <c r="E165" i="29"/>
  <c r="D152" i="29"/>
  <c r="E68" i="29"/>
  <c r="D171" i="29"/>
  <c r="E29" i="29"/>
  <c r="D168" i="29"/>
  <c r="E65" i="29"/>
  <c r="D149" i="29"/>
  <c r="E33" i="29"/>
  <c r="D172" i="29"/>
  <c r="D153" i="29"/>
  <c r="E69" i="29"/>
  <c r="E27" i="29"/>
  <c r="E63" i="29"/>
  <c r="D166" i="29"/>
  <c r="D147" i="29"/>
  <c r="J67" i="29"/>
  <c r="I151" i="29"/>
  <c r="I170" i="29"/>
  <c r="E145" i="29"/>
  <c r="F61" i="29"/>
  <c r="E164" i="29"/>
  <c r="E34" i="29"/>
  <c r="D154" i="29"/>
  <c r="E70" i="29"/>
  <c r="D173" i="29"/>
  <c r="G28" i="29"/>
  <c r="F148" i="29"/>
  <c r="F167" i="29"/>
  <c r="G64" i="29"/>
  <c r="N62" i="28"/>
  <c r="N65" i="28" s="1"/>
  <c r="AN65" i="28" s="1"/>
  <c r="AN72" i="28" s="1"/>
  <c r="N73" i="28"/>
  <c r="E32" i="29"/>
  <c r="E24" i="29"/>
  <c r="D163" i="29"/>
  <c r="D144" i="29"/>
  <c r="E60" i="29"/>
  <c r="F26" i="29"/>
  <c r="E67" i="29"/>
  <c r="D170" i="29"/>
  <c r="D151" i="29"/>
  <c r="E167" i="29"/>
  <c r="E148" i="29"/>
  <c r="F64" i="29"/>
  <c r="F25" i="29"/>
  <c r="E62" i="29"/>
  <c r="D165" i="29"/>
  <c r="D146" i="29"/>
  <c r="E64" i="29"/>
  <c r="D167" i="29"/>
  <c r="D148" i="29"/>
  <c r="F143" i="29" l="1"/>
  <c r="G59" i="29"/>
  <c r="F162" i="29"/>
  <c r="G23" i="29"/>
  <c r="F33" i="29"/>
  <c r="F69" i="29"/>
  <c r="E172" i="29"/>
  <c r="E153" i="29"/>
  <c r="F174" i="29"/>
  <c r="G71" i="29"/>
  <c r="F155" i="29"/>
  <c r="G35" i="29"/>
  <c r="F164" i="29"/>
  <c r="G61" i="29"/>
  <c r="F145" i="29"/>
  <c r="G25" i="29"/>
  <c r="F63" i="29"/>
  <c r="E147" i="29"/>
  <c r="E166" i="29"/>
  <c r="F27" i="29"/>
  <c r="F29" i="29"/>
  <c r="F65" i="29"/>
  <c r="E168" i="29"/>
  <c r="E149" i="29"/>
  <c r="E73" i="29"/>
  <c r="E152" i="29"/>
  <c r="F68" i="29"/>
  <c r="E171" i="29"/>
  <c r="F32" i="29"/>
  <c r="F70" i="29"/>
  <c r="E173" i="29"/>
  <c r="E154" i="29"/>
  <c r="F34" i="29"/>
  <c r="D157" i="29"/>
  <c r="G62" i="29"/>
  <c r="F165" i="29"/>
  <c r="F146" i="29"/>
  <c r="G26" i="29"/>
  <c r="H64" i="29"/>
  <c r="G148" i="29"/>
  <c r="G167" i="29"/>
  <c r="H28" i="29"/>
  <c r="D176" i="29"/>
  <c r="F30" i="29"/>
  <c r="F66" i="29"/>
  <c r="E169" i="29"/>
  <c r="E150" i="29"/>
  <c r="F24" i="29"/>
  <c r="F60" i="29"/>
  <c r="E163" i="29"/>
  <c r="E144" i="29"/>
  <c r="K170" i="29"/>
  <c r="K151" i="29"/>
  <c r="L67" i="29"/>
  <c r="L31" i="29"/>
  <c r="E37" i="29"/>
  <c r="E157" i="29" l="1"/>
  <c r="E189" i="29" s="1"/>
  <c r="E176" i="29"/>
  <c r="E190" i="29" s="1"/>
  <c r="E192" i="29" s="1"/>
  <c r="F37" i="29"/>
  <c r="F73" i="29"/>
  <c r="F98" i="28" s="1"/>
  <c r="F90" i="28" s="1"/>
  <c r="F93" i="28" s="1"/>
  <c r="F171" i="29"/>
  <c r="F152" i="29"/>
  <c r="G68" i="29"/>
  <c r="G32" i="29"/>
  <c r="H61" i="29"/>
  <c r="G145" i="29"/>
  <c r="G164" i="29"/>
  <c r="H25" i="29"/>
  <c r="H148" i="29"/>
  <c r="H167" i="29"/>
  <c r="I64" i="29"/>
  <c r="I28" i="29"/>
  <c r="F150" i="29"/>
  <c r="F169" i="29"/>
  <c r="G66" i="29"/>
  <c r="G30" i="29"/>
  <c r="D182" i="29"/>
  <c r="D189" i="29"/>
  <c r="D158" i="29"/>
  <c r="D178" i="29"/>
  <c r="D179" i="29" s="1"/>
  <c r="D190" i="29"/>
  <c r="D192" i="29" s="1"/>
  <c r="D183" i="29"/>
  <c r="D185" i="29" s="1"/>
  <c r="D177" i="29"/>
  <c r="F173" i="29"/>
  <c r="G70" i="29"/>
  <c r="F154" i="29"/>
  <c r="G34" i="29"/>
  <c r="E98" i="28"/>
  <c r="E74" i="29"/>
  <c r="G29" i="29"/>
  <c r="F149" i="29"/>
  <c r="F168" i="29"/>
  <c r="G65" i="29"/>
  <c r="F166" i="29"/>
  <c r="G63" i="29"/>
  <c r="F147" i="29"/>
  <c r="G27" i="29"/>
  <c r="G174" i="29"/>
  <c r="H71" i="29"/>
  <c r="G155" i="29"/>
  <c r="H35" i="29"/>
  <c r="F144" i="29"/>
  <c r="F163" i="29"/>
  <c r="G60" i="29"/>
  <c r="G24" i="29"/>
  <c r="G165" i="29"/>
  <c r="G146" i="29"/>
  <c r="H62" i="29"/>
  <c r="H26" i="29"/>
  <c r="G33" i="29"/>
  <c r="F172" i="29"/>
  <c r="F153" i="29"/>
  <c r="G69" i="29"/>
  <c r="L170" i="29"/>
  <c r="M67" i="29"/>
  <c r="L151" i="29"/>
  <c r="M31" i="29"/>
  <c r="H59" i="29"/>
  <c r="G143" i="29"/>
  <c r="G162" i="29"/>
  <c r="H23" i="29"/>
  <c r="E183" i="29" l="1"/>
  <c r="E185" i="29" s="1"/>
  <c r="E158" i="29"/>
  <c r="E177" i="29"/>
  <c r="G37" i="29"/>
  <c r="E182" i="29"/>
  <c r="E184" i="29" s="1"/>
  <c r="G73" i="29"/>
  <c r="G98" i="28" s="1"/>
  <c r="G101" i="28" s="1"/>
  <c r="F176" i="29"/>
  <c r="F190" i="29" s="1"/>
  <c r="F192" i="29" s="1"/>
  <c r="F157" i="29"/>
  <c r="E178" i="29"/>
  <c r="E179" i="29" s="1"/>
  <c r="F101" i="28"/>
  <c r="H165" i="29"/>
  <c r="H146" i="29"/>
  <c r="I62" i="29"/>
  <c r="I26" i="29"/>
  <c r="H174" i="29"/>
  <c r="H155" i="29"/>
  <c r="I71" i="29"/>
  <c r="I35" i="29"/>
  <c r="F74" i="29"/>
  <c r="D197" i="29"/>
  <c r="D191" i="29"/>
  <c r="D193" i="29" s="1"/>
  <c r="H65" i="29"/>
  <c r="G168" i="29"/>
  <c r="G149" i="29"/>
  <c r="H29" i="29"/>
  <c r="E101" i="28"/>
  <c r="E90" i="28"/>
  <c r="E93" i="28" s="1"/>
  <c r="D196" i="29"/>
  <c r="D184" i="29"/>
  <c r="D186" i="29" s="1"/>
  <c r="E197" i="29"/>
  <c r="E191" i="29"/>
  <c r="E193" i="29" s="1"/>
  <c r="H66" i="29"/>
  <c r="G150" i="29"/>
  <c r="G169" i="29"/>
  <c r="H30" i="29"/>
  <c r="G152" i="29"/>
  <c r="G171" i="29"/>
  <c r="H68" i="29"/>
  <c r="H32" i="29"/>
  <c r="G173" i="29"/>
  <c r="H70" i="29"/>
  <c r="G154" i="29"/>
  <c r="H34" i="29"/>
  <c r="G153" i="29"/>
  <c r="G172" i="29"/>
  <c r="H69" i="29"/>
  <c r="H33" i="29"/>
  <c r="H60" i="29"/>
  <c r="G163" i="29"/>
  <c r="G144" i="29"/>
  <c r="H24" i="29"/>
  <c r="G166" i="29"/>
  <c r="G147" i="29"/>
  <c r="H63" i="29"/>
  <c r="H27" i="29"/>
  <c r="J64" i="29"/>
  <c r="I167" i="29"/>
  <c r="I148" i="29"/>
  <c r="J28" i="29"/>
  <c r="M170" i="29"/>
  <c r="M151" i="29"/>
  <c r="N67" i="29"/>
  <c r="N31" i="29"/>
  <c r="H162" i="29"/>
  <c r="H143" i="29"/>
  <c r="I59" i="29"/>
  <c r="I23" i="29"/>
  <c r="H145" i="29"/>
  <c r="I61" i="29"/>
  <c r="H164" i="29"/>
  <c r="I25" i="29"/>
  <c r="E186" i="29" l="1"/>
  <c r="F158" i="29"/>
  <c r="D198" i="29"/>
  <c r="D200" i="29" s="1"/>
  <c r="G90" i="28"/>
  <c r="G93" i="28" s="1"/>
  <c r="F178" i="29"/>
  <c r="F179" i="29" s="1"/>
  <c r="D194" i="29"/>
  <c r="E196" i="29"/>
  <c r="E198" i="29" s="1"/>
  <c r="E200" i="29" s="1"/>
  <c r="F183" i="29"/>
  <c r="F185" i="29" s="1"/>
  <c r="F177" i="29"/>
  <c r="F182" i="29"/>
  <c r="F184" i="29" s="1"/>
  <c r="F189" i="29"/>
  <c r="F197" i="29" s="1"/>
  <c r="E194" i="29"/>
  <c r="G157" i="29"/>
  <c r="G182" i="29" s="1"/>
  <c r="G176" i="29"/>
  <c r="G190" i="29" s="1"/>
  <c r="G192" i="29" s="1"/>
  <c r="H73" i="29"/>
  <c r="H98" i="28" s="1"/>
  <c r="H101" i="28" s="1"/>
  <c r="H37" i="29"/>
  <c r="I63" i="29"/>
  <c r="H147" i="29"/>
  <c r="H166" i="29"/>
  <c r="I27" i="29"/>
  <c r="I155" i="29"/>
  <c r="J71" i="29"/>
  <c r="I174" i="29"/>
  <c r="J35" i="29"/>
  <c r="H153" i="29"/>
  <c r="I69" i="29"/>
  <c r="H172" i="29"/>
  <c r="I33" i="29"/>
  <c r="H173" i="29"/>
  <c r="I70" i="29"/>
  <c r="H154" i="29"/>
  <c r="I34" i="29"/>
  <c r="K64" i="29"/>
  <c r="J167" i="29"/>
  <c r="J148" i="29"/>
  <c r="K28" i="29"/>
  <c r="H163" i="29"/>
  <c r="I60" i="29"/>
  <c r="H144" i="29"/>
  <c r="I24" i="29"/>
  <c r="I146" i="29"/>
  <c r="J62" i="29"/>
  <c r="I165" i="29"/>
  <c r="J26" i="29"/>
  <c r="I145" i="29"/>
  <c r="J61" i="29"/>
  <c r="I164" i="29"/>
  <c r="J25" i="29"/>
  <c r="E19" i="28"/>
  <c r="E8" i="28"/>
  <c r="E11" i="28" s="1"/>
  <c r="H149" i="29"/>
  <c r="H168" i="29"/>
  <c r="I65" i="29"/>
  <c r="I29" i="29"/>
  <c r="O67" i="29"/>
  <c r="N170" i="29"/>
  <c r="N151" i="29"/>
  <c r="O31" i="29"/>
  <c r="I66" i="29"/>
  <c r="H169" i="29"/>
  <c r="H150" i="29"/>
  <c r="I30" i="29"/>
  <c r="I143" i="29"/>
  <c r="I162" i="29"/>
  <c r="J59" i="29"/>
  <c r="J23" i="29"/>
  <c r="H171" i="29"/>
  <c r="I68" i="29"/>
  <c r="H152" i="29"/>
  <c r="I32" i="29"/>
  <c r="G74" i="29"/>
  <c r="G178" i="29" l="1"/>
  <c r="G179" i="29" s="1"/>
  <c r="F196" i="29"/>
  <c r="F198" i="29" s="1"/>
  <c r="F200" i="29" s="1"/>
  <c r="G177" i="29"/>
  <c r="F191" i="29"/>
  <c r="F193" i="29" s="1"/>
  <c r="G183" i="29"/>
  <c r="G185" i="29" s="1"/>
  <c r="F186" i="29"/>
  <c r="G189" i="29"/>
  <c r="G191" i="29" s="1"/>
  <c r="G193" i="29" s="1"/>
  <c r="G158" i="29"/>
  <c r="H90" i="28"/>
  <c r="H93" i="28" s="1"/>
  <c r="H157" i="29"/>
  <c r="H176" i="29"/>
  <c r="H183" i="29" s="1"/>
  <c r="H185" i="29" s="1"/>
  <c r="I73" i="29"/>
  <c r="I98" i="28" s="1"/>
  <c r="I101" i="28" s="1"/>
  <c r="I37" i="29"/>
  <c r="I169" i="29"/>
  <c r="I150" i="29"/>
  <c r="J66" i="29"/>
  <c r="J30" i="29"/>
  <c r="H74" i="29"/>
  <c r="J143" i="29"/>
  <c r="K59" i="29"/>
  <c r="J162" i="29"/>
  <c r="K23" i="29"/>
  <c r="I168" i="29"/>
  <c r="J65" i="29"/>
  <c r="I149" i="29"/>
  <c r="J29" i="29"/>
  <c r="L64" i="29"/>
  <c r="K167" i="29"/>
  <c r="K148" i="29"/>
  <c r="L28" i="29"/>
  <c r="I154" i="29"/>
  <c r="I173" i="29"/>
  <c r="J70" i="29"/>
  <c r="J34" i="29"/>
  <c r="J155" i="29"/>
  <c r="K71" i="29"/>
  <c r="J174" i="29"/>
  <c r="K35" i="29"/>
  <c r="O151" i="29"/>
  <c r="P67" i="29"/>
  <c r="O170" i="29"/>
  <c r="P31" i="29"/>
  <c r="J164" i="29"/>
  <c r="K61" i="29"/>
  <c r="J145" i="29"/>
  <c r="K25" i="29"/>
  <c r="F19" i="28"/>
  <c r="F8" i="28"/>
  <c r="F11" i="28" s="1"/>
  <c r="K62" i="29"/>
  <c r="J165" i="29"/>
  <c r="J146" i="29"/>
  <c r="K26" i="29"/>
  <c r="I166" i="29"/>
  <c r="J63" i="29"/>
  <c r="I147" i="29"/>
  <c r="J27" i="29"/>
  <c r="J68" i="29"/>
  <c r="I171" i="29"/>
  <c r="I152" i="29"/>
  <c r="J32" i="29"/>
  <c r="J60" i="29"/>
  <c r="I163" i="29"/>
  <c r="I144" i="29"/>
  <c r="J24" i="29"/>
  <c r="J69" i="29"/>
  <c r="I153" i="29"/>
  <c r="I172" i="29"/>
  <c r="J33" i="29"/>
  <c r="G184" i="29"/>
  <c r="F194" i="29" l="1"/>
  <c r="G197" i="29"/>
  <c r="G196" i="29"/>
  <c r="G186" i="29"/>
  <c r="H158" i="29"/>
  <c r="H178" i="29"/>
  <c r="H179" i="29" s="1"/>
  <c r="H177" i="29"/>
  <c r="H190" i="29"/>
  <c r="H192" i="29" s="1"/>
  <c r="I90" i="28"/>
  <c r="I93" i="28" s="1"/>
  <c r="I176" i="29"/>
  <c r="I190" i="29" s="1"/>
  <c r="I192" i="29" s="1"/>
  <c r="J73" i="29"/>
  <c r="J98" i="28" s="1"/>
  <c r="J101" i="28" s="1"/>
  <c r="H182" i="29"/>
  <c r="H184" i="29" s="1"/>
  <c r="H186" i="29" s="1"/>
  <c r="H189" i="29"/>
  <c r="H191" i="29" s="1"/>
  <c r="I157" i="29"/>
  <c r="I182" i="29" s="1"/>
  <c r="J168" i="29"/>
  <c r="K65" i="29"/>
  <c r="J149" i="29"/>
  <c r="K29" i="29"/>
  <c r="J152" i="29"/>
  <c r="K68" i="29"/>
  <c r="J171" i="29"/>
  <c r="K32" i="29"/>
  <c r="K63" i="29"/>
  <c r="J166" i="29"/>
  <c r="J147" i="29"/>
  <c r="K27" i="29"/>
  <c r="J153" i="29"/>
  <c r="J172" i="29"/>
  <c r="K69" i="29"/>
  <c r="K33" i="29"/>
  <c r="P151" i="29"/>
  <c r="Q67" i="29"/>
  <c r="P170" i="29"/>
  <c r="Q31" i="29"/>
  <c r="L167" i="29"/>
  <c r="L148" i="29"/>
  <c r="M64" i="29"/>
  <c r="M28" i="29"/>
  <c r="L59" i="29"/>
  <c r="K143" i="29"/>
  <c r="K162" i="29"/>
  <c r="L23" i="29"/>
  <c r="G19" i="28"/>
  <c r="G8" i="28"/>
  <c r="G11" i="28" s="1"/>
  <c r="K66" i="29"/>
  <c r="J150" i="29"/>
  <c r="J169" i="29"/>
  <c r="K30" i="29"/>
  <c r="K60" i="29"/>
  <c r="J163" i="29"/>
  <c r="J144" i="29"/>
  <c r="K24" i="29"/>
  <c r="G198" i="29"/>
  <c r="G200" i="29" s="1"/>
  <c r="L71" i="29"/>
  <c r="K174" i="29"/>
  <c r="K155" i="29"/>
  <c r="L35" i="29"/>
  <c r="J37" i="29"/>
  <c r="I74" i="29"/>
  <c r="J154" i="29"/>
  <c r="K70" i="29"/>
  <c r="J173" i="29"/>
  <c r="K34" i="29"/>
  <c r="L62" i="29"/>
  <c r="K165" i="29"/>
  <c r="K146" i="29"/>
  <c r="L26" i="29"/>
  <c r="G194" i="29"/>
  <c r="L61" i="29"/>
  <c r="K145" i="29"/>
  <c r="K164" i="29"/>
  <c r="L25" i="29"/>
  <c r="H193" i="29" l="1"/>
  <c r="I158" i="29"/>
  <c r="J90" i="28"/>
  <c r="J93" i="28" s="1"/>
  <c r="I177" i="29"/>
  <c r="H197" i="29"/>
  <c r="I183" i="29"/>
  <c r="I185" i="29" s="1"/>
  <c r="I178" i="29"/>
  <c r="I179" i="29" s="1"/>
  <c r="I189" i="29"/>
  <c r="I197" i="29" s="1"/>
  <c r="J157" i="29"/>
  <c r="J176" i="29"/>
  <c r="K73" i="29"/>
  <c r="K98" i="28" s="1"/>
  <c r="K101" i="28" s="1"/>
  <c r="H196" i="29"/>
  <c r="K166" i="29"/>
  <c r="L63" i="29"/>
  <c r="K147" i="29"/>
  <c r="L27" i="29"/>
  <c r="M61" i="29"/>
  <c r="L145" i="29"/>
  <c r="L164" i="29"/>
  <c r="M25" i="29"/>
  <c r="N64" i="29"/>
  <c r="M167" i="29"/>
  <c r="M148" i="29"/>
  <c r="N28" i="29"/>
  <c r="I184" i="29"/>
  <c r="M62" i="29"/>
  <c r="L146" i="29"/>
  <c r="L165" i="29"/>
  <c r="M26" i="29"/>
  <c r="H194" i="29"/>
  <c r="M59" i="29"/>
  <c r="L162" i="29"/>
  <c r="L143" i="29"/>
  <c r="M23" i="29"/>
  <c r="L66" i="29"/>
  <c r="K150" i="29"/>
  <c r="K169" i="29"/>
  <c r="L30" i="29"/>
  <c r="K37" i="29"/>
  <c r="K153" i="29"/>
  <c r="K172" i="29"/>
  <c r="L69" i="29"/>
  <c r="L33" i="29"/>
  <c r="K152" i="29"/>
  <c r="L68" i="29"/>
  <c r="K171" i="29"/>
  <c r="L32" i="29"/>
  <c r="K163" i="29"/>
  <c r="L60" i="29"/>
  <c r="K144" i="29"/>
  <c r="L24" i="29"/>
  <c r="Q151" i="29"/>
  <c r="Q170" i="29"/>
  <c r="R67" i="29"/>
  <c r="R31" i="29"/>
  <c r="H19" i="28"/>
  <c r="H8" i="28"/>
  <c r="H11" i="28" s="1"/>
  <c r="J74" i="29"/>
  <c r="L70" i="29"/>
  <c r="K154" i="29"/>
  <c r="K173" i="29"/>
  <c r="L34" i="29"/>
  <c r="M71" i="29"/>
  <c r="L155" i="29"/>
  <c r="L174" i="29"/>
  <c r="M35" i="29"/>
  <c r="L65" i="29"/>
  <c r="K149" i="29"/>
  <c r="K168" i="29"/>
  <c r="L29" i="29"/>
  <c r="H198" i="29" l="1"/>
  <c r="H200" i="29" s="1"/>
  <c r="J177" i="29"/>
  <c r="I191" i="29"/>
  <c r="I193" i="29" s="1"/>
  <c r="I196" i="29"/>
  <c r="I198" i="29" s="1"/>
  <c r="I200" i="29" s="1"/>
  <c r="J178" i="29"/>
  <c r="J179" i="29" s="1"/>
  <c r="J183" i="29"/>
  <c r="J185" i="29" s="1"/>
  <c r="K90" i="28"/>
  <c r="K93" i="28" s="1"/>
  <c r="I186" i="29"/>
  <c r="L73" i="29"/>
  <c r="L98" i="28" s="1"/>
  <c r="L90" i="28" s="1"/>
  <c r="L93" i="28" s="1"/>
  <c r="J190" i="29"/>
  <c r="J192" i="29" s="1"/>
  <c r="L37" i="29"/>
  <c r="K176" i="29"/>
  <c r="K183" i="29" s="1"/>
  <c r="K185" i="29" s="1"/>
  <c r="J158" i="29"/>
  <c r="J189" i="29"/>
  <c r="J191" i="29" s="1"/>
  <c r="J182" i="29"/>
  <c r="J184" i="29" s="1"/>
  <c r="K157" i="29"/>
  <c r="K189" i="29" s="1"/>
  <c r="K74" i="29"/>
  <c r="N61" i="29"/>
  <c r="M145" i="29"/>
  <c r="M164" i="29"/>
  <c r="N25" i="29"/>
  <c r="S67" i="29"/>
  <c r="R170" i="29"/>
  <c r="R151" i="29"/>
  <c r="S31" i="29"/>
  <c r="L152" i="29"/>
  <c r="L171" i="29"/>
  <c r="M68" i="29"/>
  <c r="M32" i="29"/>
  <c r="M70" i="29"/>
  <c r="L173" i="29"/>
  <c r="L154" i="29"/>
  <c r="M34" i="29"/>
  <c r="M66" i="29"/>
  <c r="L169" i="29"/>
  <c r="L150" i="29"/>
  <c r="M30" i="29"/>
  <c r="M143" i="29"/>
  <c r="M162" i="29"/>
  <c r="N59" i="29"/>
  <c r="N23" i="29"/>
  <c r="N62" i="29"/>
  <c r="M165" i="29"/>
  <c r="M146" i="29"/>
  <c r="N26" i="29"/>
  <c r="N167" i="29"/>
  <c r="N148" i="29"/>
  <c r="O64" i="29"/>
  <c r="O28" i="29"/>
  <c r="M65" i="29"/>
  <c r="L168" i="29"/>
  <c r="L149" i="29"/>
  <c r="M29" i="29"/>
  <c r="M174" i="29"/>
  <c r="N71" i="29"/>
  <c r="M155" i="29"/>
  <c r="N35" i="29"/>
  <c r="I8" i="28"/>
  <c r="I11" i="28" s="1"/>
  <c r="I19" i="28"/>
  <c r="M60" i="29"/>
  <c r="L163" i="29"/>
  <c r="L144" i="29"/>
  <c r="M24" i="29"/>
  <c r="L172" i="29"/>
  <c r="M69" i="29"/>
  <c r="L153" i="29"/>
  <c r="M33" i="29"/>
  <c r="L147" i="29"/>
  <c r="M63" i="29"/>
  <c r="L166" i="29"/>
  <c r="M27" i="29"/>
  <c r="I194" i="29" l="1"/>
  <c r="K177" i="29"/>
  <c r="K190" i="29"/>
  <c r="K192" i="29" s="1"/>
  <c r="J186" i="29"/>
  <c r="L101" i="28"/>
  <c r="J193" i="29"/>
  <c r="J196" i="29"/>
  <c r="J197" i="29"/>
  <c r="K158" i="29"/>
  <c r="L157" i="29"/>
  <c r="L189" i="29" s="1"/>
  <c r="K178" i="29"/>
  <c r="K179" i="29" s="1"/>
  <c r="L176" i="29"/>
  <c r="L183" i="29" s="1"/>
  <c r="L185" i="29" s="1"/>
  <c r="K182" i="29"/>
  <c r="K184" i="29" s="1"/>
  <c r="K186" i="29" s="1"/>
  <c r="M73" i="29"/>
  <c r="M98" i="28" s="1"/>
  <c r="M90" i="28" s="1"/>
  <c r="M93" i="28" s="1"/>
  <c r="M172" i="29"/>
  <c r="M153" i="29"/>
  <c r="N69" i="29"/>
  <c r="N33" i="29"/>
  <c r="M37" i="29"/>
  <c r="N70" i="29"/>
  <c r="M173" i="29"/>
  <c r="M154" i="29"/>
  <c r="N34" i="29"/>
  <c r="N155" i="29"/>
  <c r="O71" i="29"/>
  <c r="N174" i="29"/>
  <c r="O35" i="29"/>
  <c r="T67" i="29"/>
  <c r="S170" i="29"/>
  <c r="S151" i="29"/>
  <c r="T31" i="29"/>
  <c r="O62" i="29"/>
  <c r="N146" i="29"/>
  <c r="N165" i="29"/>
  <c r="O26" i="29"/>
  <c r="L74" i="29"/>
  <c r="N68" i="29"/>
  <c r="M152" i="29"/>
  <c r="M171" i="29"/>
  <c r="N32" i="29"/>
  <c r="M166" i="29"/>
  <c r="M147" i="29"/>
  <c r="N63" i="29"/>
  <c r="N27" i="29"/>
  <c r="P64" i="29"/>
  <c r="O148" i="29"/>
  <c r="O167" i="29"/>
  <c r="P28" i="29"/>
  <c r="O59" i="29"/>
  <c r="N143" i="29"/>
  <c r="N162" i="29"/>
  <c r="O23" i="29"/>
  <c r="J19" i="28"/>
  <c r="J8" i="28"/>
  <c r="J11" i="28" s="1"/>
  <c r="M169" i="29"/>
  <c r="N66" i="29"/>
  <c r="M150" i="29"/>
  <c r="N30" i="29"/>
  <c r="M163" i="29"/>
  <c r="M144" i="29"/>
  <c r="N60" i="29"/>
  <c r="N24" i="29"/>
  <c r="M168" i="29"/>
  <c r="M149" i="29"/>
  <c r="N65" i="29"/>
  <c r="N29" i="29"/>
  <c r="O61" i="29"/>
  <c r="N164" i="29"/>
  <c r="N145" i="29"/>
  <c r="O25" i="29"/>
  <c r="K191" i="29"/>
  <c r="K197" i="29"/>
  <c r="K193" i="29" l="1"/>
  <c r="K194" i="29" s="1"/>
  <c r="J194" i="29"/>
  <c r="J198" i="29"/>
  <c r="J200" i="29" s="1"/>
  <c r="L182" i="29"/>
  <c r="L184" i="29" s="1"/>
  <c r="L186" i="29" s="1"/>
  <c r="M101" i="28"/>
  <c r="L178" i="29"/>
  <c r="L179" i="29" s="1"/>
  <c r="L190" i="29"/>
  <c r="L192" i="29" s="1"/>
  <c r="L158" i="29"/>
  <c r="M176" i="29"/>
  <c r="M183" i="29" s="1"/>
  <c r="M185" i="29" s="1"/>
  <c r="N73" i="29"/>
  <c r="N98" i="28" s="1"/>
  <c r="N90" i="28" s="1"/>
  <c r="N93" i="28" s="1"/>
  <c r="M157" i="29"/>
  <c r="M189" i="29" s="1"/>
  <c r="L177" i="29"/>
  <c r="K196" i="29"/>
  <c r="K198" i="29" s="1"/>
  <c r="K200" i="29" s="1"/>
  <c r="O68" i="29"/>
  <c r="N171" i="29"/>
  <c r="N152" i="29"/>
  <c r="O32" i="29"/>
  <c r="O165" i="29"/>
  <c r="O146" i="29"/>
  <c r="P62" i="29"/>
  <c r="P26" i="29"/>
  <c r="O66" i="29"/>
  <c r="N150" i="29"/>
  <c r="N169" i="29"/>
  <c r="O30" i="29"/>
  <c r="O69" i="29"/>
  <c r="N153" i="29"/>
  <c r="N172" i="29"/>
  <c r="O33" i="29"/>
  <c r="O60" i="29"/>
  <c r="N163" i="29"/>
  <c r="N144" i="29"/>
  <c r="O24" i="29"/>
  <c r="P59" i="29"/>
  <c r="O162" i="29"/>
  <c r="O143" i="29"/>
  <c r="P23" i="29"/>
  <c r="N166" i="29"/>
  <c r="O63" i="29"/>
  <c r="N147" i="29"/>
  <c r="O27" i="29"/>
  <c r="U67" i="29"/>
  <c r="T170" i="29"/>
  <c r="T151" i="29"/>
  <c r="U31" i="29"/>
  <c r="N149" i="29"/>
  <c r="O65" i="29"/>
  <c r="N168" i="29"/>
  <c r="O29" i="29"/>
  <c r="P71" i="29"/>
  <c r="O174" i="29"/>
  <c r="O155" i="29"/>
  <c r="P35" i="29"/>
  <c r="O70" i="29"/>
  <c r="N154" i="29"/>
  <c r="N173" i="29"/>
  <c r="O34" i="29"/>
  <c r="M74" i="29"/>
  <c r="L191" i="29"/>
  <c r="Q64" i="29"/>
  <c r="P167" i="29"/>
  <c r="P148" i="29"/>
  <c r="Q28" i="29"/>
  <c r="N37" i="29"/>
  <c r="O145" i="29"/>
  <c r="P61" i="29"/>
  <c r="O164" i="29"/>
  <c r="P25" i="29"/>
  <c r="K19" i="28"/>
  <c r="K8" i="28"/>
  <c r="K11" i="28" s="1"/>
  <c r="M182" i="29" l="1"/>
  <c r="M196" i="29" s="1"/>
  <c r="L196" i="29"/>
  <c r="L197" i="29"/>
  <c r="M190" i="29"/>
  <c r="M192" i="29" s="1"/>
  <c r="M158" i="29"/>
  <c r="M178" i="29"/>
  <c r="M179" i="29" s="1"/>
  <c r="M177" i="29"/>
  <c r="L193" i="29"/>
  <c r="L194" i="29" s="1"/>
  <c r="O73" i="29"/>
  <c r="O98" i="28" s="1"/>
  <c r="N157" i="29"/>
  <c r="N101" i="28"/>
  <c r="N176" i="29"/>
  <c r="N190" i="29" s="1"/>
  <c r="N192" i="29" s="1"/>
  <c r="O154" i="29"/>
  <c r="P70" i="29"/>
  <c r="O173" i="29"/>
  <c r="P34" i="29"/>
  <c r="U151" i="29"/>
  <c r="U170" i="29"/>
  <c r="V67" i="29"/>
  <c r="V31" i="29"/>
  <c r="Q59" i="29"/>
  <c r="P162" i="29"/>
  <c r="P143" i="29"/>
  <c r="Q23" i="29"/>
  <c r="O144" i="29"/>
  <c r="O163" i="29"/>
  <c r="P60" i="29"/>
  <c r="P24" i="29"/>
  <c r="Q62" i="29"/>
  <c r="P165" i="29"/>
  <c r="P146" i="29"/>
  <c r="Q26" i="29"/>
  <c r="P65" i="29"/>
  <c r="O149" i="29"/>
  <c r="O168" i="29"/>
  <c r="P29" i="29"/>
  <c r="L19" i="28"/>
  <c r="L8" i="28"/>
  <c r="L11" i="28" s="1"/>
  <c r="O37" i="29"/>
  <c r="D34" i="47" s="1"/>
  <c r="M191" i="29"/>
  <c r="M193" i="29" s="1"/>
  <c r="Q71" i="29"/>
  <c r="P174" i="29"/>
  <c r="P155" i="29"/>
  <c r="Q35" i="29"/>
  <c r="Q167" i="29"/>
  <c r="Q148" i="29"/>
  <c r="R64" i="29"/>
  <c r="R28" i="29"/>
  <c r="P63" i="29"/>
  <c r="O147" i="29"/>
  <c r="O166" i="29"/>
  <c r="P27" i="29"/>
  <c r="O153" i="29"/>
  <c r="O172" i="29"/>
  <c r="P69" i="29"/>
  <c r="P33" i="29"/>
  <c r="O150" i="29"/>
  <c r="O169" i="29"/>
  <c r="P66" i="29"/>
  <c r="P30" i="29"/>
  <c r="O152" i="29"/>
  <c r="O171" i="29"/>
  <c r="P68" i="29"/>
  <c r="P32" i="29"/>
  <c r="Q61" i="29"/>
  <c r="P145" i="29"/>
  <c r="P164" i="29"/>
  <c r="Q25" i="29"/>
  <c r="N74" i="29"/>
  <c r="M197" i="29" l="1"/>
  <c r="M184" i="29"/>
  <c r="M186" i="29" s="1"/>
  <c r="M194" i="29" s="1"/>
  <c r="L198" i="29"/>
  <c r="L200" i="29" s="1"/>
  <c r="M198" i="29"/>
  <c r="M200" i="29" s="1"/>
  <c r="N158" i="29"/>
  <c r="N177" i="29"/>
  <c r="N182" i="29"/>
  <c r="N184" i="29" s="1"/>
  <c r="N189" i="29"/>
  <c r="N191" i="29" s="1"/>
  <c r="N193" i="29" s="1"/>
  <c r="N178" i="29"/>
  <c r="N179" i="29" s="1"/>
  <c r="O101" i="28"/>
  <c r="O90" i="28"/>
  <c r="O93" i="28" s="1"/>
  <c r="N183" i="29"/>
  <c r="N185" i="29" s="1"/>
  <c r="P73" i="29"/>
  <c r="P98" i="28" s="1"/>
  <c r="O176" i="29"/>
  <c r="O190" i="29" s="1"/>
  <c r="O192" i="29" s="1"/>
  <c r="O157" i="29"/>
  <c r="O182" i="29" s="1"/>
  <c r="P150" i="29"/>
  <c r="Q66" i="29"/>
  <c r="P169" i="29"/>
  <c r="Q30" i="29"/>
  <c r="V151" i="29"/>
  <c r="W67" i="29"/>
  <c r="V170" i="29"/>
  <c r="W31" i="29"/>
  <c r="P147" i="29"/>
  <c r="P166" i="29"/>
  <c r="Q63" i="29"/>
  <c r="Q27" i="29"/>
  <c r="R62" i="29"/>
  <c r="Q146" i="29"/>
  <c r="Q165" i="29"/>
  <c r="R26" i="29"/>
  <c r="Q60" i="29"/>
  <c r="P163" i="29"/>
  <c r="P144" i="29"/>
  <c r="Q24" i="29"/>
  <c r="R59" i="29"/>
  <c r="Q162" i="29"/>
  <c r="Q143" i="29"/>
  <c r="R23" i="29"/>
  <c r="Q174" i="29"/>
  <c r="Q155" i="29"/>
  <c r="R71" i="29"/>
  <c r="R35" i="29"/>
  <c r="Q69" i="29"/>
  <c r="P153" i="29"/>
  <c r="P172" i="29"/>
  <c r="Q33" i="29"/>
  <c r="P37" i="29"/>
  <c r="M19" i="28"/>
  <c r="M8" i="28"/>
  <c r="M11" i="28" s="1"/>
  <c r="Q145" i="29"/>
  <c r="Q164" i="29"/>
  <c r="R61" i="29"/>
  <c r="R25" i="29"/>
  <c r="S64" i="29"/>
  <c r="R148" i="29"/>
  <c r="R167" i="29"/>
  <c r="S28" i="29"/>
  <c r="P149" i="29"/>
  <c r="P168" i="29"/>
  <c r="Q65" i="29"/>
  <c r="Q29" i="29"/>
  <c r="P152" i="29"/>
  <c r="Q68" i="29"/>
  <c r="P171" i="29"/>
  <c r="Q32" i="29"/>
  <c r="O74" i="29"/>
  <c r="Q70" i="29"/>
  <c r="P154" i="29"/>
  <c r="P173" i="29"/>
  <c r="Q34" i="29"/>
  <c r="N197" i="29" l="1"/>
  <c r="O158" i="29"/>
  <c r="N196" i="29"/>
  <c r="N186" i="29"/>
  <c r="N194" i="29" s="1"/>
  <c r="O177" i="29"/>
  <c r="O189" i="29"/>
  <c r="O191" i="29" s="1"/>
  <c r="O193" i="29" s="1"/>
  <c r="P74" i="29"/>
  <c r="P90" i="28"/>
  <c r="P93" i="28" s="1"/>
  <c r="P101" i="28"/>
  <c r="Q37" i="29"/>
  <c r="O178" i="29"/>
  <c r="O179" i="29" s="1"/>
  <c r="O183" i="29"/>
  <c r="O185" i="29" s="1"/>
  <c r="Q73" i="29"/>
  <c r="Q98" i="28" s="1"/>
  <c r="P157" i="29"/>
  <c r="P189" i="29" s="1"/>
  <c r="P176" i="29"/>
  <c r="P190" i="29" s="1"/>
  <c r="P192" i="29" s="1"/>
  <c r="W151" i="29"/>
  <c r="X67" i="29"/>
  <c r="W170" i="29"/>
  <c r="X31" i="29"/>
  <c r="S167" i="29"/>
  <c r="T64" i="29"/>
  <c r="S148" i="29"/>
  <c r="T28" i="29"/>
  <c r="R162" i="29"/>
  <c r="S59" i="29"/>
  <c r="R143" i="29"/>
  <c r="S23" i="29"/>
  <c r="R63" i="29"/>
  <c r="Q147" i="29"/>
  <c r="Q166" i="29"/>
  <c r="R27" i="29"/>
  <c r="O184" i="29"/>
  <c r="R65" i="29"/>
  <c r="Q149" i="29"/>
  <c r="Q168" i="29"/>
  <c r="R29" i="29"/>
  <c r="R68" i="29"/>
  <c r="Q171" i="29"/>
  <c r="Q152" i="29"/>
  <c r="R32" i="29"/>
  <c r="R155" i="29"/>
  <c r="S71" i="29"/>
  <c r="R174" i="29"/>
  <c r="S35" i="29"/>
  <c r="R146" i="29"/>
  <c r="R165" i="29"/>
  <c r="S62" i="29"/>
  <c r="S26" i="29"/>
  <c r="R69" i="29"/>
  <c r="Q172" i="29"/>
  <c r="Q153" i="29"/>
  <c r="R33" i="29"/>
  <c r="R60" i="29"/>
  <c r="Q163" i="29"/>
  <c r="Q144" i="29"/>
  <c r="R24" i="29"/>
  <c r="N8" i="28"/>
  <c r="N11" i="28" s="1"/>
  <c r="N19" i="28"/>
  <c r="Q154" i="29"/>
  <c r="Q173" i="29"/>
  <c r="R70" i="29"/>
  <c r="R34" i="29"/>
  <c r="R164" i="29"/>
  <c r="S61" i="29"/>
  <c r="R145" i="29"/>
  <c r="S25" i="29"/>
  <c r="Q150" i="29"/>
  <c r="Q169" i="29"/>
  <c r="R66" i="29"/>
  <c r="R30" i="29"/>
  <c r="N198" i="29" l="1"/>
  <c r="N200" i="29" s="1"/>
  <c r="P177" i="29"/>
  <c r="Q74" i="29"/>
  <c r="Q90" i="28"/>
  <c r="Q93" i="28" s="1"/>
  <c r="Q101" i="28"/>
  <c r="O196" i="29"/>
  <c r="P178" i="29"/>
  <c r="P179" i="29" s="1"/>
  <c r="O186" i="29"/>
  <c r="O194" i="29" s="1"/>
  <c r="O197" i="29"/>
  <c r="O8" i="28"/>
  <c r="O11" i="28" s="1"/>
  <c r="O19" i="28"/>
  <c r="P183" i="29"/>
  <c r="P185" i="29" s="1"/>
  <c r="P158" i="29"/>
  <c r="P182" i="29"/>
  <c r="Q157" i="29"/>
  <c r="Q189" i="29" s="1"/>
  <c r="Q176" i="29"/>
  <c r="Q183" i="29" s="1"/>
  <c r="Q185" i="29" s="1"/>
  <c r="R73" i="29"/>
  <c r="S63" i="29"/>
  <c r="R166" i="29"/>
  <c r="R147" i="29"/>
  <c r="S27" i="29"/>
  <c r="R37" i="29"/>
  <c r="S146" i="29"/>
  <c r="T62" i="29"/>
  <c r="S165" i="29"/>
  <c r="T26" i="29"/>
  <c r="Y67" i="29"/>
  <c r="X151" i="29"/>
  <c r="X170" i="29"/>
  <c r="Y31" i="29"/>
  <c r="S69" i="29"/>
  <c r="R153" i="29"/>
  <c r="R172" i="29"/>
  <c r="S33" i="29"/>
  <c r="S68" i="29"/>
  <c r="R152" i="29"/>
  <c r="R171" i="29"/>
  <c r="S32" i="29"/>
  <c r="P191" i="29"/>
  <c r="P193" i="29" s="1"/>
  <c r="P197" i="29"/>
  <c r="R163" i="29"/>
  <c r="R144" i="29"/>
  <c r="S60" i="29"/>
  <c r="S24" i="29"/>
  <c r="S65" i="29"/>
  <c r="R168" i="29"/>
  <c r="R149" i="29"/>
  <c r="S29" i="29"/>
  <c r="T61" i="29"/>
  <c r="S145" i="29"/>
  <c r="S164" i="29"/>
  <c r="T25" i="29"/>
  <c r="S66" i="29"/>
  <c r="R150" i="29"/>
  <c r="R169" i="29"/>
  <c r="S30" i="29"/>
  <c r="S143" i="29"/>
  <c r="T59" i="29"/>
  <c r="S162" i="29"/>
  <c r="T23" i="29"/>
  <c r="U64" i="29"/>
  <c r="T148" i="29"/>
  <c r="T167" i="29"/>
  <c r="U28" i="29"/>
  <c r="S70" i="29"/>
  <c r="R173" i="29"/>
  <c r="R154" i="29"/>
  <c r="S34" i="29"/>
  <c r="S174" i="29"/>
  <c r="S155" i="29"/>
  <c r="T71" i="29"/>
  <c r="T35" i="29"/>
  <c r="P196" i="29" l="1"/>
  <c r="P198" i="29" s="1"/>
  <c r="Q8" i="28"/>
  <c r="Q11" i="28" s="1"/>
  <c r="O198" i="29"/>
  <c r="P184" i="29"/>
  <c r="P186" i="29" s="1"/>
  <c r="P194" i="29" s="1"/>
  <c r="Q177" i="29"/>
  <c r="R74" i="29"/>
  <c r="R98" i="28"/>
  <c r="Q182" i="29"/>
  <c r="Q184" i="29" s="1"/>
  <c r="Q186" i="29" s="1"/>
  <c r="P8" i="28"/>
  <c r="P11" i="28" s="1"/>
  <c r="P19" i="28"/>
  <c r="Q178" i="29"/>
  <c r="Q179" i="29" s="1"/>
  <c r="Q158" i="29"/>
  <c r="Q190" i="29"/>
  <c r="Q192" i="29" s="1"/>
  <c r="S73" i="29"/>
  <c r="R176" i="29"/>
  <c r="R183" i="29" s="1"/>
  <c r="R185" i="29" s="1"/>
  <c r="R157" i="29"/>
  <c r="R189" i="29" s="1"/>
  <c r="U61" i="29"/>
  <c r="T145" i="29"/>
  <c r="T164" i="29"/>
  <c r="U25" i="29"/>
  <c r="S163" i="29"/>
  <c r="T60" i="29"/>
  <c r="S144" i="29"/>
  <c r="T24" i="29"/>
  <c r="S173" i="29"/>
  <c r="S154" i="29"/>
  <c r="T70" i="29"/>
  <c r="T34" i="29"/>
  <c r="S166" i="29"/>
  <c r="S147" i="29"/>
  <c r="T63" i="29"/>
  <c r="T27" i="29"/>
  <c r="T68" i="29"/>
  <c r="S171" i="29"/>
  <c r="S152" i="29"/>
  <c r="T32" i="29"/>
  <c r="U62" i="29"/>
  <c r="T146" i="29"/>
  <c r="T165" i="29"/>
  <c r="U26" i="29"/>
  <c r="Q191" i="29"/>
  <c r="U59" i="29"/>
  <c r="T143" i="29"/>
  <c r="T162" i="29"/>
  <c r="U23" i="29"/>
  <c r="T69" i="29"/>
  <c r="S172" i="29"/>
  <c r="S153" i="29"/>
  <c r="T33" i="29"/>
  <c r="S37" i="29"/>
  <c r="U71" i="29"/>
  <c r="T174" i="29"/>
  <c r="T155" i="29"/>
  <c r="U35" i="29"/>
  <c r="T66" i="29"/>
  <c r="S150" i="29"/>
  <c r="S169" i="29"/>
  <c r="T30" i="29"/>
  <c r="S168" i="29"/>
  <c r="T65" i="29"/>
  <c r="S149" i="29"/>
  <c r="T29" i="29"/>
  <c r="V64" i="29"/>
  <c r="U148" i="29"/>
  <c r="U167" i="29"/>
  <c r="V28" i="29"/>
  <c r="Y151" i="29"/>
  <c r="Z67" i="29"/>
  <c r="Y170" i="29"/>
  <c r="Z31" i="29"/>
  <c r="Q19" i="28" l="1"/>
  <c r="Q196" i="29"/>
  <c r="Q197" i="29"/>
  <c r="S74" i="29"/>
  <c r="S98" i="28"/>
  <c r="R90" i="28"/>
  <c r="R93" i="28" s="1"/>
  <c r="R101" i="28"/>
  <c r="Q193" i="29"/>
  <c r="Q194" i="29" s="1"/>
  <c r="R177" i="29"/>
  <c r="R182" i="29"/>
  <c r="R196" i="29" s="1"/>
  <c r="R158" i="29"/>
  <c r="R190" i="29"/>
  <c r="R192" i="29" s="1"/>
  <c r="S157" i="29"/>
  <c r="T73" i="29"/>
  <c r="R178" i="29"/>
  <c r="R179" i="29" s="1"/>
  <c r="S176" i="29"/>
  <c r="T37" i="29"/>
  <c r="Z170" i="29"/>
  <c r="AA67" i="29"/>
  <c r="Z151" i="29"/>
  <c r="AA31" i="29"/>
  <c r="U162" i="29"/>
  <c r="V59" i="29"/>
  <c r="U143" i="29"/>
  <c r="V23" i="29"/>
  <c r="T166" i="29"/>
  <c r="T147" i="29"/>
  <c r="U63" i="29"/>
  <c r="U27" i="29"/>
  <c r="T163" i="29"/>
  <c r="U60" i="29"/>
  <c r="T144" i="29"/>
  <c r="U24" i="29"/>
  <c r="T150" i="29"/>
  <c r="U66" i="29"/>
  <c r="T169" i="29"/>
  <c r="U30" i="29"/>
  <c r="T171" i="29"/>
  <c r="T152" i="29"/>
  <c r="U68" i="29"/>
  <c r="U32" i="29"/>
  <c r="U69" i="29"/>
  <c r="T172" i="29"/>
  <c r="T153" i="29"/>
  <c r="U33" i="29"/>
  <c r="T173" i="29"/>
  <c r="U70" i="29"/>
  <c r="T154" i="29"/>
  <c r="U34" i="29"/>
  <c r="V71" i="29"/>
  <c r="U155" i="29"/>
  <c r="U174" i="29"/>
  <c r="V35" i="29"/>
  <c r="W64" i="29"/>
  <c r="V167" i="29"/>
  <c r="V148" i="29"/>
  <c r="W28" i="29"/>
  <c r="R191" i="29"/>
  <c r="T168" i="29"/>
  <c r="U65" i="29"/>
  <c r="T149" i="29"/>
  <c r="U29" i="29"/>
  <c r="V62" i="29"/>
  <c r="U146" i="29"/>
  <c r="U165" i="29"/>
  <c r="V26" i="29"/>
  <c r="U164" i="29"/>
  <c r="U145" i="29"/>
  <c r="V61" i="29"/>
  <c r="V25" i="29"/>
  <c r="Q198" i="29" l="1"/>
  <c r="S158" i="29"/>
  <c r="S90" i="28"/>
  <c r="S93" i="28" s="1"/>
  <c r="S101" i="28"/>
  <c r="R8" i="28"/>
  <c r="R11" i="28" s="1"/>
  <c r="R19" i="28"/>
  <c r="R184" i="29"/>
  <c r="R186" i="29" s="1"/>
  <c r="R197" i="29"/>
  <c r="R198" i="29" s="1"/>
  <c r="R193" i="29"/>
  <c r="T74" i="29"/>
  <c r="T98" i="28"/>
  <c r="S178" i="29"/>
  <c r="S179" i="29" s="1"/>
  <c r="S182" i="29"/>
  <c r="S184" i="29" s="1"/>
  <c r="S189" i="29"/>
  <c r="S177" i="29"/>
  <c r="S190" i="29"/>
  <c r="S192" i="29" s="1"/>
  <c r="S183" i="29"/>
  <c r="S185" i="29" s="1"/>
  <c r="T176" i="29"/>
  <c r="T190" i="29" s="1"/>
  <c r="T192" i="29" s="1"/>
  <c r="U37" i="29"/>
  <c r="T157" i="29"/>
  <c r="U73" i="29"/>
  <c r="V145" i="29"/>
  <c r="W61" i="29"/>
  <c r="V164" i="29"/>
  <c r="W25" i="29"/>
  <c r="U166" i="29"/>
  <c r="U147" i="29"/>
  <c r="V63" i="29"/>
  <c r="V27" i="29"/>
  <c r="U171" i="29"/>
  <c r="V68" i="29"/>
  <c r="U152" i="29"/>
  <c r="V32" i="29"/>
  <c r="AB67" i="29"/>
  <c r="AA170" i="29"/>
  <c r="AA151" i="29"/>
  <c r="AB31" i="29"/>
  <c r="V155" i="29"/>
  <c r="W71" i="29"/>
  <c r="V174" i="29"/>
  <c r="W35" i="29"/>
  <c r="X64" i="29"/>
  <c r="W167" i="29"/>
  <c r="W148" i="29"/>
  <c r="X28" i="29"/>
  <c r="U172" i="29"/>
  <c r="V69" i="29"/>
  <c r="U153" i="29"/>
  <c r="V33" i="29"/>
  <c r="U144" i="29"/>
  <c r="U163" i="29"/>
  <c r="V60" i="29"/>
  <c r="V24" i="29"/>
  <c r="V143" i="29"/>
  <c r="W59" i="29"/>
  <c r="V162" i="29"/>
  <c r="W23" i="29"/>
  <c r="V70" i="29"/>
  <c r="U173" i="29"/>
  <c r="U154" i="29"/>
  <c r="V34" i="29"/>
  <c r="V146" i="29"/>
  <c r="V165" i="29"/>
  <c r="W62" i="29"/>
  <c r="W26" i="29"/>
  <c r="U169" i="29"/>
  <c r="U150" i="29"/>
  <c r="V66" i="29"/>
  <c r="V30" i="29"/>
  <c r="V65" i="29"/>
  <c r="U168" i="29"/>
  <c r="U149" i="29"/>
  <c r="V29" i="29"/>
  <c r="S197" i="29" l="1"/>
  <c r="R194" i="29"/>
  <c r="S191" i="29"/>
  <c r="S193" i="29" s="1"/>
  <c r="S196" i="29"/>
  <c r="S198" i="29" s="1"/>
  <c r="T90" i="28"/>
  <c r="T93" i="28" s="1"/>
  <c r="T29" i="28" s="1"/>
  <c r="T101" i="28"/>
  <c r="U74" i="29"/>
  <c r="U98" i="28"/>
  <c r="U16" i="28" s="1"/>
  <c r="S8" i="28"/>
  <c r="S11" i="28" s="1"/>
  <c r="S19" i="28"/>
  <c r="T183" i="29"/>
  <c r="T185" i="29" s="1"/>
  <c r="T178" i="29"/>
  <c r="T179" i="29" s="1"/>
  <c r="T182" i="29"/>
  <c r="T184" i="29" s="1"/>
  <c r="T177" i="29"/>
  <c r="T189" i="29"/>
  <c r="T191" i="29" s="1"/>
  <c r="T193" i="29" s="1"/>
  <c r="S186" i="29"/>
  <c r="U176" i="29"/>
  <c r="V73" i="29"/>
  <c r="U157" i="29"/>
  <c r="U189" i="29" s="1"/>
  <c r="T158" i="29"/>
  <c r="W146" i="29"/>
  <c r="W165" i="29"/>
  <c r="X62" i="29"/>
  <c r="X26" i="29"/>
  <c r="V153" i="29"/>
  <c r="V172" i="29"/>
  <c r="W69" i="29"/>
  <c r="W33" i="29"/>
  <c r="W68" i="29"/>
  <c r="V171" i="29"/>
  <c r="V152" i="29"/>
  <c r="W32" i="29"/>
  <c r="W174" i="29"/>
  <c r="X71" i="29"/>
  <c r="W155" i="29"/>
  <c r="X35" i="29"/>
  <c r="V37" i="29"/>
  <c r="X167" i="29"/>
  <c r="X148" i="29"/>
  <c r="Y64" i="29"/>
  <c r="Y28" i="29"/>
  <c r="V173" i="29"/>
  <c r="V154" i="29"/>
  <c r="W70" i="29"/>
  <c r="W34" i="29"/>
  <c r="V163" i="29"/>
  <c r="V144" i="29"/>
  <c r="W60" i="29"/>
  <c r="W24" i="29"/>
  <c r="AB151" i="29"/>
  <c r="AB170" i="29"/>
  <c r="AC67" i="29"/>
  <c r="AC31" i="29"/>
  <c r="W145" i="29"/>
  <c r="W164" i="29"/>
  <c r="X61" i="29"/>
  <c r="X25" i="29"/>
  <c r="W162" i="29"/>
  <c r="W143" i="29"/>
  <c r="X59" i="29"/>
  <c r="X23" i="29"/>
  <c r="V169" i="29"/>
  <c r="V150" i="29"/>
  <c r="W66" i="29"/>
  <c r="W30" i="29"/>
  <c r="V168" i="29"/>
  <c r="V149" i="29"/>
  <c r="W65" i="29"/>
  <c r="W29" i="29"/>
  <c r="V147" i="29"/>
  <c r="V166" i="29"/>
  <c r="W63" i="29"/>
  <c r="W27" i="29"/>
  <c r="T186" i="29" l="1"/>
  <c r="T194" i="29" s="1"/>
  <c r="T196" i="29"/>
  <c r="T197" i="29"/>
  <c r="S194" i="29"/>
  <c r="U158" i="29"/>
  <c r="U90" i="28"/>
  <c r="U93" i="28" s="1"/>
  <c r="U101" i="28"/>
  <c r="V74" i="29"/>
  <c r="V98" i="28"/>
  <c r="V16" i="28" s="1"/>
  <c r="U177" i="29"/>
  <c r="T8" i="28"/>
  <c r="T11" i="28" s="1"/>
  <c r="T30" i="28" s="1"/>
  <c r="T31" i="28" s="1"/>
  <c r="T32" i="28" s="1"/>
  <c r="T19" i="28"/>
  <c r="U190" i="29"/>
  <c r="U192" i="29" s="1"/>
  <c r="U183" i="29"/>
  <c r="U185" i="29" s="1"/>
  <c r="U178" i="29"/>
  <c r="U179" i="29" s="1"/>
  <c r="V176" i="29"/>
  <c r="V183" i="29" s="1"/>
  <c r="V185" i="29" s="1"/>
  <c r="U182" i="29"/>
  <c r="U184" i="29" s="1"/>
  <c r="V157" i="29"/>
  <c r="W73" i="29"/>
  <c r="W98" i="28" s="1"/>
  <c r="Y71" i="29"/>
  <c r="X174" i="29"/>
  <c r="X155" i="29"/>
  <c r="Y35" i="29"/>
  <c r="W152" i="29"/>
  <c r="X68" i="29"/>
  <c r="W171" i="29"/>
  <c r="X32" i="29"/>
  <c r="W172" i="29"/>
  <c r="X69" i="29"/>
  <c r="W153" i="29"/>
  <c r="X33" i="29"/>
  <c r="X60" i="29"/>
  <c r="W163" i="29"/>
  <c r="W144" i="29"/>
  <c r="X24" i="29"/>
  <c r="Y59" i="29"/>
  <c r="X143" i="29"/>
  <c r="X162" i="29"/>
  <c r="Y23" i="29"/>
  <c r="AC170" i="29"/>
  <c r="AD67" i="29"/>
  <c r="AC151" i="29"/>
  <c r="AD31" i="29"/>
  <c r="W173" i="29"/>
  <c r="X70" i="29"/>
  <c r="W154" i="29"/>
  <c r="X34" i="29"/>
  <c r="W168" i="29"/>
  <c r="X65" i="29"/>
  <c r="W149" i="29"/>
  <c r="X29" i="29"/>
  <c r="Y61" i="29"/>
  <c r="X145" i="29"/>
  <c r="X164" i="29"/>
  <c r="Y25" i="29"/>
  <c r="Z64" i="29"/>
  <c r="Y167" i="29"/>
  <c r="Y148" i="29"/>
  <c r="Z28" i="29"/>
  <c r="W166" i="29"/>
  <c r="W147" i="29"/>
  <c r="X63" i="29"/>
  <c r="X27" i="29"/>
  <c r="W169" i="29"/>
  <c r="X66" i="29"/>
  <c r="W150" i="29"/>
  <c r="X30" i="29"/>
  <c r="W37" i="29"/>
  <c r="Y62" i="29"/>
  <c r="X146" i="29"/>
  <c r="X165" i="29"/>
  <c r="Y26" i="29"/>
  <c r="U191" i="29"/>
  <c r="W90" i="28" l="1"/>
  <c r="W93" i="28" s="1"/>
  <c r="W101" i="28"/>
  <c r="W16" i="28"/>
  <c r="W19" i="28" s="1"/>
  <c r="Q31" i="28"/>
  <c r="Q32" i="28" s="1"/>
  <c r="Q33" i="28" s="1"/>
  <c r="U94" i="28"/>
  <c r="U29" i="28"/>
  <c r="W74" i="29"/>
  <c r="T198" i="29"/>
  <c r="V158" i="29"/>
  <c r="U186" i="29"/>
  <c r="V190" i="29"/>
  <c r="V192" i="29" s="1"/>
  <c r="U196" i="29"/>
  <c r="U8" i="28"/>
  <c r="U11" i="28" s="1"/>
  <c r="U30" i="28" s="1"/>
  <c r="U31" i="28" s="1"/>
  <c r="U32" i="28" s="1"/>
  <c r="U19" i="28"/>
  <c r="V90" i="28"/>
  <c r="V93" i="28" s="1"/>
  <c r="V29" i="28" s="1"/>
  <c r="V101" i="28"/>
  <c r="U193" i="29"/>
  <c r="U197" i="29"/>
  <c r="V177" i="29"/>
  <c r="W157" i="29"/>
  <c r="W189" i="29" s="1"/>
  <c r="V178" i="29"/>
  <c r="V179" i="29" s="1"/>
  <c r="V182" i="29"/>
  <c r="V196" i="29" s="1"/>
  <c r="W176" i="29"/>
  <c r="W183" i="29" s="1"/>
  <c r="W185" i="29" s="1"/>
  <c r="V189" i="29"/>
  <c r="V191" i="29" s="1"/>
  <c r="X73" i="29"/>
  <c r="X98" i="28" s="1"/>
  <c r="X149" i="29"/>
  <c r="X168" i="29"/>
  <c r="Y65" i="29"/>
  <c r="Y29" i="29"/>
  <c r="X166" i="29"/>
  <c r="Y63" i="29"/>
  <c r="X147" i="29"/>
  <c r="Y27" i="29"/>
  <c r="Z61" i="29"/>
  <c r="Y164" i="29"/>
  <c r="Y145" i="29"/>
  <c r="Z25" i="29"/>
  <c r="X163" i="29"/>
  <c r="X144" i="29"/>
  <c r="Y60" i="29"/>
  <c r="Y24" i="29"/>
  <c r="X171" i="29"/>
  <c r="Y68" i="29"/>
  <c r="X152" i="29"/>
  <c r="Y32" i="29"/>
  <c r="Y70" i="29"/>
  <c r="X173" i="29"/>
  <c r="X154" i="29"/>
  <c r="Y34" i="29"/>
  <c r="X37" i="29"/>
  <c r="X169" i="29"/>
  <c r="X150" i="29"/>
  <c r="Y66" i="29"/>
  <c r="Y30" i="29"/>
  <c r="AA64" i="29"/>
  <c r="Z167" i="29"/>
  <c r="Z148" i="29"/>
  <c r="AA28" i="29"/>
  <c r="Z59" i="29"/>
  <c r="Y162" i="29"/>
  <c r="Y143" i="29"/>
  <c r="Z23" i="29"/>
  <c r="Y69" i="29"/>
  <c r="X172" i="29"/>
  <c r="X153" i="29"/>
  <c r="Y33" i="29"/>
  <c r="Y174" i="29"/>
  <c r="Z71" i="29"/>
  <c r="Y155" i="29"/>
  <c r="Z35" i="29"/>
  <c r="AE67" i="29"/>
  <c r="AD151" i="29"/>
  <c r="AD170" i="29"/>
  <c r="AE31" i="29"/>
  <c r="Y146" i="29"/>
  <c r="Y165" i="29"/>
  <c r="Z62" i="29"/>
  <c r="Z26" i="29"/>
  <c r="U194" i="29" l="1"/>
  <c r="W8" i="28"/>
  <c r="W11" i="28" s="1"/>
  <c r="W30" i="28" s="1"/>
  <c r="W29" i="28"/>
  <c r="X16" i="28"/>
  <c r="X90" i="28"/>
  <c r="X93" i="28" s="1"/>
  <c r="X29" i="28" s="1"/>
  <c r="X101" i="28"/>
  <c r="X74" i="29"/>
  <c r="U198" i="29"/>
  <c r="V193" i="29"/>
  <c r="V197" i="29"/>
  <c r="W158" i="29"/>
  <c r="V184" i="29"/>
  <c r="V186" i="29" s="1"/>
  <c r="V8" i="28"/>
  <c r="V11" i="28" s="1"/>
  <c r="V30" i="28" s="1"/>
  <c r="V31" i="28" s="1"/>
  <c r="V32" i="28" s="1"/>
  <c r="V19" i="28"/>
  <c r="Y37" i="29"/>
  <c r="W177" i="29"/>
  <c r="W178" i="29"/>
  <c r="W179" i="29" s="1"/>
  <c r="X176" i="29"/>
  <c r="X183" i="29" s="1"/>
  <c r="X185" i="29" s="1"/>
  <c r="W190" i="29"/>
  <c r="W192" i="29" s="1"/>
  <c r="W182" i="29"/>
  <c r="W196" i="29" s="1"/>
  <c r="Y73" i="29"/>
  <c r="Y98" i="28" s="1"/>
  <c r="X157" i="29"/>
  <c r="X182" i="29" s="1"/>
  <c r="AA59" i="29"/>
  <c r="Z162" i="29"/>
  <c r="Z143" i="29"/>
  <c r="AA23" i="29"/>
  <c r="Y169" i="29"/>
  <c r="Z66" i="29"/>
  <c r="Y150" i="29"/>
  <c r="Z30" i="29"/>
  <c r="Z60" i="29"/>
  <c r="Y144" i="29"/>
  <c r="Y163" i="29"/>
  <c r="Z24" i="29"/>
  <c r="Z63" i="29"/>
  <c r="Y166" i="29"/>
  <c r="Y147" i="29"/>
  <c r="Z27" i="29"/>
  <c r="Z155" i="29"/>
  <c r="Z174" i="29"/>
  <c r="AA71" i="29"/>
  <c r="AA35" i="29"/>
  <c r="V198" i="29"/>
  <c r="Z69" i="29"/>
  <c r="Y153" i="29"/>
  <c r="Y172" i="29"/>
  <c r="Z33" i="29"/>
  <c r="AF67" i="29"/>
  <c r="AE151" i="29"/>
  <c r="AE170" i="29"/>
  <c r="AF31" i="29"/>
  <c r="AA62" i="29"/>
  <c r="Z146" i="29"/>
  <c r="Z165" i="29"/>
  <c r="AA26" i="29"/>
  <c r="AA167" i="29"/>
  <c r="AA148" i="29"/>
  <c r="AB64" i="29"/>
  <c r="AB28" i="29"/>
  <c r="Y152" i="29"/>
  <c r="Y171" i="29"/>
  <c r="Z68" i="29"/>
  <c r="Z32" i="29"/>
  <c r="W191" i="29"/>
  <c r="Y173" i="29"/>
  <c r="Y154" i="29"/>
  <c r="Z70" i="29"/>
  <c r="Z34" i="29"/>
  <c r="Z164" i="29"/>
  <c r="Z145" i="29"/>
  <c r="AA61" i="29"/>
  <c r="AA25" i="29"/>
  <c r="Y168" i="29"/>
  <c r="Z65" i="29"/>
  <c r="Y149" i="29"/>
  <c r="Z29" i="29"/>
  <c r="W31" i="28" l="1"/>
  <c r="W32" i="28" s="1"/>
  <c r="Y16" i="28"/>
  <c r="Y90" i="28"/>
  <c r="Y93" i="28" s="1"/>
  <c r="Y29" i="28" s="1"/>
  <c r="Y101" i="28"/>
  <c r="V194" i="29"/>
  <c r="X8" i="28"/>
  <c r="X11" i="28" s="1"/>
  <c r="X30" i="28" s="1"/>
  <c r="X31" i="28" s="1"/>
  <c r="X32" i="28" s="1"/>
  <c r="X19" i="28"/>
  <c r="Y74" i="29"/>
  <c r="W184" i="29"/>
  <c r="W186" i="29" s="1"/>
  <c r="X177" i="29"/>
  <c r="W197" i="29"/>
  <c r="W198" i="29" s="1"/>
  <c r="X158" i="29"/>
  <c r="X190" i="29"/>
  <c r="X192" i="29" s="1"/>
  <c r="W193" i="29"/>
  <c r="X189" i="29"/>
  <c r="X178" i="29"/>
  <c r="X179" i="29" s="1"/>
  <c r="Z73" i="29"/>
  <c r="Z98" i="28" s="1"/>
  <c r="Y176" i="29"/>
  <c r="Y190" i="29" s="1"/>
  <c r="Y192" i="29" s="1"/>
  <c r="Y157" i="29"/>
  <c r="Y189" i="29" s="1"/>
  <c r="AA69" i="29"/>
  <c r="Z153" i="29"/>
  <c r="Z172" i="29"/>
  <c r="AA33" i="29"/>
  <c r="AA174" i="29"/>
  <c r="AA155" i="29"/>
  <c r="AB71" i="29"/>
  <c r="AB35" i="29"/>
  <c r="Z144" i="29"/>
  <c r="Z163" i="29"/>
  <c r="AA60" i="29"/>
  <c r="AA24" i="29"/>
  <c r="AC64" i="29"/>
  <c r="AB167" i="29"/>
  <c r="AB148" i="29"/>
  <c r="AC28" i="29"/>
  <c r="AA65" i="29"/>
  <c r="Z168" i="29"/>
  <c r="Z149" i="29"/>
  <c r="AA29" i="29"/>
  <c r="Z37" i="29"/>
  <c r="AB61" i="29"/>
  <c r="AA164" i="29"/>
  <c r="AA145" i="29"/>
  <c r="AB25" i="29"/>
  <c r="AG67" i="29"/>
  <c r="AF151" i="29"/>
  <c r="AF170" i="29"/>
  <c r="AG31" i="29"/>
  <c r="Z147" i="29"/>
  <c r="Z166" i="29"/>
  <c r="AA63" i="29"/>
  <c r="AA27" i="29"/>
  <c r="Z169" i="29"/>
  <c r="AA66" i="29"/>
  <c r="Z150" i="29"/>
  <c r="AA30" i="29"/>
  <c r="X184" i="29"/>
  <c r="X186" i="29" s="1"/>
  <c r="X196" i="29"/>
  <c r="AA70" i="29"/>
  <c r="Z173" i="29"/>
  <c r="Z154" i="29"/>
  <c r="AA34" i="29"/>
  <c r="AA162" i="29"/>
  <c r="AB59" i="29"/>
  <c r="AA143" i="29"/>
  <c r="AB23" i="29"/>
  <c r="Z171" i="29"/>
  <c r="Z152" i="29"/>
  <c r="AA68" i="29"/>
  <c r="AA32" i="29"/>
  <c r="AA146" i="29"/>
  <c r="AA165" i="29"/>
  <c r="AB62" i="29"/>
  <c r="AB26" i="29"/>
  <c r="Z90" i="28" l="1"/>
  <c r="Z93" i="28" s="1"/>
  <c r="Z29" i="28" s="1"/>
  <c r="Z101" i="28"/>
  <c r="Y8" i="28"/>
  <c r="Y11" i="28" s="1"/>
  <c r="Y30" i="28" s="1"/>
  <c r="Y31" i="28" s="1"/>
  <c r="Y32" i="28" s="1"/>
  <c r="Z16" i="28"/>
  <c r="Y19" i="28"/>
  <c r="Z74" i="29"/>
  <c r="W194" i="29"/>
  <c r="X197" i="29"/>
  <c r="X198" i="29" s="1"/>
  <c r="X191" i="29"/>
  <c r="X193" i="29" s="1"/>
  <c r="X194" i="29" s="1"/>
  <c r="Y183" i="29"/>
  <c r="Y185" i="29" s="1"/>
  <c r="Y177" i="29"/>
  <c r="Y178" i="29"/>
  <c r="Y179" i="29" s="1"/>
  <c r="Z157" i="29"/>
  <c r="Y158" i="29"/>
  <c r="Y182" i="29"/>
  <c r="Y184" i="29" s="1"/>
  <c r="AA73" i="29"/>
  <c r="AA98" i="28" s="1"/>
  <c r="Z176" i="29"/>
  <c r="Z183" i="29" s="1"/>
  <c r="Z185" i="29" s="1"/>
  <c r="AD64" i="29"/>
  <c r="AC148" i="29"/>
  <c r="AC167" i="29"/>
  <c r="AD28" i="29"/>
  <c r="AB68" i="29"/>
  <c r="AA171" i="29"/>
  <c r="AA152" i="29"/>
  <c r="AB32" i="29"/>
  <c r="AB66" i="29"/>
  <c r="AA169" i="29"/>
  <c r="AA150" i="29"/>
  <c r="AB30" i="29"/>
  <c r="AB145" i="29"/>
  <c r="AC61" i="29"/>
  <c r="AB164" i="29"/>
  <c r="AC25" i="29"/>
  <c r="AC71" i="29"/>
  <c r="AB174" i="29"/>
  <c r="AB155" i="29"/>
  <c r="AC35" i="29"/>
  <c r="AA154" i="29"/>
  <c r="AB70" i="29"/>
  <c r="AA173" i="29"/>
  <c r="AB34" i="29"/>
  <c r="Y191" i="29"/>
  <c r="Y193" i="29" s="1"/>
  <c r="Y197" i="29"/>
  <c r="AG151" i="29"/>
  <c r="AG170" i="29"/>
  <c r="AH67" i="29"/>
  <c r="AH31" i="29"/>
  <c r="AB165" i="29"/>
  <c r="AB146" i="29"/>
  <c r="AC62" i="29"/>
  <c r="AC26" i="29"/>
  <c r="AB162" i="29"/>
  <c r="AB143" i="29"/>
  <c r="AC59" i="29"/>
  <c r="AC23" i="29"/>
  <c r="AB63" i="29"/>
  <c r="AA147" i="29"/>
  <c r="AA166" i="29"/>
  <c r="AB27" i="29"/>
  <c r="AA37" i="29"/>
  <c r="AA149" i="29"/>
  <c r="AB65" i="29"/>
  <c r="AA168" i="29"/>
  <c r="AB29" i="29"/>
  <c r="AA144" i="29"/>
  <c r="AB60" i="29"/>
  <c r="AA163" i="29"/>
  <c r="AB24" i="29"/>
  <c r="AB69" i="29"/>
  <c r="AA153" i="29"/>
  <c r="AA172" i="29"/>
  <c r="AB33" i="29"/>
  <c r="AA16" i="28" l="1"/>
  <c r="Z8" i="28"/>
  <c r="Z11" i="28" s="1"/>
  <c r="Z30" i="28" s="1"/>
  <c r="Z31" i="28" s="1"/>
  <c r="Z32" i="28" s="1"/>
  <c r="Z19" i="28"/>
  <c r="AA90" i="28"/>
  <c r="AA93" i="28" s="1"/>
  <c r="AA101" i="28"/>
  <c r="AA74" i="29"/>
  <c r="Z158" i="29"/>
  <c r="Z178" i="29"/>
  <c r="Z179" i="29" s="1"/>
  <c r="Z189" i="29"/>
  <c r="AB37" i="29"/>
  <c r="Y196" i="29"/>
  <c r="Y198" i="29" s="1"/>
  <c r="Y186" i="29"/>
  <c r="Y194" i="29" s="1"/>
  <c r="Z177" i="29"/>
  <c r="Z182" i="29"/>
  <c r="Z184" i="29" s="1"/>
  <c r="Z186" i="29" s="1"/>
  <c r="Z190" i="29"/>
  <c r="Z192" i="29" s="1"/>
  <c r="AA157" i="29"/>
  <c r="AA176" i="29"/>
  <c r="AA183" i="29" s="1"/>
  <c r="AA185" i="29" s="1"/>
  <c r="AB73" i="29"/>
  <c r="AB98" i="28" s="1"/>
  <c r="AD61" i="29"/>
  <c r="AC145" i="29"/>
  <c r="AC164" i="29"/>
  <c r="AD25" i="29"/>
  <c r="AC68" i="29"/>
  <c r="AB152" i="29"/>
  <c r="AB171" i="29"/>
  <c r="AC32" i="29"/>
  <c r="AC63" i="29"/>
  <c r="AB166" i="29"/>
  <c r="AB147" i="29"/>
  <c r="AC27" i="29"/>
  <c r="AD71" i="29"/>
  <c r="AC174" i="29"/>
  <c r="AC155" i="29"/>
  <c r="AD35" i="29"/>
  <c r="AC70" i="29"/>
  <c r="AB154" i="29"/>
  <c r="AB173" i="29"/>
  <c r="AC34" i="29"/>
  <c r="AI67" i="29"/>
  <c r="AH170" i="29"/>
  <c r="AH151" i="29"/>
  <c r="AI31" i="29"/>
  <c r="AC66" i="29"/>
  <c r="AB169" i="29"/>
  <c r="AB150" i="29"/>
  <c r="AC30" i="29"/>
  <c r="AE64" i="29"/>
  <c r="AD167" i="29"/>
  <c r="AD148" i="29"/>
  <c r="AE28" i="29"/>
  <c r="AC69" i="29"/>
  <c r="AB153" i="29"/>
  <c r="AB172" i="29"/>
  <c r="AC33" i="29"/>
  <c r="AB168" i="29"/>
  <c r="AC65" i="29"/>
  <c r="AB149" i="29"/>
  <c r="AC29" i="29"/>
  <c r="AB163" i="29"/>
  <c r="AC60" i="29"/>
  <c r="AB144" i="29"/>
  <c r="AC24" i="29"/>
  <c r="AC146" i="29"/>
  <c r="AC165" i="29"/>
  <c r="AD62" i="29"/>
  <c r="AD26" i="29"/>
  <c r="AC162" i="29"/>
  <c r="AC143" i="29"/>
  <c r="AD59" i="29"/>
  <c r="AD23" i="29"/>
  <c r="AB90" i="28" l="1"/>
  <c r="AB93" i="28" s="1"/>
  <c r="AB29" i="28" s="1"/>
  <c r="AB101" i="28"/>
  <c r="AA29" i="28"/>
  <c r="AB16" i="28"/>
  <c r="AA8" i="28"/>
  <c r="AA11" i="28" s="1"/>
  <c r="AA30" i="28" s="1"/>
  <c r="AA19" i="28"/>
  <c r="AB74" i="29"/>
  <c r="AA177" i="29"/>
  <c r="Z197" i="29"/>
  <c r="Z191" i="29"/>
  <c r="Z193" i="29" s="1"/>
  <c r="Z194" i="29" s="1"/>
  <c r="Z196" i="29"/>
  <c r="AA178" i="29"/>
  <c r="AA179" i="29" s="1"/>
  <c r="AA158" i="29"/>
  <c r="AA189" i="29"/>
  <c r="AA191" i="29" s="1"/>
  <c r="AA182" i="29"/>
  <c r="AA184" i="29" s="1"/>
  <c r="AA186" i="29" s="1"/>
  <c r="AA190" i="29"/>
  <c r="AA192" i="29" s="1"/>
  <c r="AB157" i="29"/>
  <c r="AC73" i="29"/>
  <c r="AC98" i="28" s="1"/>
  <c r="AB176" i="29"/>
  <c r="AB183" i="29" s="1"/>
  <c r="AB185" i="29" s="1"/>
  <c r="AF64" i="29"/>
  <c r="AE167" i="29"/>
  <c r="AE148" i="29"/>
  <c r="AF28" i="29"/>
  <c r="AE71" i="29"/>
  <c r="AD155" i="29"/>
  <c r="AD174" i="29"/>
  <c r="AE35" i="29"/>
  <c r="AE61" i="29"/>
  <c r="AD164" i="29"/>
  <c r="AD145" i="29"/>
  <c r="AE25" i="29"/>
  <c r="AC147" i="29"/>
  <c r="AD63" i="29"/>
  <c r="AC166" i="29"/>
  <c r="AD27" i="29"/>
  <c r="AD146" i="29"/>
  <c r="AE62" i="29"/>
  <c r="AD165" i="29"/>
  <c r="AE26" i="29"/>
  <c r="AC168" i="29"/>
  <c r="AD65" i="29"/>
  <c r="AC149" i="29"/>
  <c r="AD29" i="29"/>
  <c r="AC37" i="29"/>
  <c r="AD66" i="29"/>
  <c r="AC150" i="29"/>
  <c r="AC169" i="29"/>
  <c r="AD30" i="29"/>
  <c r="AC173" i="29"/>
  <c r="AD70" i="29"/>
  <c r="AC154" i="29"/>
  <c r="AD34" i="29"/>
  <c r="AI151" i="29"/>
  <c r="AI170" i="29"/>
  <c r="AJ67" i="29"/>
  <c r="AJ31" i="29"/>
  <c r="AD69" i="29"/>
  <c r="AC172" i="29"/>
  <c r="AC153" i="29"/>
  <c r="AD33" i="29"/>
  <c r="AD143" i="29"/>
  <c r="AD162" i="29"/>
  <c r="AE59" i="29"/>
  <c r="AE23" i="29"/>
  <c r="AD60" i="29"/>
  <c r="AC163" i="29"/>
  <c r="AC144" i="29"/>
  <c r="AD24" i="29"/>
  <c r="AC171" i="29"/>
  <c r="AD68" i="29"/>
  <c r="AC152" i="29"/>
  <c r="AD32" i="29"/>
  <c r="Z198" i="29" l="1"/>
  <c r="AC90" i="28"/>
  <c r="AC93" i="28" s="1"/>
  <c r="AC101" i="28"/>
  <c r="AA31" i="28"/>
  <c r="AA32" i="28" s="1"/>
  <c r="AC16" i="28"/>
  <c r="AB8" i="28"/>
  <c r="AB11" i="28" s="1"/>
  <c r="AB30" i="28" s="1"/>
  <c r="AB31" i="28" s="1"/>
  <c r="AB32" i="28" s="1"/>
  <c r="AB19" i="28"/>
  <c r="AC74" i="29"/>
  <c r="AB177" i="29"/>
  <c r="AA196" i="29"/>
  <c r="AB158" i="29"/>
  <c r="AD73" i="29"/>
  <c r="AD98" i="28" s="1"/>
  <c r="AA197" i="29"/>
  <c r="AB178" i="29"/>
  <c r="AB179" i="29" s="1"/>
  <c r="AA193" i="29"/>
  <c r="AA194" i="29" s="1"/>
  <c r="AB189" i="29"/>
  <c r="AB191" i="29" s="1"/>
  <c r="AB182" i="29"/>
  <c r="AB184" i="29" s="1"/>
  <c r="AB186" i="29" s="1"/>
  <c r="AD37" i="29"/>
  <c r="AB190" i="29"/>
  <c r="AB192" i="29" s="1"/>
  <c r="AC157" i="29"/>
  <c r="AC189" i="29" s="1"/>
  <c r="AC176" i="29"/>
  <c r="AC183" i="29" s="1"/>
  <c r="AC185" i="29" s="1"/>
  <c r="AD147" i="29"/>
  <c r="AE63" i="29"/>
  <c r="AD166" i="29"/>
  <c r="AE27" i="29"/>
  <c r="AE70" i="29"/>
  <c r="AD173" i="29"/>
  <c r="AD154" i="29"/>
  <c r="AE34" i="29"/>
  <c r="AE143" i="29"/>
  <c r="AE162" i="29"/>
  <c r="AF59" i="29"/>
  <c r="AF23" i="29"/>
  <c r="AE65" i="29"/>
  <c r="AD149" i="29"/>
  <c r="AD168" i="29"/>
  <c r="AE29" i="29"/>
  <c r="AF62" i="29"/>
  <c r="AE146" i="29"/>
  <c r="AE165" i="29"/>
  <c r="AF26" i="29"/>
  <c r="AF61" i="29"/>
  <c r="AE145" i="29"/>
  <c r="AE164" i="29"/>
  <c r="AF25" i="29"/>
  <c r="AG64" i="29"/>
  <c r="AF148" i="29"/>
  <c r="AF167" i="29"/>
  <c r="AG28" i="29"/>
  <c r="AD171" i="29"/>
  <c r="AE68" i="29"/>
  <c r="AD152" i="29"/>
  <c r="AE32" i="29"/>
  <c r="AE155" i="29"/>
  <c r="AF71" i="29"/>
  <c r="AE174" i="29"/>
  <c r="AF35" i="29"/>
  <c r="AJ151" i="29"/>
  <c r="AK67" i="29"/>
  <c r="AJ170" i="29"/>
  <c r="AK31" i="29"/>
  <c r="AE66" i="29"/>
  <c r="AD150" i="29"/>
  <c r="AD169" i="29"/>
  <c r="AE30" i="29"/>
  <c r="AD153" i="29"/>
  <c r="AD172" i="29"/>
  <c r="AE69" i="29"/>
  <c r="AE33" i="29"/>
  <c r="AD163" i="29"/>
  <c r="AE60" i="29"/>
  <c r="AD144" i="29"/>
  <c r="AE24" i="29"/>
  <c r="AD90" i="28" l="1"/>
  <c r="AD93" i="28" s="1"/>
  <c r="AD29" i="28" s="1"/>
  <c r="AD101" i="28"/>
  <c r="AD16" i="28"/>
  <c r="AC8" i="28"/>
  <c r="AC11" i="28" s="1"/>
  <c r="AC30" i="28" s="1"/>
  <c r="AC19" i="28"/>
  <c r="AC29" i="28"/>
  <c r="AD74" i="29"/>
  <c r="AB196" i="29"/>
  <c r="AA198" i="29"/>
  <c r="AC158" i="29"/>
  <c r="AC177" i="29"/>
  <c r="AC178" i="29"/>
  <c r="AC179" i="29" s="1"/>
  <c r="AB193" i="29"/>
  <c r="AB194" i="29" s="1"/>
  <c r="AC182" i="29"/>
  <c r="AC184" i="29" s="1"/>
  <c r="AC186" i="29" s="1"/>
  <c r="AC190" i="29"/>
  <c r="AC192" i="29" s="1"/>
  <c r="AB197" i="29"/>
  <c r="AE37" i="29"/>
  <c r="AD157" i="29"/>
  <c r="AD176" i="29"/>
  <c r="AD190" i="29" s="1"/>
  <c r="AD192" i="29" s="1"/>
  <c r="AE73" i="29"/>
  <c r="AE98" i="28" s="1"/>
  <c r="AG61" i="29"/>
  <c r="AF145" i="29"/>
  <c r="AF164" i="29"/>
  <c r="AG25" i="29"/>
  <c r="AF65" i="29"/>
  <c r="AE149" i="29"/>
  <c r="AE168" i="29"/>
  <c r="AF29" i="29"/>
  <c r="AE173" i="29"/>
  <c r="AF70" i="29"/>
  <c r="AE154" i="29"/>
  <c r="AF34" i="29"/>
  <c r="AL67" i="29"/>
  <c r="AK151" i="29"/>
  <c r="AK170" i="29"/>
  <c r="AL31" i="29"/>
  <c r="AC191" i="29"/>
  <c r="AE152" i="29"/>
  <c r="AF68" i="29"/>
  <c r="AE171" i="29"/>
  <c r="AF32" i="29"/>
  <c r="AF69" i="29"/>
  <c r="AE172" i="29"/>
  <c r="AE153" i="29"/>
  <c r="AF33" i="29"/>
  <c r="AH64" i="29"/>
  <c r="AG167" i="29"/>
  <c r="AG148" i="29"/>
  <c r="AH28" i="29"/>
  <c r="AF165" i="29"/>
  <c r="AG62" i="29"/>
  <c r="AF146" i="29"/>
  <c r="AG26" i="29"/>
  <c r="AG59" i="29"/>
  <c r="AF162" i="29"/>
  <c r="AF143" i="29"/>
  <c r="AG23" i="29"/>
  <c r="AE163" i="29"/>
  <c r="AF60" i="29"/>
  <c r="AE144" i="29"/>
  <c r="AF24" i="29"/>
  <c r="AE150" i="29"/>
  <c r="AF66" i="29"/>
  <c r="AE169" i="29"/>
  <c r="AF30" i="29"/>
  <c r="AG71" i="29"/>
  <c r="AF155" i="29"/>
  <c r="AF174" i="29"/>
  <c r="AG35" i="29"/>
  <c r="AE147" i="29"/>
  <c r="AF63" i="29"/>
  <c r="AE166" i="29"/>
  <c r="AF27" i="29"/>
  <c r="AC31" i="28" l="1"/>
  <c r="AC32" i="28" s="1"/>
  <c r="AE90" i="28"/>
  <c r="AE93" i="28" s="1"/>
  <c r="AE101" i="28"/>
  <c r="AD8" i="28"/>
  <c r="AD11" i="28" s="1"/>
  <c r="AD30" i="28" s="1"/>
  <c r="AD31" i="28" s="1"/>
  <c r="AD32" i="28" s="1"/>
  <c r="AE16" i="28"/>
  <c r="AD19" i="28"/>
  <c r="AB198" i="29"/>
  <c r="AD158" i="29"/>
  <c r="AE74" i="29"/>
  <c r="AC196" i="29"/>
  <c r="AC193" i="29"/>
  <c r="AC194" i="29" s="1"/>
  <c r="AC197" i="29"/>
  <c r="AD189" i="29"/>
  <c r="AD191" i="29" s="1"/>
  <c r="AD193" i="29" s="1"/>
  <c r="AD177" i="29"/>
  <c r="AD183" i="29"/>
  <c r="AD185" i="29" s="1"/>
  <c r="AF37" i="29"/>
  <c r="AE176" i="29"/>
  <c r="AE183" i="29" s="1"/>
  <c r="AE185" i="29" s="1"/>
  <c r="AD178" i="29"/>
  <c r="AD179" i="29" s="1"/>
  <c r="AF73" i="29"/>
  <c r="AD182" i="29"/>
  <c r="AD184" i="29" s="1"/>
  <c r="AE157" i="29"/>
  <c r="AE189" i="29" s="1"/>
  <c r="AG65" i="29"/>
  <c r="AF149" i="29"/>
  <c r="AF168" i="29"/>
  <c r="AG29" i="29"/>
  <c r="AL170" i="29"/>
  <c r="AL151" i="29"/>
  <c r="AM67" i="29"/>
  <c r="AM31" i="29"/>
  <c r="AG66" i="29"/>
  <c r="AF169" i="29"/>
  <c r="AF150" i="29"/>
  <c r="AG30" i="29"/>
  <c r="AG165" i="29"/>
  <c r="AG146" i="29"/>
  <c r="AH62" i="29"/>
  <c r="AH26" i="29"/>
  <c r="AF173" i="29"/>
  <c r="AG70" i="29"/>
  <c r="AF154" i="29"/>
  <c r="AG34" i="29"/>
  <c r="AH61" i="29"/>
  <c r="AG145" i="29"/>
  <c r="AG164" i="29"/>
  <c r="AH25" i="29"/>
  <c r="AG63" i="29"/>
  <c r="AF147" i="29"/>
  <c r="AF166" i="29"/>
  <c r="AG27" i="29"/>
  <c r="AH59" i="29"/>
  <c r="AG162" i="29"/>
  <c r="AG143" i="29"/>
  <c r="AH23" i="29"/>
  <c r="AG68" i="29"/>
  <c r="AF152" i="29"/>
  <c r="AF171" i="29"/>
  <c r="AG32" i="29"/>
  <c r="AF153" i="29"/>
  <c r="AF172" i="29"/>
  <c r="AG69" i="29"/>
  <c r="AG33" i="29"/>
  <c r="AG174" i="29"/>
  <c r="AG155" i="29"/>
  <c r="AH71" i="29"/>
  <c r="AH35" i="29"/>
  <c r="AG60" i="29"/>
  <c r="AF163" i="29"/>
  <c r="AF144" i="29"/>
  <c r="AG24" i="29"/>
  <c r="AH148" i="29"/>
  <c r="AH167" i="29"/>
  <c r="AI64" i="29"/>
  <c r="AI28" i="29"/>
  <c r="AE8" i="28" l="1"/>
  <c r="AE11" i="28" s="1"/>
  <c r="AE30" i="28" s="1"/>
  <c r="AE19" i="28"/>
  <c r="AF74" i="29"/>
  <c r="AF98" i="28"/>
  <c r="AE29" i="28"/>
  <c r="AC198" i="29"/>
  <c r="AE182" i="29"/>
  <c r="AE184" i="29" s="1"/>
  <c r="AE186" i="29" s="1"/>
  <c r="AE158" i="29"/>
  <c r="AD197" i="29"/>
  <c r="AD186" i="29"/>
  <c r="AD194" i="29" s="1"/>
  <c r="AE177" i="29"/>
  <c r="AE190" i="29"/>
  <c r="AE192" i="29" s="1"/>
  <c r="AG37" i="29"/>
  <c r="AE178" i="29"/>
  <c r="AE179" i="29" s="1"/>
  <c r="AD196" i="29"/>
  <c r="AF176" i="29"/>
  <c r="AF183" i="29" s="1"/>
  <c r="AF185" i="29" s="1"/>
  <c r="AF157" i="29"/>
  <c r="AG73" i="29"/>
  <c r="AI62" i="29"/>
  <c r="AH165" i="29"/>
  <c r="AH146" i="29"/>
  <c r="AI26" i="29"/>
  <c r="AM151" i="29"/>
  <c r="AM170" i="29"/>
  <c r="AI59" i="29"/>
  <c r="AH162" i="29"/>
  <c r="AH143" i="29"/>
  <c r="AI23" i="29"/>
  <c r="AH174" i="29"/>
  <c r="AI71" i="29"/>
  <c r="AH155" i="29"/>
  <c r="AI35" i="29"/>
  <c r="AG154" i="29"/>
  <c r="AG173" i="29"/>
  <c r="AH70" i="29"/>
  <c r="AH34" i="29"/>
  <c r="AG163" i="29"/>
  <c r="AH60" i="29"/>
  <c r="AG144" i="29"/>
  <c r="AH24" i="29"/>
  <c r="AG152" i="29"/>
  <c r="AG171" i="29"/>
  <c r="AH68" i="29"/>
  <c r="AH32" i="29"/>
  <c r="AG147" i="29"/>
  <c r="AH63" i="29"/>
  <c r="AG166" i="29"/>
  <c r="AH27" i="29"/>
  <c r="AH66" i="29"/>
  <c r="AG150" i="29"/>
  <c r="AG169" i="29"/>
  <c r="AH30" i="29"/>
  <c r="AE191" i="29"/>
  <c r="AH145" i="29"/>
  <c r="AH164" i="29"/>
  <c r="AI61" i="29"/>
  <c r="AI25" i="29"/>
  <c r="AG168" i="29"/>
  <c r="AG149" i="29"/>
  <c r="AH65" i="29"/>
  <c r="AH29" i="29"/>
  <c r="AG153" i="29"/>
  <c r="AG172" i="29"/>
  <c r="AH69" i="29"/>
  <c r="AH33" i="29"/>
  <c r="AI167" i="29"/>
  <c r="AI148" i="29"/>
  <c r="AJ64" i="29"/>
  <c r="AJ28" i="29"/>
  <c r="AE31" i="28" l="1"/>
  <c r="AE32" i="28" s="1"/>
  <c r="AF90" i="28"/>
  <c r="AF93" i="28" s="1"/>
  <c r="AF29" i="28" s="1"/>
  <c r="AF101" i="28"/>
  <c r="AG74" i="29"/>
  <c r="AG98" i="28"/>
  <c r="AF16" i="28"/>
  <c r="AE196" i="29"/>
  <c r="AD198" i="29"/>
  <c r="AE197" i="29"/>
  <c r="AE193" i="29"/>
  <c r="AE194" i="29" s="1"/>
  <c r="AF178" i="29"/>
  <c r="AF179" i="29" s="1"/>
  <c r="AF177" i="29"/>
  <c r="AF158" i="29"/>
  <c r="AF189" i="29"/>
  <c r="AF190" i="29"/>
  <c r="AF192" i="29" s="1"/>
  <c r="AF182" i="29"/>
  <c r="AF184" i="29" s="1"/>
  <c r="AF186" i="29" s="1"/>
  <c r="AG157" i="29"/>
  <c r="AG182" i="29" s="1"/>
  <c r="AG176" i="29"/>
  <c r="AG183" i="29" s="1"/>
  <c r="AG185" i="29" s="1"/>
  <c r="AH73" i="29"/>
  <c r="AJ62" i="29"/>
  <c r="AI146" i="29"/>
  <c r="AI165" i="29"/>
  <c r="AJ26" i="29"/>
  <c r="AH169" i="29"/>
  <c r="AH150" i="29"/>
  <c r="AI66" i="29"/>
  <c r="AI30" i="29"/>
  <c r="AH171" i="29"/>
  <c r="AH152" i="29"/>
  <c r="AI68" i="29"/>
  <c r="AI32" i="29"/>
  <c r="AH154" i="29"/>
  <c r="AI70" i="29"/>
  <c r="AH173" i="29"/>
  <c r="AI34" i="29"/>
  <c r="AI65" i="29"/>
  <c r="AH168" i="29"/>
  <c r="AH149" i="29"/>
  <c r="AI29" i="29"/>
  <c r="AI69" i="29"/>
  <c r="AH153" i="29"/>
  <c r="AH172" i="29"/>
  <c r="AI33" i="29"/>
  <c r="AJ59" i="29"/>
  <c r="AI162" i="29"/>
  <c r="AI143" i="29"/>
  <c r="AJ23" i="29"/>
  <c r="AH147" i="29"/>
  <c r="AH166" i="29"/>
  <c r="AI63" i="29"/>
  <c r="AI27" i="29"/>
  <c r="AH144" i="29"/>
  <c r="AI60" i="29"/>
  <c r="AH163" i="29"/>
  <c r="AI24" i="29"/>
  <c r="AJ148" i="29"/>
  <c r="AJ167" i="29"/>
  <c r="AK64" i="29"/>
  <c r="AK28" i="29"/>
  <c r="AJ61" i="29"/>
  <c r="AI164" i="29"/>
  <c r="AI145" i="29"/>
  <c r="AJ25" i="29"/>
  <c r="AJ71" i="29"/>
  <c r="AI155" i="29"/>
  <c r="AI174" i="29"/>
  <c r="AJ35" i="29"/>
  <c r="AH37" i="29"/>
  <c r="AG16" i="28" l="1"/>
  <c r="AF8" i="28"/>
  <c r="AF11" i="28" s="1"/>
  <c r="AF30" i="28" s="1"/>
  <c r="AF31" i="28" s="1"/>
  <c r="AF32" i="28" s="1"/>
  <c r="AF19" i="28"/>
  <c r="AG90" i="28"/>
  <c r="AG93" i="28" s="1"/>
  <c r="AG29" i="28" s="1"/>
  <c r="AG101" i="28"/>
  <c r="AH74" i="29"/>
  <c r="AH98" i="28"/>
  <c r="AE198" i="29"/>
  <c r="AF196" i="29"/>
  <c r="AF197" i="29"/>
  <c r="AF191" i="29"/>
  <c r="AF193" i="29" s="1"/>
  <c r="AF194" i="29" s="1"/>
  <c r="AG189" i="29"/>
  <c r="AG191" i="29" s="1"/>
  <c r="AG158" i="29"/>
  <c r="AH157" i="29"/>
  <c r="AH189" i="29" s="1"/>
  <c r="AG178" i="29"/>
  <c r="AG179" i="29" s="1"/>
  <c r="AG190" i="29"/>
  <c r="AG192" i="29" s="1"/>
  <c r="AH176" i="29"/>
  <c r="AG177" i="29"/>
  <c r="AI37" i="29"/>
  <c r="AI73" i="29"/>
  <c r="AL64" i="29"/>
  <c r="AK148" i="29"/>
  <c r="AK167" i="29"/>
  <c r="AL28" i="29"/>
  <c r="AI166" i="29"/>
  <c r="AJ63" i="29"/>
  <c r="AI147" i="29"/>
  <c r="AJ27" i="29"/>
  <c r="AI171" i="29"/>
  <c r="AJ68" i="29"/>
  <c r="AI152" i="29"/>
  <c r="AJ32" i="29"/>
  <c r="AI168" i="29"/>
  <c r="AI149" i="29"/>
  <c r="AJ65" i="29"/>
  <c r="AJ29" i="29"/>
  <c r="AI172" i="29"/>
  <c r="AI153" i="29"/>
  <c r="AJ69" i="29"/>
  <c r="AJ33" i="29"/>
  <c r="AJ146" i="29"/>
  <c r="AJ165" i="29"/>
  <c r="AK62" i="29"/>
  <c r="AK26" i="29"/>
  <c r="AK61" i="29"/>
  <c r="AJ164" i="29"/>
  <c r="AJ145" i="29"/>
  <c r="AK25" i="29"/>
  <c r="AG184" i="29"/>
  <c r="AG186" i="29" s="1"/>
  <c r="AG196" i="29"/>
  <c r="AI163" i="29"/>
  <c r="AJ60" i="29"/>
  <c r="AI144" i="29"/>
  <c r="AJ24" i="29"/>
  <c r="AJ155" i="29"/>
  <c r="AK71" i="29"/>
  <c r="AJ174" i="29"/>
  <c r="AK35" i="29"/>
  <c r="AJ162" i="29"/>
  <c r="AK59" i="29"/>
  <c r="AJ143" i="29"/>
  <c r="AK23" i="29"/>
  <c r="AI173" i="29"/>
  <c r="AJ70" i="29"/>
  <c r="AI154" i="29"/>
  <c r="AJ34" i="29"/>
  <c r="AJ66" i="29"/>
  <c r="AI150" i="29"/>
  <c r="AI169" i="29"/>
  <c r="AJ30" i="29"/>
  <c r="AH90" i="28" l="1"/>
  <c r="AH93" i="28" s="1"/>
  <c r="AH29" i="28" s="1"/>
  <c r="AH101" i="28"/>
  <c r="AI74" i="29"/>
  <c r="AI98" i="28"/>
  <c r="AH16" i="28"/>
  <c r="AG8" i="28"/>
  <c r="AG11" i="28" s="1"/>
  <c r="AG30" i="28" s="1"/>
  <c r="AG31" i="28" s="1"/>
  <c r="AG32" i="28" s="1"/>
  <c r="AG19" i="28"/>
  <c r="AF198" i="29"/>
  <c r="AH177" i="29"/>
  <c r="AH158" i="29"/>
  <c r="AH178" i="29"/>
  <c r="AH179" i="29" s="1"/>
  <c r="AH182" i="29"/>
  <c r="AH184" i="29" s="1"/>
  <c r="AG193" i="29"/>
  <c r="AG194" i="29" s="1"/>
  <c r="AG197" i="29"/>
  <c r="AG198" i="29" s="1"/>
  <c r="AH190" i="29"/>
  <c r="AH192" i="29" s="1"/>
  <c r="AH183" i="29"/>
  <c r="AH185" i="29" s="1"/>
  <c r="AI176" i="29"/>
  <c r="AI183" i="29" s="1"/>
  <c r="AI185" i="29" s="1"/>
  <c r="AJ73" i="29"/>
  <c r="AI157" i="29"/>
  <c r="AJ150" i="29"/>
  <c r="AK66" i="29"/>
  <c r="AJ169" i="29"/>
  <c r="AK30" i="29"/>
  <c r="AK143" i="29"/>
  <c r="AL59" i="29"/>
  <c r="AK162" i="29"/>
  <c r="AL23" i="29"/>
  <c r="AK63" i="29"/>
  <c r="AJ166" i="29"/>
  <c r="AJ147" i="29"/>
  <c r="AK27" i="29"/>
  <c r="AJ163" i="29"/>
  <c r="AJ144" i="29"/>
  <c r="AK60" i="29"/>
  <c r="AK24" i="29"/>
  <c r="AK146" i="29"/>
  <c r="AL62" i="29"/>
  <c r="AK165" i="29"/>
  <c r="AL26" i="29"/>
  <c r="AK65" i="29"/>
  <c r="AJ168" i="29"/>
  <c r="AJ149" i="29"/>
  <c r="AK29" i="29"/>
  <c r="AK70" i="29"/>
  <c r="AJ173" i="29"/>
  <c r="AJ154" i="29"/>
  <c r="AK34" i="29"/>
  <c r="AJ37" i="29"/>
  <c r="AK155" i="29"/>
  <c r="AL71" i="29"/>
  <c r="AK174" i="29"/>
  <c r="AL35" i="29"/>
  <c r="AL61" i="29"/>
  <c r="AK145" i="29"/>
  <c r="AK164" i="29"/>
  <c r="AL25" i="29"/>
  <c r="AJ172" i="29"/>
  <c r="AJ153" i="29"/>
  <c r="AK69" i="29"/>
  <c r="AK33" i="29"/>
  <c r="AJ171" i="29"/>
  <c r="AK68" i="29"/>
  <c r="AJ152" i="29"/>
  <c r="AK32" i="29"/>
  <c r="AL167" i="29"/>
  <c r="AL148" i="29"/>
  <c r="AM64" i="29"/>
  <c r="AM28" i="29"/>
  <c r="AH191" i="29"/>
  <c r="AI16" i="28" l="1"/>
  <c r="AH8" i="28"/>
  <c r="AH11" i="28" s="1"/>
  <c r="AH30" i="28" s="1"/>
  <c r="AH31" i="28" s="1"/>
  <c r="AH32" i="28" s="1"/>
  <c r="AH19" i="28"/>
  <c r="AI90" i="28"/>
  <c r="AI93" i="28" s="1"/>
  <c r="AI29" i="28" s="1"/>
  <c r="AI101" i="28"/>
  <c r="AJ74" i="29"/>
  <c r="AJ98" i="28"/>
  <c r="AI158" i="29"/>
  <c r="AH186" i="29"/>
  <c r="AH196" i="29"/>
  <c r="AH193" i="29"/>
  <c r="AI177" i="29"/>
  <c r="AI178" i="29"/>
  <c r="AI179" i="29" s="1"/>
  <c r="AI190" i="29"/>
  <c r="AI192" i="29" s="1"/>
  <c r="AH197" i="29"/>
  <c r="AI182" i="29"/>
  <c r="AI184" i="29" s="1"/>
  <c r="AI186" i="29" s="1"/>
  <c r="AI189" i="29"/>
  <c r="AI191" i="29" s="1"/>
  <c r="AJ157" i="29"/>
  <c r="AJ189" i="29" s="1"/>
  <c r="AK73" i="29"/>
  <c r="AJ176" i="29"/>
  <c r="AL65" i="29"/>
  <c r="AK149" i="29"/>
  <c r="AK168" i="29"/>
  <c r="AL29" i="29"/>
  <c r="AK154" i="29"/>
  <c r="AL70" i="29"/>
  <c r="AK173" i="29"/>
  <c r="AL34" i="29"/>
  <c r="AK163" i="29"/>
  <c r="AK144" i="29"/>
  <c r="AL60" i="29"/>
  <c r="AL24" i="29"/>
  <c r="AM59" i="29"/>
  <c r="AL143" i="29"/>
  <c r="AL162" i="29"/>
  <c r="AM23" i="29"/>
  <c r="AK37" i="29"/>
  <c r="AL68" i="29"/>
  <c r="AK152" i="29"/>
  <c r="AK171" i="29"/>
  <c r="AL32" i="29"/>
  <c r="AM62" i="29"/>
  <c r="AL146" i="29"/>
  <c r="AL165" i="29"/>
  <c r="AM26" i="29"/>
  <c r="AM61" i="29"/>
  <c r="AL145" i="29"/>
  <c r="AL164" i="29"/>
  <c r="AM25" i="29"/>
  <c r="AK147" i="29"/>
  <c r="AK166" i="29"/>
  <c r="AL63" i="29"/>
  <c r="AL27" i="29"/>
  <c r="AM148" i="29"/>
  <c r="AM167" i="29"/>
  <c r="AK172" i="29"/>
  <c r="AL69" i="29"/>
  <c r="AK153" i="29"/>
  <c r="AL33" i="29"/>
  <c r="AM71" i="29"/>
  <c r="AL155" i="29"/>
  <c r="AL174" i="29"/>
  <c r="AM35" i="29"/>
  <c r="AK150" i="29"/>
  <c r="AK169" i="29"/>
  <c r="AL66" i="29"/>
  <c r="AL30" i="29"/>
  <c r="AH198" i="29" l="1"/>
  <c r="AJ90" i="28"/>
  <c r="AJ93" i="28" s="1"/>
  <c r="AJ29" i="28" s="1"/>
  <c r="AJ101" i="28"/>
  <c r="AK74" i="29"/>
  <c r="AK98" i="28"/>
  <c r="AJ16" i="28"/>
  <c r="AI8" i="28"/>
  <c r="AI11" i="28" s="1"/>
  <c r="AI30" i="28" s="1"/>
  <c r="AI31" i="28" s="1"/>
  <c r="AI32" i="28" s="1"/>
  <c r="AI19" i="28"/>
  <c r="AJ177" i="29"/>
  <c r="AH194" i="29"/>
  <c r="AJ183" i="29"/>
  <c r="AJ185" i="29" s="1"/>
  <c r="AI193" i="29"/>
  <c r="AI194" i="29" s="1"/>
  <c r="AI197" i="29"/>
  <c r="AI196" i="29"/>
  <c r="AJ182" i="29"/>
  <c r="AK157" i="29"/>
  <c r="AJ178" i="29"/>
  <c r="AJ179" i="29" s="1"/>
  <c r="AJ158" i="29"/>
  <c r="AJ190" i="29"/>
  <c r="AJ192" i="29" s="1"/>
  <c r="AL37" i="29"/>
  <c r="AL73" i="29"/>
  <c r="AK176" i="29"/>
  <c r="AK190" i="29" s="1"/>
  <c r="AK192" i="29" s="1"/>
  <c r="AL152" i="29"/>
  <c r="AM68" i="29"/>
  <c r="AL171" i="29"/>
  <c r="AM32" i="29"/>
  <c r="AM164" i="29"/>
  <c r="AM145" i="29"/>
  <c r="AM60" i="29"/>
  <c r="AL163" i="29"/>
  <c r="AL144" i="29"/>
  <c r="AM24" i="29"/>
  <c r="AM65" i="29"/>
  <c r="AL149" i="29"/>
  <c r="AL168" i="29"/>
  <c r="AM29" i="29"/>
  <c r="AJ191" i="29"/>
  <c r="AM63" i="29"/>
  <c r="AL166" i="29"/>
  <c r="AL147" i="29"/>
  <c r="AM27" i="29"/>
  <c r="AM165" i="29"/>
  <c r="AM146" i="29"/>
  <c r="AM143" i="29"/>
  <c r="AM162" i="29"/>
  <c r="AL154" i="29"/>
  <c r="AL173" i="29"/>
  <c r="AM70" i="29"/>
  <c r="AM34" i="29"/>
  <c r="AL172" i="29"/>
  <c r="AM69" i="29"/>
  <c r="AL153" i="29"/>
  <c r="AM33" i="29"/>
  <c r="AM155" i="29"/>
  <c r="AM174" i="29"/>
  <c r="AL150" i="29"/>
  <c r="AL169" i="29"/>
  <c r="AM66" i="29"/>
  <c r="AM30" i="29"/>
  <c r="AK16" i="28" l="1"/>
  <c r="AJ8" i="28"/>
  <c r="AJ11" i="28" s="1"/>
  <c r="AJ30" i="28" s="1"/>
  <c r="AJ19" i="28"/>
  <c r="AL74" i="29"/>
  <c r="AL98" i="28"/>
  <c r="AK90" i="28"/>
  <c r="AK93" i="28" s="1"/>
  <c r="AK29" i="28" s="1"/>
  <c r="AK101" i="28"/>
  <c r="AJ31" i="28"/>
  <c r="AJ32" i="28" s="1"/>
  <c r="AJ193" i="29"/>
  <c r="AJ197" i="29"/>
  <c r="AJ196" i="29"/>
  <c r="AJ184" i="29"/>
  <c r="AJ186" i="29" s="1"/>
  <c r="AI198" i="29"/>
  <c r="AK158" i="29"/>
  <c r="AK189" i="29"/>
  <c r="AK197" i="29" s="1"/>
  <c r="AK182" i="29"/>
  <c r="AK177" i="29"/>
  <c r="AK183" i="29"/>
  <c r="AK185" i="29" s="1"/>
  <c r="AK178" i="29"/>
  <c r="AK179" i="29" s="1"/>
  <c r="AL157" i="29"/>
  <c r="AL189" i="29" s="1"/>
  <c r="AL176" i="29"/>
  <c r="AL183" i="29" s="1"/>
  <c r="AL185" i="29" s="1"/>
  <c r="AM73" i="29"/>
  <c r="AM150" i="29"/>
  <c r="AM169" i="29"/>
  <c r="AM153" i="29"/>
  <c r="AM172" i="29"/>
  <c r="AM37" i="29"/>
  <c r="AM166" i="29"/>
  <c r="AM147" i="29"/>
  <c r="AM149" i="29"/>
  <c r="AM168" i="29"/>
  <c r="AM144" i="29"/>
  <c r="AM163" i="29"/>
  <c r="AM154" i="29"/>
  <c r="AM173" i="29"/>
  <c r="AM171" i="29"/>
  <c r="AM152" i="29"/>
  <c r="AL90" i="28" l="1"/>
  <c r="AL93" i="28" s="1"/>
  <c r="AL29" i="28" s="1"/>
  <c r="AL101" i="28"/>
  <c r="AM74" i="29"/>
  <c r="AM98" i="28"/>
  <c r="AL16" i="28"/>
  <c r="AK8" i="28"/>
  <c r="AK11" i="28" s="1"/>
  <c r="AK30" i="28" s="1"/>
  <c r="AK31" i="28" s="1"/>
  <c r="AK32" i="28" s="1"/>
  <c r="AK19" i="28"/>
  <c r="AJ198" i="29"/>
  <c r="AJ194" i="29"/>
  <c r="AL177" i="29"/>
  <c r="AK196" i="29"/>
  <c r="AK198" i="29" s="1"/>
  <c r="AL158" i="29"/>
  <c r="AL190" i="29"/>
  <c r="AL192" i="29" s="1"/>
  <c r="AK191" i="29"/>
  <c r="AK193" i="29" s="1"/>
  <c r="AK184" i="29"/>
  <c r="AK186" i="29" s="1"/>
  <c r="AL178" i="29"/>
  <c r="AL179" i="29" s="1"/>
  <c r="AL182" i="29"/>
  <c r="AL184" i="29" s="1"/>
  <c r="AL186" i="29" s="1"/>
  <c r="AM157" i="29"/>
  <c r="AM176" i="29"/>
  <c r="AM190" i="29" s="1"/>
  <c r="AM192" i="29" s="1"/>
  <c r="AL191" i="29"/>
  <c r="AM16" i="28" l="1"/>
  <c r="AL8" i="28"/>
  <c r="AL11" i="28" s="1"/>
  <c r="AL30" i="28" s="1"/>
  <c r="AL31" i="28" s="1"/>
  <c r="AL32" i="28" s="1"/>
  <c r="AL19" i="28"/>
  <c r="AM90" i="28"/>
  <c r="AM93" i="28" s="1"/>
  <c r="AM101" i="28"/>
  <c r="AL193" i="29"/>
  <c r="AL194" i="29" s="1"/>
  <c r="AL197" i="29"/>
  <c r="AK194" i="29"/>
  <c r="AL196" i="29"/>
  <c r="AM158" i="29"/>
  <c r="AM182" i="29"/>
  <c r="AM184" i="29" s="1"/>
  <c r="AM189" i="29"/>
  <c r="AM191" i="29" s="1"/>
  <c r="AM193" i="29" s="1"/>
  <c r="AM183" i="29"/>
  <c r="AM185" i="29" s="1"/>
  <c r="AM177" i="29"/>
  <c r="AM178" i="29"/>
  <c r="AM179" i="29" s="1"/>
  <c r="AM29" i="28" l="1"/>
  <c r="AN93" i="28"/>
  <c r="AN11" i="28" s="1"/>
  <c r="AM8" i="28"/>
  <c r="AM11" i="28" s="1"/>
  <c r="AM30" i="28" s="1"/>
  <c r="AM19" i="28"/>
  <c r="AL198" i="29"/>
  <c r="AM197" i="29"/>
  <c r="AM186" i="29"/>
  <c r="AM194" i="29" s="1"/>
  <c r="AM196" i="29"/>
  <c r="AM31" i="28" l="1"/>
  <c r="AM32" i="28" s="1"/>
  <c r="AM198" i="29"/>
</calcChain>
</file>

<file path=xl/sharedStrings.xml><?xml version="1.0" encoding="utf-8"?>
<sst xmlns="http://schemas.openxmlformats.org/spreadsheetml/2006/main" count="2791" uniqueCount="293">
  <si>
    <t>Building Shell</t>
  </si>
  <si>
    <t>Cooling</t>
  </si>
  <si>
    <t>Freezer</t>
  </si>
  <si>
    <t>HVAC</t>
  </si>
  <si>
    <t>Lighting</t>
  </si>
  <si>
    <t>Miscellaneous</t>
  </si>
  <si>
    <t>Pool Spa</t>
  </si>
  <si>
    <t>Refrigeration</t>
  </si>
  <si>
    <t>Water Heating</t>
  </si>
  <si>
    <t>Heating</t>
  </si>
  <si>
    <t>End Use</t>
  </si>
  <si>
    <t xml:space="preserve"> </t>
  </si>
  <si>
    <t>Load Shapes</t>
  </si>
  <si>
    <t>Net to Gross</t>
  </si>
  <si>
    <t>Cumulative Savings</t>
  </si>
  <si>
    <t>Rebasing</t>
  </si>
  <si>
    <t>TD</t>
  </si>
  <si>
    <t>1M Monthly TD</t>
  </si>
  <si>
    <t>1M Cumulative TD</t>
  </si>
  <si>
    <t>Air Comp</t>
  </si>
  <si>
    <t>Cooking</t>
  </si>
  <si>
    <t>Ext Lighting</t>
  </si>
  <si>
    <t>Motors</t>
  </si>
  <si>
    <t>Process</t>
  </si>
  <si>
    <t>Monthly kWh</t>
  </si>
  <si>
    <t xml:space="preserve"> Monthly TD</t>
  </si>
  <si>
    <t xml:space="preserve"> Cumulative TD</t>
  </si>
  <si>
    <t>Margin Rates</t>
  </si>
  <si>
    <t>1M</t>
  </si>
  <si>
    <t>2M</t>
  </si>
  <si>
    <t>3M</t>
  </si>
  <si>
    <t>4M</t>
  </si>
  <si>
    <t>11M</t>
  </si>
  <si>
    <t>Total</t>
  </si>
  <si>
    <t>Grand Total</t>
  </si>
  <si>
    <t>kWh Savings</t>
  </si>
  <si>
    <t>Industrial</t>
  </si>
  <si>
    <t xml:space="preserve">Cumulative TD </t>
  </si>
  <si>
    <t>Commercial</t>
  </si>
  <si>
    <t>ALL</t>
  </si>
  <si>
    <t>C/I Breakdown</t>
  </si>
  <si>
    <t>Motors(uses bus. load shape)</t>
  </si>
  <si>
    <t>Monthly Total</t>
  </si>
  <si>
    <t>Single Family Income Eligible</t>
  </si>
  <si>
    <t>Multifamily Market Rate</t>
  </si>
  <si>
    <t>Multifamily Income Eligible</t>
  </si>
  <si>
    <t>HVAC                        (Heating and Cooling)</t>
  </si>
  <si>
    <t>Efficient Products</t>
  </si>
  <si>
    <t>Water Heating BUS</t>
  </si>
  <si>
    <t>Refrigeration BUS</t>
  </si>
  <si>
    <t>Process BUS</t>
  </si>
  <si>
    <t>Motors BUS</t>
  </si>
  <si>
    <t>Miscellaneous BUS</t>
  </si>
  <si>
    <t>Lighting BUS</t>
  </si>
  <si>
    <t>HVAC BUS</t>
  </si>
  <si>
    <t>Heating BUS</t>
  </si>
  <si>
    <t>Ext Lighting BUS</t>
  </si>
  <si>
    <t>Cooling BUS</t>
  </si>
  <si>
    <t>Cooking BUS</t>
  </si>
  <si>
    <t>Building Shell BUS</t>
  </si>
  <si>
    <t>Air Comp BUS</t>
  </si>
  <si>
    <t>BIZ Place Holder 1</t>
  </si>
  <si>
    <t>Multifamily Income Eligible Res</t>
  </si>
  <si>
    <t>Standard</t>
  </si>
  <si>
    <t>Small Business Direct Install</t>
  </si>
  <si>
    <t>Retro-Commissioning</t>
  </si>
  <si>
    <t>New Construction</t>
  </si>
  <si>
    <t>Custom</t>
  </si>
  <si>
    <t>Business Social Services</t>
  </si>
  <si>
    <t>Multifamily Market Rate               Res</t>
  </si>
  <si>
    <t>TD = MS * NMR * NTGF</t>
  </si>
  <si>
    <t>Throughput disincentive</t>
  </si>
  <si>
    <t xml:space="preserve">MS </t>
  </si>
  <si>
    <t>NMR</t>
  </si>
  <si>
    <t>Net Margin Revenue</t>
  </si>
  <si>
    <t>NTGF</t>
  </si>
  <si>
    <t>Net to gross factor</t>
  </si>
  <si>
    <t>MS = ((MAS cm/2)+CAS pm - RB )* LS</t>
  </si>
  <si>
    <t>MAS</t>
  </si>
  <si>
    <t xml:space="preserve">CM </t>
  </si>
  <si>
    <t>Current Month</t>
  </si>
  <si>
    <t>CAS</t>
  </si>
  <si>
    <t>PM</t>
  </si>
  <si>
    <t>Prior Month</t>
  </si>
  <si>
    <t>RB</t>
  </si>
  <si>
    <t>Rebasing Adjustment</t>
  </si>
  <si>
    <t xml:space="preserve">LS </t>
  </si>
  <si>
    <t>Load Shape</t>
  </si>
  <si>
    <t>MAS cm = (MC * ME)</t>
  </si>
  <si>
    <t>MC</t>
  </si>
  <si>
    <t>Measure Count</t>
  </si>
  <si>
    <t>ME</t>
  </si>
  <si>
    <t>Measure Energy</t>
  </si>
  <si>
    <t>DRENE = (ES * NMR* NTGF)</t>
  </si>
  <si>
    <t xml:space="preserve">ES </t>
  </si>
  <si>
    <t>Energy Savings</t>
  </si>
  <si>
    <t>Monthly Savings</t>
  </si>
  <si>
    <t>Cumulative MAS</t>
  </si>
  <si>
    <t>Misc. End Use</t>
  </si>
  <si>
    <t xml:space="preserve"> Cumulative 2M</t>
  </si>
  <si>
    <t xml:space="preserve"> Cumulative 3M</t>
  </si>
  <si>
    <t xml:space="preserve"> Cumulative 4M</t>
  </si>
  <si>
    <t xml:space="preserve"> Cumulative 11M</t>
  </si>
  <si>
    <t>Rate Class</t>
  </si>
  <si>
    <t>Review Date</t>
  </si>
  <si>
    <t>Reporting Month</t>
  </si>
  <si>
    <t>SOX Audit Completed</t>
  </si>
  <si>
    <t>Reviewer Remarks</t>
  </si>
  <si>
    <t>Reviewer Name</t>
  </si>
  <si>
    <t>July</t>
  </si>
  <si>
    <t>August</t>
  </si>
  <si>
    <t>September</t>
  </si>
  <si>
    <t>Margin                                    Rates</t>
  </si>
  <si>
    <t>Audit Notes</t>
  </si>
  <si>
    <t>Energy Margin Rate</t>
  </si>
  <si>
    <t>Margin Loss per kWh of EE @ Present Rates</t>
  </si>
  <si>
    <t>ENERGY MARGIN RATES (Adjusted to include negative demand margin amounts &amp; adjusted for rounding of final rates as filed)</t>
  </si>
  <si>
    <t>3M End Use</t>
  </si>
  <si>
    <t>DEMAND MARGIN RATES</t>
  </si>
  <si>
    <t>Demand Margin Rate</t>
  </si>
  <si>
    <t>TD Energy</t>
  </si>
  <si>
    <t>TD Demand</t>
  </si>
  <si>
    <t>Monthly TD TOTALS Check</t>
  </si>
  <si>
    <t>TD Energy Commercial</t>
  </si>
  <si>
    <t>TD Demand Commercial</t>
  </si>
  <si>
    <t>TD Energy Commercial %</t>
  </si>
  <si>
    <t>TD Demand Commercial %</t>
  </si>
  <si>
    <t xml:space="preserve">Commercial % Total </t>
  </si>
  <si>
    <t>TD Energy Industrial</t>
  </si>
  <si>
    <t>TD Demand Industrial</t>
  </si>
  <si>
    <t>TD Energy Industrial %</t>
  </si>
  <si>
    <t>TD Demand  Industriall %</t>
  </si>
  <si>
    <t>Industrial % Total</t>
  </si>
  <si>
    <t>% TOTAL Check</t>
  </si>
  <si>
    <t>Commercial Totals Check</t>
  </si>
  <si>
    <t>Industrial Totals Check</t>
  </si>
  <si>
    <t>4M End Use</t>
  </si>
  <si>
    <t>11M End Use</t>
  </si>
  <si>
    <t xml:space="preserve">2M TOTAL = </t>
  </si>
  <si>
    <t xml:space="preserve">3M TOTAL = </t>
  </si>
  <si>
    <t xml:space="preserve">4M TOTAL = </t>
  </si>
  <si>
    <t xml:space="preserve">11M TOTAL = </t>
  </si>
  <si>
    <r>
      <t xml:space="preserve">1M - RES </t>
    </r>
    <r>
      <rPr>
        <sz val="16"/>
        <color theme="1"/>
        <rFont val="Calibri"/>
        <family val="2"/>
        <scheme val="minor"/>
      </rPr>
      <t>(Gross kWh Values)</t>
    </r>
  </si>
  <si>
    <r>
      <rPr>
        <sz val="20"/>
        <color theme="1"/>
        <rFont val="Arial Black"/>
        <family val="2"/>
      </rPr>
      <t xml:space="preserve">2M - SGS </t>
    </r>
    <r>
      <rPr>
        <sz val="16"/>
        <color theme="1"/>
        <rFont val="Calibri"/>
        <family val="2"/>
        <scheme val="minor"/>
      </rPr>
      <t>(</t>
    </r>
    <r>
      <rPr>
        <b/>
        <sz val="16"/>
        <color theme="1"/>
        <rFont val="Calibri"/>
        <family val="2"/>
        <scheme val="minor"/>
      </rPr>
      <t>S</t>
    </r>
    <r>
      <rPr>
        <sz val="16"/>
        <color theme="1"/>
        <rFont val="Calibri"/>
        <family val="2"/>
        <scheme val="minor"/>
      </rPr>
      <t xml:space="preserve">mall </t>
    </r>
    <r>
      <rPr>
        <b/>
        <sz val="16"/>
        <color theme="1"/>
        <rFont val="Calibri"/>
        <family val="2"/>
        <scheme val="minor"/>
      </rPr>
      <t>G</t>
    </r>
    <r>
      <rPr>
        <sz val="16"/>
        <color theme="1"/>
        <rFont val="Calibri"/>
        <family val="2"/>
        <scheme val="minor"/>
      </rPr>
      <t xml:space="preserve">eneral </t>
    </r>
    <r>
      <rPr>
        <b/>
        <sz val="16"/>
        <color theme="1"/>
        <rFont val="Calibri"/>
        <family val="2"/>
        <scheme val="minor"/>
      </rPr>
      <t>S</t>
    </r>
    <r>
      <rPr>
        <sz val="16"/>
        <color theme="1"/>
        <rFont val="Calibri"/>
        <family val="2"/>
        <scheme val="minor"/>
      </rPr>
      <t>ervice - Gross kWh Values)</t>
    </r>
  </si>
  <si>
    <r>
      <t>3M - LGS</t>
    </r>
    <r>
      <rPr>
        <sz val="16"/>
        <color theme="1"/>
        <rFont val="Calibri"/>
        <family val="2"/>
        <scheme val="minor"/>
      </rPr>
      <t xml:space="preserve"> (</t>
    </r>
    <r>
      <rPr>
        <b/>
        <sz val="16"/>
        <color theme="1"/>
        <rFont val="Calibri"/>
        <family val="2"/>
        <scheme val="minor"/>
      </rPr>
      <t>L</t>
    </r>
    <r>
      <rPr>
        <sz val="16"/>
        <color theme="1"/>
        <rFont val="Calibri"/>
        <family val="2"/>
        <scheme val="minor"/>
      </rPr>
      <t xml:space="preserve">arge </t>
    </r>
    <r>
      <rPr>
        <b/>
        <sz val="16"/>
        <color theme="1"/>
        <rFont val="Calibri"/>
        <family val="2"/>
        <scheme val="minor"/>
      </rPr>
      <t>G</t>
    </r>
    <r>
      <rPr>
        <sz val="16"/>
        <color theme="1"/>
        <rFont val="Calibri"/>
        <family val="2"/>
        <scheme val="minor"/>
      </rPr>
      <t xml:space="preserve">eneral </t>
    </r>
    <r>
      <rPr>
        <b/>
        <sz val="16"/>
        <color theme="1"/>
        <rFont val="Calibri"/>
        <family val="2"/>
        <scheme val="minor"/>
      </rPr>
      <t>S</t>
    </r>
    <r>
      <rPr>
        <sz val="16"/>
        <color theme="1"/>
        <rFont val="Calibri"/>
        <family val="2"/>
        <scheme val="minor"/>
      </rPr>
      <t>ervice - Gross kWh Values)</t>
    </r>
  </si>
  <si>
    <r>
      <t>4M - SPS</t>
    </r>
    <r>
      <rPr>
        <sz val="16"/>
        <color theme="1"/>
        <rFont val="Calibri"/>
        <family val="2"/>
        <scheme val="minor"/>
      </rPr>
      <t xml:space="preserve"> (</t>
    </r>
    <r>
      <rPr>
        <b/>
        <sz val="16"/>
        <color theme="1"/>
        <rFont val="Calibri"/>
        <family val="2"/>
        <scheme val="minor"/>
      </rPr>
      <t>S</t>
    </r>
    <r>
      <rPr>
        <sz val="16"/>
        <color theme="1"/>
        <rFont val="Calibri"/>
        <family val="2"/>
        <scheme val="minor"/>
      </rPr>
      <t xml:space="preserve">mall </t>
    </r>
    <r>
      <rPr>
        <b/>
        <sz val="16"/>
        <color theme="1"/>
        <rFont val="Calibri"/>
        <family val="2"/>
        <scheme val="minor"/>
      </rPr>
      <t>P</t>
    </r>
    <r>
      <rPr>
        <sz val="16"/>
        <color theme="1"/>
        <rFont val="Calibri"/>
        <family val="2"/>
        <scheme val="minor"/>
      </rPr>
      <t xml:space="preserve">rimary </t>
    </r>
    <r>
      <rPr>
        <b/>
        <sz val="16"/>
        <color theme="1"/>
        <rFont val="Calibri"/>
        <family val="2"/>
        <scheme val="minor"/>
      </rPr>
      <t>S</t>
    </r>
    <r>
      <rPr>
        <sz val="16"/>
        <color theme="1"/>
        <rFont val="Calibri"/>
        <family val="2"/>
        <scheme val="minor"/>
      </rPr>
      <t>ervice - Gross kWh Values)</t>
    </r>
  </si>
  <si>
    <r>
      <t xml:space="preserve">11M - LPS </t>
    </r>
    <r>
      <rPr>
        <sz val="16"/>
        <color theme="1"/>
        <rFont val="Calibri"/>
        <family val="2"/>
        <scheme val="minor"/>
      </rPr>
      <t xml:space="preserve"> (</t>
    </r>
    <r>
      <rPr>
        <b/>
        <sz val="16"/>
        <color theme="1"/>
        <rFont val="Calibri"/>
        <family val="2"/>
        <scheme val="minor"/>
      </rPr>
      <t>L</t>
    </r>
    <r>
      <rPr>
        <sz val="16"/>
        <color theme="1"/>
        <rFont val="Calibri"/>
        <family val="2"/>
        <scheme val="minor"/>
      </rPr>
      <t xml:space="preserve">arge </t>
    </r>
    <r>
      <rPr>
        <b/>
        <sz val="16"/>
        <color theme="1"/>
        <rFont val="Calibri"/>
        <family val="2"/>
        <scheme val="minor"/>
      </rPr>
      <t>P</t>
    </r>
    <r>
      <rPr>
        <sz val="16"/>
        <color theme="1"/>
        <rFont val="Calibri"/>
        <family val="2"/>
        <scheme val="minor"/>
      </rPr>
      <t xml:space="preserve">rimary </t>
    </r>
    <r>
      <rPr>
        <b/>
        <sz val="16"/>
        <color theme="1"/>
        <rFont val="Calibri"/>
        <family val="2"/>
        <scheme val="minor"/>
      </rPr>
      <t>S</t>
    </r>
    <r>
      <rPr>
        <sz val="16"/>
        <color theme="1"/>
        <rFont val="Calibri"/>
        <family val="2"/>
        <scheme val="minor"/>
      </rPr>
      <t>ervice - Gross kWh Values)</t>
    </r>
  </si>
  <si>
    <t xml:space="preserve">BIZ TOTAL = </t>
  </si>
  <si>
    <t xml:space="preserve">RESIDENTIAL TOTAL = </t>
  </si>
  <si>
    <t>Income Eliglible</t>
  </si>
  <si>
    <t>Non-Income Eligible</t>
  </si>
  <si>
    <r>
      <t>SUM (2M+3M+4M+11M)</t>
    </r>
    <r>
      <rPr>
        <sz val="16"/>
        <color theme="1"/>
        <rFont val="Calibri"/>
        <family val="2"/>
        <scheme val="minor"/>
      </rPr>
      <t xml:space="preserve"> - Gross Monthly Values - All Rate Classes</t>
    </r>
  </si>
  <si>
    <t>Horiz. Chk.</t>
  </si>
  <si>
    <t>2M End Use</t>
  </si>
  <si>
    <t>2M Load Shapes</t>
  </si>
  <si>
    <t>1M Load Shapes</t>
  </si>
  <si>
    <t>1M End Use</t>
  </si>
  <si>
    <t>1M Margin Rates</t>
  </si>
  <si>
    <t>2M Margin Rates</t>
  </si>
  <si>
    <t>Non- Income Eligible</t>
  </si>
  <si>
    <t>Income Eligible</t>
  </si>
  <si>
    <t>TOTAL                                                                             W/O INCOME ELIGIBLE</t>
  </si>
  <si>
    <t>Res Demand Response (efficiency savings; not EVENT savings)</t>
  </si>
  <si>
    <t>TOTAL                                                            INCOME ELIGIBLE</t>
  </si>
  <si>
    <t>Biz Demand Response (from Enel X Report for EVENT savings)</t>
  </si>
  <si>
    <t>TOTAL                                                             W/O INCOME ELIGIBLE</t>
  </si>
  <si>
    <t xml:space="preserve">TOTAL                                                           INCOME ELIGIBLE </t>
  </si>
  <si>
    <t>from TRC file</t>
  </si>
  <si>
    <t>unclassified</t>
  </si>
  <si>
    <t>inputs to right (unhide rows 37,41,45,49,53) ---&gt;</t>
  </si>
  <si>
    <t>Incremental</t>
  </si>
  <si>
    <t>TOTAL</t>
  </si>
  <si>
    <t>check</t>
  </si>
  <si>
    <t>TD = ((Monthly Deemed Savings for current month / 2) + Cumulative Savings for all prior months - Rebasing) * Load Shape * Margin Rate * Net to Gross factor</t>
  </si>
  <si>
    <t>difference</t>
  </si>
  <si>
    <t>LM/TRC</t>
  </si>
  <si>
    <t>Enel X</t>
  </si>
  <si>
    <t>Franklin - MFIE/MFMR</t>
  </si>
  <si>
    <t>meeia</t>
  </si>
  <si>
    <t>cumulative check:</t>
  </si>
  <si>
    <t>cumulative check</t>
  </si>
  <si>
    <t>cumulative</t>
  </si>
  <si>
    <t>Error Checks</t>
  </si>
  <si>
    <t xml:space="preserve">RES kWh ENTRY </t>
  </si>
  <si>
    <t>kWh sum - non-IE</t>
  </si>
  <si>
    <t>kWh sum - IE</t>
  </si>
  <si>
    <t>kWh sum - total</t>
  </si>
  <si>
    <t>BIZ kWh ENTRY</t>
  </si>
  <si>
    <t>kWh sum - DR</t>
  </si>
  <si>
    <t>BIZ SUM</t>
  </si>
  <si>
    <t>1M - RES</t>
  </si>
  <si>
    <t>11M - LPS</t>
  </si>
  <si>
    <t>4M - SPS</t>
  </si>
  <si>
    <t>3M - LGS</t>
  </si>
  <si>
    <t>2M - SGS</t>
  </si>
  <si>
    <t>LI 1M - RES</t>
  </si>
  <si>
    <t>LI 2M - SGS</t>
  </si>
  <si>
    <t>LI 3M - LGS</t>
  </si>
  <si>
    <t>LI 4M - SPS</t>
  </si>
  <si>
    <t>LI 11M - LPS</t>
  </si>
  <si>
    <t>DRENE</t>
  </si>
  <si>
    <t>cumulative kWh</t>
  </si>
  <si>
    <t>cumulative:</t>
  </si>
  <si>
    <t>check:</t>
  </si>
  <si>
    <t>YTD PROGRAM SUMMARY</t>
  </si>
  <si>
    <t>TD Cumulative</t>
  </si>
  <si>
    <t>Total Checks for each Month</t>
  </si>
  <si>
    <t xml:space="preserve">Cumulative Monthly Checks </t>
  </si>
  <si>
    <t>Note: MEEIA filing does not include separate TD margin rates for the Biz DR programs. This is because DR programs are included in the Misc End Use Category.</t>
  </si>
  <si>
    <t>Dec-21 +</t>
  </si>
  <si>
    <t>Pay As You Save</t>
  </si>
  <si>
    <t>Load Error Check</t>
  </si>
  <si>
    <t>C/I input</t>
  </si>
  <si>
    <t>Targeted Community Lighting</t>
  </si>
  <si>
    <t>Difference</t>
  </si>
  <si>
    <t>Differences are minor and are caused because total margin rate is rounded but energy/demand are not adjusted to total out to rounded value; difference is not material for purpose of this data</t>
  </si>
  <si>
    <t>Single Family Income Eligible - Grants</t>
  </si>
  <si>
    <t>HVAC Extension</t>
  </si>
  <si>
    <t>x</t>
  </si>
  <si>
    <t>new base rates effective 7/1/23</t>
  </si>
  <si>
    <t>Dec-24 +</t>
  </si>
  <si>
    <t>MEEIA 3 Program Year 2024 - TD Summary</t>
  </si>
  <si>
    <t>2024 check</t>
  </si>
  <si>
    <t>2024 load shape verified</t>
  </si>
  <si>
    <t>7/2023 margin rates verified, per Rider EEIC</t>
  </si>
  <si>
    <t>cumulative % for Dec+</t>
  </si>
  <si>
    <t>Res DR cumulative savings - cooling</t>
  </si>
  <si>
    <t>Total with cumulative Res DR optimization</t>
  </si>
  <si>
    <t>Res DR cumulative savings (cooling)</t>
  </si>
  <si>
    <t>cumulative check (incremental):</t>
  </si>
  <si>
    <t>cumulative check with Res DR optimization cumulative:</t>
  </si>
  <si>
    <t>Res DR optimization savings shifted from PY23 to PY24 TD calculations, effective 1/1/24.  Contractor reported January savings applied as cumulative savings (no 1/2 month convention applied to January kWh value)</t>
  </si>
  <si>
    <t>Res DR optimization (initial cumulative value)</t>
  </si>
  <si>
    <t>Total with Res DR optimization</t>
  </si>
  <si>
    <t>TRC</t>
  </si>
  <si>
    <t>ICF - MFIE/MFMR</t>
  </si>
  <si>
    <t>with "cumulative" January Res DR optimization savings</t>
  </si>
  <si>
    <t>(without "cumulative" January Res DR optimization savings)</t>
  </si>
  <si>
    <r>
      <t xml:space="preserve">ENERGY MARGIN RATES </t>
    </r>
    <r>
      <rPr>
        <b/>
        <strike/>
        <sz val="11"/>
        <rFont val="Calibri"/>
        <family val="2"/>
        <scheme val="minor"/>
      </rPr>
      <t>(Adjusted to include negative demand margin amounts &amp; adjusted for rounding of final rates as filed)</t>
    </r>
  </si>
  <si>
    <t>Res DR optimization appears only in the Cooling end use, and cumulative cooling savings is from multiple programs ----&gt;</t>
  </si>
  <si>
    <t>Res DR Opt portion:</t>
  </si>
  <si>
    <t>Use rebasing line in spreadsheet to subtract out Res DR optimization savings 1/1/25 in order to end TD in the PY24 file (1 yr EUL)</t>
  </si>
  <si>
    <t>Res Demand Response - Event Savings</t>
  </si>
  <si>
    <t xml:space="preserve"> Cumulative 1M</t>
  </si>
  <si>
    <t>6/1/25 - rebasing values from ER-2024-0319, based on deemed savings through month end 12/31/24 (excluded year-end savings reported mid-Jan 2025 and after)</t>
  </si>
  <si>
    <t>Check</t>
  </si>
  <si>
    <t>Rebasing cooling end use (Res DR optimization 804,584.969 kWh + other programs 22,024,888.77 = total 22,829,473.739).  Adjusted for the difference in evaluated Res DR optimiz kWh to amount in rebasing; the purpose is to remove savings associated with Res DR optimiz after 12/31/24.</t>
  </si>
  <si>
    <t>7/2023 margin rates verified</t>
  </si>
  <si>
    <t>new base rates effective 6/1/25</t>
  </si>
  <si>
    <t>6/2025 margin rates verified</t>
  </si>
  <si>
    <t xml:space="preserve">&lt;-- Deemed Monthly Savings  </t>
  </si>
  <si>
    <t>Check that TD True-up Amount is Constant</t>
  </si>
  <si>
    <t xml:space="preserve">Evaluated TD </t>
  </si>
  <si>
    <t>True-up (without interest)</t>
  </si>
  <si>
    <t>Accounting TD (row 11)</t>
  </si>
  <si>
    <t>Matches True-up?</t>
  </si>
  <si>
    <t>Monthly TD - Evaluated</t>
  </si>
  <si>
    <t>Monthly TD - Deemed (Fixed)</t>
  </si>
  <si>
    <t>&lt;-- Deemed Monthly Savings (fixed values from pre-true-up file)</t>
  </si>
  <si>
    <t>Accounting TD Total (cumulative) from TD True-up</t>
  </si>
  <si>
    <t>Evaluated TD Total (cumulative) from TD True-up</t>
  </si>
  <si>
    <t>July Check of Evaluated TD</t>
  </si>
  <si>
    <t>Deemed Cumulative Jan23-Jun25</t>
  </si>
  <si>
    <t>Evaluated Incremental Monthly TD Jul-25</t>
  </si>
  <si>
    <t xml:space="preserve"> Sum of Deemed through Jun-25 and Incremental Evaluated Monthly Savings Jul-25+ --&gt;</t>
  </si>
  <si>
    <t>Evaluated Monthly Savings --&gt;</t>
  </si>
  <si>
    <t>Incremental (per month) proportions (Dec is weighted avg of Dec-24 through 2025+)</t>
  </si>
  <si>
    <r>
      <rPr>
        <b/>
        <sz val="11"/>
        <color theme="1"/>
        <rFont val="Calibri"/>
        <family val="2"/>
        <scheme val="minor"/>
      </rPr>
      <t>Post TD True-up file update:</t>
    </r>
    <r>
      <rPr>
        <sz val="11"/>
        <color theme="1"/>
        <rFont val="Calibri"/>
        <family val="2"/>
        <scheme val="minor"/>
      </rPr>
      <t xml:space="preserve"> Changed TD Calc for July 2025 since the true-up occurred on savings through June 2025 savings.</t>
    </r>
  </si>
  <si>
    <t>The "Revised Summary" tab, cells U88:U109 is the incremental monthly TD for Jul 2025 (based on evaluated savings)</t>
  </si>
  <si>
    <t>These incremental values are added together as cumulative TD on the "Revised Summary" tab, cells C6:U27</t>
  </si>
  <si>
    <t xml:space="preserve">True-up calculated through June 2025: -$63,370.68 (-$66,419.05 with interest).  </t>
  </si>
  <si>
    <t>Jan 2024-June 2025: TD calculation based on deemed savings and 65% for non-Income Eligible programs and 100% for Income Eligible programs, per stipulation.</t>
  </si>
  <si>
    <t>Jul 2025+: Incremental monthly TD calculation based on evaluated savings and NTG 65% non-Income Eligible and 100% Income Eligible.</t>
  </si>
  <si>
    <t>Evaluated Savings</t>
  </si>
  <si>
    <t>see "Revised Summary", cells T29:U32</t>
  </si>
  <si>
    <t>Neil Graser</t>
  </si>
  <si>
    <t>Yes</t>
  </si>
  <si>
    <t>See Audit Notes</t>
  </si>
  <si>
    <t>Deemed savings updated to Evaluated (realization rate impact only), but no true-up on NTG (stip states 65% non-Income Eligible and 100% Income Eligible)</t>
  </si>
  <si>
    <t>Incremental monthly TD based on evaluated savings beginning in July 2025 is added to the incremental monthly TD from Jan 2024-June 2025 based on deemed savings.</t>
  </si>
  <si>
    <t>Therefore in this file on the "Revised Summary" tab, cells C114:T135, the incremental monthly TD for Jan 2024-June 2025 is copied here as fixed values from the previous month's file (based on deemed savings).</t>
  </si>
  <si>
    <t>A check is added to show that the calculated TD here ("Accounting TD", which is the combination of deemed and evaluated) for June 2025 and Jul 2025 compared to the TD purely calculated based on evaluation is the True-up amount without interest (-$63,370.68), which is booked as a separate one-time adjustment.</t>
  </si>
  <si>
    <t>Extended TD calc to Aug and extended check on "Revised Summary" tab, cells V29:V32 to show that the calculated TD for Aug 2025 compared to the TD calculated purely based on evaluation is the True-up amount without interest -$63,370.68.</t>
  </si>
  <si>
    <t>October</t>
  </si>
  <si>
    <t>November</t>
  </si>
  <si>
    <t>December</t>
  </si>
  <si>
    <t>January</t>
  </si>
  <si>
    <t>February</t>
  </si>
  <si>
    <t>March</t>
  </si>
  <si>
    <t>April</t>
  </si>
  <si>
    <t>Extended TD calc to Sept and extended check on "Revised Summary" tab, cells W29:W32 to show that the calculated TD for Sept 2025 compared to the TD calculated purely based on evaluation is the True-up amount without interest -$63,370.68.</t>
  </si>
  <si>
    <t>Extended TD calc to Oct and extended check on "Revised Summary" tab, cells X29:X32 to show that the calculated TD for Oct 2025 compared to the TD calculated purely based on evaluation is the True-up amount without interest -$63,370.68.</t>
  </si>
  <si>
    <t>Forecast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</si>
</sst>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_(* \(#,##0\);_(* &quot;-&quot;_);_(@_)"/>
    <numFmt numFmtId="44" formatCode="_(&quot;$&quot;* #,##0.00_);_(&quot;$&quot;* \(#,##0.00\);_(&quot;$&quot;* &quot;-&quot;??_);_(@_)"/>
    <numFmt numFmtId="43" formatCode="_(* #,##0.00_);_(* \(#,##0.00\);_(* &quot;-&quot;??_);_(@_)"/>
    <numFmt numFmtId="164" formatCode="_(* #,##0_);_(* \(#,##0\);_(* &quot;-&quot;??_);_(@_)"/>
    <numFmt numFmtId="165" formatCode="[$-409]mmm\-yy;@"/>
    <numFmt numFmtId="166" formatCode="_(&quot;$&quot;* #,##0.000000_);_(&quot;$&quot;* \(#,##0.000000\);_(&quot;$&quot;* &quot;-&quot;??_);_(@_)"/>
    <numFmt numFmtId="167" formatCode="0.0000%"/>
    <numFmt numFmtId="168" formatCode="0.0%"/>
    <numFmt numFmtId="169" formatCode="0.000000"/>
    <numFmt numFmtId="170" formatCode="0.000000_);[Red]\(0.000000\)"/>
    <numFmt numFmtId="171" formatCode="_(&quot;$&quot;* #,##0.00_);_(&quot;$&quot;* \(#,##0.00\);_(&quot;$&quot;* &quot;-&quot;?_);_(@_)"/>
    <numFmt numFmtId="172" formatCode="_(&quot;$&quot;* #,##0.00_);_(&quot;$&quot;* \(#,##0.00\);_(&quot;$&quot;* &quot;-&quot;_);_(@_)"/>
    <numFmt numFmtId="173" formatCode="_(&quot;$&quot;* #,##0_);_(&quot;$&quot;* \(#,##0\);_(&quot;$&quot;* &quot;-&quot;??_);_(@_)"/>
    <numFmt numFmtId="174" formatCode="0.00_);[Red]\(0.00\)"/>
    <numFmt numFmtId="175" formatCode="_(* #,##0.000000_);_(* \(#,##0.000000\);_(* &quot;-&quot;??????_);_(@_)"/>
    <numFmt numFmtId="176" formatCode="_(* #,##0.00000000_);_(* \(#,##0.00000000\);_(* &quot;-&quot;??????_);_(@_)"/>
    <numFmt numFmtId="177" formatCode="0.0000000%"/>
    <numFmt numFmtId="178" formatCode="0.000"/>
    <numFmt numFmtId="179" formatCode="_(* #,##0_);_(* \(#,##0\);_(* &quot;-&quot;??????_);_(@_)"/>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8"/>
      <color rgb="FF00FF00"/>
      <name val="Calibri"/>
      <family val="2"/>
      <scheme val="minor"/>
    </font>
    <font>
      <i/>
      <sz val="11"/>
      <color theme="0" tint="-0.499984740745262"/>
      <name val="Calibri"/>
      <family val="2"/>
      <scheme val="minor"/>
    </font>
    <font>
      <sz val="11"/>
      <name val="Calibri"/>
      <family val="2"/>
      <scheme val="minor"/>
    </font>
    <font>
      <b/>
      <sz val="12"/>
      <name val="Calibri"/>
      <family val="2"/>
      <scheme val="minor"/>
    </font>
    <font>
      <sz val="11"/>
      <color rgb="FF00B050"/>
      <name val="Calibri"/>
      <family val="2"/>
      <scheme val="minor"/>
    </font>
    <font>
      <sz val="12"/>
      <name val="Calibri"/>
      <family val="2"/>
      <scheme val="minor"/>
    </font>
    <font>
      <b/>
      <sz val="20"/>
      <color theme="1"/>
      <name val="Calibri"/>
      <family val="2"/>
      <scheme val="minor"/>
    </font>
    <font>
      <sz val="11"/>
      <color theme="9" tint="-0.499984740745262"/>
      <name val="Calibri"/>
      <family val="2"/>
      <scheme val="minor"/>
    </font>
    <font>
      <sz val="20"/>
      <color theme="1"/>
      <name val="Calibri"/>
      <family val="2"/>
      <scheme val="minor"/>
    </font>
    <font>
      <sz val="18"/>
      <color theme="1"/>
      <name val="Calibri"/>
      <family val="2"/>
      <scheme val="minor"/>
    </font>
    <font>
      <b/>
      <sz val="16"/>
      <color theme="1"/>
      <name val="Calibri"/>
      <family val="2"/>
      <scheme val="minor"/>
    </font>
    <font>
      <i/>
      <sz val="11"/>
      <color theme="1"/>
      <name val="Calibri"/>
      <family val="2"/>
      <scheme val="minor"/>
    </font>
    <font>
      <i/>
      <sz val="12"/>
      <name val="Calibri"/>
      <family val="2"/>
      <scheme val="minor"/>
    </font>
    <font>
      <sz val="48"/>
      <color theme="1"/>
      <name val="Calibri"/>
      <family val="2"/>
      <scheme val="minor"/>
    </font>
    <font>
      <sz val="20"/>
      <color theme="1"/>
      <name val="Arial Black"/>
      <family val="2"/>
    </font>
    <font>
      <sz val="11"/>
      <color theme="1"/>
      <name val="Arial Black"/>
      <family val="2"/>
    </font>
    <font>
      <b/>
      <sz val="11"/>
      <color theme="1"/>
      <name val="Arial Black"/>
      <family val="2"/>
    </font>
    <font>
      <b/>
      <sz val="20"/>
      <color theme="1"/>
      <name val="Arial Black"/>
      <family val="2"/>
    </font>
    <font>
      <sz val="16"/>
      <color theme="1"/>
      <name val="Calibri"/>
      <family val="2"/>
      <scheme val="minor"/>
    </font>
    <font>
      <b/>
      <sz val="14"/>
      <color theme="1"/>
      <name val="Arial"/>
      <family val="2"/>
    </font>
    <font>
      <sz val="11"/>
      <color rgb="FF006100"/>
      <name val="Calibri"/>
      <family val="2"/>
      <scheme val="minor"/>
    </font>
    <font>
      <b/>
      <sz val="11"/>
      <name val="Calibri"/>
      <family val="2"/>
      <scheme val="minor"/>
    </font>
    <font>
      <b/>
      <sz val="11"/>
      <name val="Arial"/>
      <family val="2"/>
    </font>
    <font>
      <b/>
      <sz val="11"/>
      <color theme="9" tint="-0.499984740745262"/>
      <name val="Calibri"/>
      <family val="2"/>
      <scheme val="minor"/>
    </font>
    <font>
      <b/>
      <sz val="11"/>
      <color rgb="FFFF0000"/>
      <name val="Calibri"/>
      <family val="2"/>
      <scheme val="minor"/>
    </font>
    <font>
      <sz val="11"/>
      <color rgb="FFFF0000"/>
      <name val="Calibri"/>
      <family val="2"/>
      <scheme val="minor"/>
    </font>
    <font>
      <b/>
      <sz val="11"/>
      <color rgb="FF00B050"/>
      <name val="Calibri"/>
      <family val="2"/>
      <scheme val="minor"/>
    </font>
    <font>
      <sz val="11"/>
      <color theme="0" tint="-0.499984740745262"/>
      <name val="Calibri"/>
      <family val="2"/>
      <scheme val="minor"/>
    </font>
    <font>
      <sz val="11"/>
      <color theme="8"/>
      <name val="Calibri"/>
      <family val="2"/>
      <scheme val="minor"/>
    </font>
    <font>
      <b/>
      <sz val="11"/>
      <color theme="8"/>
      <name val="Calibri"/>
      <family val="2"/>
      <scheme val="minor"/>
    </font>
    <font>
      <sz val="11"/>
      <color theme="4" tint="-0.249977111117893"/>
      <name val="Calibri"/>
      <family val="2"/>
      <scheme val="minor"/>
    </font>
    <font>
      <b/>
      <sz val="11"/>
      <color theme="4" tint="-0.249977111117893"/>
      <name val="Calibri"/>
      <family val="2"/>
      <scheme val="minor"/>
    </font>
    <font>
      <u/>
      <sz val="11"/>
      <color theme="4" tint="-0.249977111117893"/>
      <name val="Calibri"/>
      <family val="2"/>
      <scheme val="minor"/>
    </font>
    <font>
      <sz val="11"/>
      <color rgb="FF8278CE"/>
      <name val="Calibri"/>
      <family val="2"/>
      <scheme val="minor"/>
    </font>
    <font>
      <b/>
      <i/>
      <u/>
      <sz val="11"/>
      <color theme="1"/>
      <name val="Calibri"/>
      <family val="2"/>
      <scheme val="minor"/>
    </font>
    <font>
      <sz val="11"/>
      <color rgb="FF00B0F0"/>
      <name val="Calibri"/>
      <family val="2"/>
      <scheme val="minor"/>
    </font>
    <font>
      <b/>
      <sz val="11"/>
      <color rgb="FF00B0F0"/>
      <name val="Calibri"/>
      <family val="2"/>
      <scheme val="minor"/>
    </font>
    <font>
      <sz val="11"/>
      <color rgb="FF0070C0"/>
      <name val="Calibri"/>
      <family val="2"/>
      <scheme val="minor"/>
    </font>
    <font>
      <b/>
      <sz val="11"/>
      <color rgb="FF0070C0"/>
      <name val="Calibri"/>
      <family val="2"/>
      <scheme val="minor"/>
    </font>
    <font>
      <b/>
      <sz val="20"/>
      <name val="Calibri"/>
      <family val="2"/>
      <scheme val="minor"/>
    </font>
    <font>
      <b/>
      <sz val="16"/>
      <name val="Calibri"/>
      <family val="2"/>
      <scheme val="minor"/>
    </font>
    <font>
      <b/>
      <strike/>
      <sz val="11"/>
      <name val="Calibri"/>
      <family val="2"/>
      <scheme val="minor"/>
    </font>
    <font>
      <sz val="11"/>
      <name val="Calibri"/>
      <family val="2"/>
    </font>
    <font>
      <i/>
      <sz val="11"/>
      <name val="Calibri"/>
      <family val="2"/>
      <scheme val="minor"/>
    </font>
    <font>
      <b/>
      <sz val="11"/>
      <color rgb="FF7030A0"/>
      <name val="Calibri"/>
      <family val="2"/>
      <scheme val="minor"/>
    </font>
    <font>
      <sz val="14"/>
      <color rgb="FFFF0000"/>
      <name val="Calibri"/>
      <family val="2"/>
      <scheme val="minor"/>
    </font>
    <font>
      <b/>
      <strike/>
      <sz val="11"/>
      <color rgb="FF00B050"/>
      <name val="Calibri"/>
      <family val="2"/>
      <scheme val="minor"/>
    </font>
  </fonts>
  <fills count="34">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DFC9EF"/>
        <bgColor indexed="64"/>
      </patternFill>
    </fill>
    <fill>
      <patternFill patternType="solid">
        <fgColor rgb="FFFFFFCC"/>
        <bgColor indexed="64"/>
      </patternFill>
    </fill>
    <fill>
      <patternFill patternType="solid">
        <fgColor rgb="FFC6EFCE"/>
      </patternFill>
    </fill>
    <fill>
      <patternFill patternType="solid">
        <fgColor rgb="FFD5B8EA"/>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B0E098"/>
        <bgColor indexed="64"/>
      </patternFill>
    </fill>
    <fill>
      <patternFill patternType="solid">
        <fgColor rgb="FFFFFF66"/>
        <bgColor indexed="64"/>
      </patternFill>
    </fill>
    <fill>
      <patternFill patternType="solid">
        <fgColor rgb="FFC9C5E9"/>
        <bgColor indexed="64"/>
      </patternFill>
    </fill>
    <fill>
      <patternFill patternType="solid">
        <fgColor theme="0" tint="-0.249977111117893"/>
        <bgColor indexed="64"/>
      </patternFill>
    </fill>
    <fill>
      <patternFill patternType="solid">
        <fgColor rgb="FFF5B2AD"/>
        <bgColor indexed="64"/>
      </patternFill>
    </fill>
    <fill>
      <patternFill patternType="solid">
        <fgColor rgb="FFFF0000"/>
        <bgColor indexed="64"/>
      </patternFill>
    </fill>
    <fill>
      <patternFill patternType="solid">
        <fgColor rgb="FF9BD7FF"/>
        <bgColor indexed="64"/>
      </patternFill>
    </fill>
    <fill>
      <patternFill patternType="solid">
        <fgColor theme="4" tint="0.79998168889431442"/>
        <bgColor rgb="FFFFFFFF"/>
      </patternFill>
    </fill>
    <fill>
      <patternFill patternType="solid">
        <fgColor rgb="FFB9EDFF"/>
        <bgColor indexed="64"/>
      </patternFill>
    </fill>
    <fill>
      <patternFill patternType="solid">
        <fgColor rgb="FFFFC00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CCFFFF"/>
        <bgColor indexed="64"/>
      </patternFill>
    </fill>
    <fill>
      <patternFill patternType="solid">
        <fgColor rgb="FFA3DBFF"/>
        <bgColor indexed="64"/>
      </patternFill>
    </fill>
    <fill>
      <patternFill patternType="solid">
        <fgColor rgb="FFB3D0FF"/>
        <bgColor indexed="64"/>
      </patternFill>
    </fill>
    <fill>
      <patternFill patternType="solid">
        <fgColor theme="9" tint="0.79998168889431442"/>
        <bgColor rgb="FFFFFFFF"/>
      </patternFill>
    </fill>
  </fills>
  <borders count="8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theme="0"/>
      </left>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thin">
        <color theme="0"/>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theme="0"/>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theme="0"/>
      </right>
      <top/>
      <bottom/>
      <diagonal/>
    </border>
    <border>
      <left/>
      <right style="thin">
        <color theme="0"/>
      </right>
      <top/>
      <bottom style="thin">
        <color theme="0"/>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thin">
        <color theme="0"/>
      </left>
      <right/>
      <top style="medium">
        <color indexed="64"/>
      </top>
      <bottom style="medium">
        <color indexed="64"/>
      </bottom>
      <diagonal/>
    </border>
    <border>
      <left/>
      <right style="medium">
        <color indexed="64"/>
      </right>
      <top style="thin">
        <color theme="0"/>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theme="0"/>
      </left>
      <right/>
      <top style="medium">
        <color indexed="64"/>
      </top>
      <bottom/>
      <diagonal/>
    </border>
    <border>
      <left/>
      <right style="thin">
        <color theme="0"/>
      </right>
      <top style="medium">
        <color indexed="64"/>
      </top>
      <bottom/>
      <diagonal/>
    </border>
    <border>
      <left/>
      <right/>
      <top style="thin">
        <color auto="1"/>
      </top>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style="thin">
        <color theme="0"/>
      </top>
      <bottom style="medium">
        <color indexed="64"/>
      </bottom>
      <diagonal/>
    </border>
    <border>
      <left style="thick">
        <color rgb="FF00B0F0"/>
      </left>
      <right style="thick">
        <color rgb="FF00B0F0"/>
      </right>
      <top style="thick">
        <color rgb="FF00B0F0"/>
      </top>
      <bottom style="thick">
        <color rgb="FF00B0F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auto="1"/>
      </right>
      <top/>
      <bottom/>
      <diagonal/>
    </border>
    <border>
      <left style="thick">
        <color auto="1"/>
      </left>
      <right/>
      <top/>
      <bottom/>
      <diagonal/>
    </border>
    <border>
      <left/>
      <right/>
      <top/>
      <bottom style="thin">
        <color indexed="64"/>
      </bottom>
      <diagonal/>
    </border>
    <border>
      <left/>
      <right/>
      <top style="thin">
        <color indexed="64"/>
      </top>
      <bottom style="medium">
        <color indexed="64"/>
      </bottom>
      <diagonal/>
    </border>
    <border>
      <left style="thick">
        <color auto="1"/>
      </left>
      <right/>
      <top/>
      <bottom style="medium">
        <color indexed="64"/>
      </bottom>
      <diagonal/>
    </border>
    <border>
      <left style="thick">
        <color auto="1"/>
      </left>
      <right/>
      <top style="medium">
        <color indexed="64"/>
      </top>
      <bottom/>
      <diagonal/>
    </border>
    <border>
      <left style="thick">
        <color auto="1"/>
      </left>
      <right style="thin">
        <color indexed="64"/>
      </right>
      <top style="medium">
        <color indexed="64"/>
      </top>
      <bottom style="medium">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diagonal/>
    </border>
    <border>
      <left style="thick">
        <color auto="1"/>
      </left>
      <right style="thin">
        <color indexed="64"/>
      </right>
      <top/>
      <bottom style="thin">
        <color indexed="64"/>
      </bottom>
      <diagonal/>
    </border>
    <border>
      <left style="thick">
        <color auto="1"/>
      </left>
      <right style="thin">
        <color indexed="64"/>
      </right>
      <top style="thin">
        <color indexed="64"/>
      </top>
      <bottom style="medium">
        <color indexed="64"/>
      </bottom>
      <diagonal/>
    </border>
    <border>
      <left style="thick">
        <color auto="1"/>
      </left>
      <right style="thin">
        <color indexed="64"/>
      </right>
      <top/>
      <bottom style="medium">
        <color indexed="64"/>
      </bottom>
      <diagonal/>
    </border>
    <border>
      <left style="thick">
        <color auto="1"/>
      </left>
      <right style="thin">
        <color indexed="64"/>
      </right>
      <top style="medium">
        <color indexed="64"/>
      </top>
      <bottom style="thin">
        <color indexed="64"/>
      </bottom>
      <diagonal/>
    </border>
    <border>
      <left/>
      <right style="thick">
        <color auto="1"/>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3" fillId="14" borderId="0" applyNumberFormat="0" applyBorder="0" applyAlignment="0" applyProtection="0"/>
  </cellStyleXfs>
  <cellXfs count="679">
    <xf numFmtId="0" fontId="0" fillId="0" borderId="0" xfId="0"/>
    <xf numFmtId="0" fontId="2" fillId="0" borderId="0" xfId="0" applyFont="1"/>
    <xf numFmtId="164" fontId="2" fillId="0" borderId="0" xfId="1" applyNumberFormat="1" applyFont="1"/>
    <xf numFmtId="164" fontId="0" fillId="0" borderId="1" xfId="1" applyNumberFormat="1" applyFont="1" applyBorder="1"/>
    <xf numFmtId="164" fontId="7" fillId="0" borderId="0" xfId="1" applyNumberFormat="1" applyFont="1" applyBorder="1"/>
    <xf numFmtId="164" fontId="0" fillId="0" borderId="0" xfId="0" applyNumberFormat="1"/>
    <xf numFmtId="43" fontId="0" fillId="0" borderId="0" xfId="1" applyFont="1"/>
    <xf numFmtId="0" fontId="0" fillId="2" borderId="0" xfId="0" applyFill="1"/>
    <xf numFmtId="0" fontId="2" fillId="2" borderId="0" xfId="0" applyFont="1" applyFill="1" applyAlignment="1">
      <alignment wrapText="1"/>
    </xf>
    <xf numFmtId="164" fontId="0" fillId="0" borderId="0" xfId="1" applyNumberFormat="1" applyFont="1" applyBorder="1"/>
    <xf numFmtId="164" fontId="0" fillId="0" borderId="3" xfId="1" applyNumberFormat="1" applyFont="1" applyBorder="1"/>
    <xf numFmtId="0" fontId="0" fillId="0" borderId="14" xfId="0" applyBorder="1"/>
    <xf numFmtId="0" fontId="0" fillId="2" borderId="14" xfId="0" applyFill="1" applyBorder="1"/>
    <xf numFmtId="0" fontId="8" fillId="2" borderId="14" xfId="0" applyFont="1" applyFill="1" applyBorder="1"/>
    <xf numFmtId="0" fontId="8" fillId="2" borderId="18" xfId="0" applyFont="1" applyFill="1" applyBorder="1"/>
    <xf numFmtId="0" fontId="0" fillId="0" borderId="18" xfId="0" applyBorder="1"/>
    <xf numFmtId="0" fontId="9" fillId="2" borderId="0" xfId="0" applyFont="1" applyFill="1" applyAlignment="1">
      <alignment horizontal="center" vertical="center" textRotation="90" wrapText="1" readingOrder="1"/>
    </xf>
    <xf numFmtId="0" fontId="6" fillId="2" borderId="11" xfId="0" applyFont="1" applyFill="1" applyBorder="1"/>
    <xf numFmtId="0" fontId="5" fillId="2" borderId="0" xfId="0" applyFont="1" applyFill="1"/>
    <xf numFmtId="0" fontId="0" fillId="0" borderId="21" xfId="0" applyBorder="1"/>
    <xf numFmtId="0" fontId="0" fillId="0" borderId="22" xfId="0" applyBorder="1"/>
    <xf numFmtId="0" fontId="4" fillId="2" borderId="7" xfId="0" applyFont="1" applyFill="1" applyBorder="1"/>
    <xf numFmtId="0" fontId="0" fillId="0" borderId="7" xfId="0" applyBorder="1"/>
    <xf numFmtId="44" fontId="0" fillId="0" borderId="1" xfId="2" applyFont="1" applyBorder="1"/>
    <xf numFmtId="44" fontId="0" fillId="0" borderId="16" xfId="2" applyFont="1" applyBorder="1"/>
    <xf numFmtId="0" fontId="2" fillId="2" borderId="24" xfId="0" applyFont="1" applyFill="1" applyBorder="1"/>
    <xf numFmtId="0" fontId="2" fillId="0" borderId="28" xfId="0" applyFont="1" applyBorder="1"/>
    <xf numFmtId="0" fontId="4" fillId="2" borderId="30" xfId="0" applyFont="1" applyFill="1" applyBorder="1"/>
    <xf numFmtId="0" fontId="8" fillId="2" borderId="3" xfId="0" applyFont="1" applyFill="1" applyBorder="1"/>
    <xf numFmtId="0" fontId="5" fillId="0" borderId="34" xfId="0" applyFont="1" applyBorder="1"/>
    <xf numFmtId="0" fontId="4" fillId="2" borderId="23" xfId="0" applyFont="1" applyFill="1" applyBorder="1"/>
    <xf numFmtId="164" fontId="0" fillId="0" borderId="42" xfId="1" applyNumberFormat="1" applyFont="1" applyBorder="1"/>
    <xf numFmtId="164" fontId="0" fillId="0" borderId="43" xfId="1" applyNumberFormat="1" applyFont="1" applyBorder="1"/>
    <xf numFmtId="0" fontId="5" fillId="0" borderId="3" xfId="0" applyFont="1" applyBorder="1"/>
    <xf numFmtId="0" fontId="5" fillId="2" borderId="3" xfId="0" applyFont="1" applyFill="1" applyBorder="1"/>
    <xf numFmtId="0" fontId="0" fillId="2" borderId="7" xfId="0" applyFill="1" applyBorder="1" applyAlignment="1">
      <alignment horizontal="center" vertical="center" textRotation="90" wrapText="1" readingOrder="1"/>
    </xf>
    <xf numFmtId="0" fontId="2" fillId="2" borderId="7" xfId="0" applyFont="1" applyFill="1" applyBorder="1" applyAlignment="1">
      <alignment wrapText="1"/>
    </xf>
    <xf numFmtId="165" fontId="0" fillId="0" borderId="0" xfId="0" applyNumberFormat="1"/>
    <xf numFmtId="165" fontId="0" fillId="0" borderId="44" xfId="0" applyNumberFormat="1" applyBorder="1" applyAlignment="1">
      <alignment horizontal="center"/>
    </xf>
    <xf numFmtId="44" fontId="2" fillId="0" borderId="31" xfId="0" applyNumberFormat="1" applyFont="1" applyBorder="1"/>
    <xf numFmtId="44" fontId="2" fillId="0" borderId="31" xfId="2" applyFont="1" applyBorder="1"/>
    <xf numFmtId="165" fontId="0" fillId="0" borderId="40" xfId="0" applyNumberFormat="1" applyBorder="1" applyAlignment="1">
      <alignment horizontal="center"/>
    </xf>
    <xf numFmtId="44" fontId="0" fillId="0" borderId="3" xfId="0" applyNumberFormat="1" applyBorder="1"/>
    <xf numFmtId="44" fontId="2" fillId="0" borderId="41" xfId="2" applyFont="1" applyBorder="1"/>
    <xf numFmtId="0" fontId="2" fillId="0" borderId="36" xfId="0" applyFont="1" applyBorder="1"/>
    <xf numFmtId="0" fontId="2" fillId="0" borderId="35" xfId="0" applyFont="1" applyBorder="1"/>
    <xf numFmtId="0" fontId="2" fillId="0" borderId="27" xfId="0" applyFont="1" applyBorder="1"/>
    <xf numFmtId="0" fontId="2" fillId="0" borderId="5" xfId="0" applyFont="1" applyBorder="1"/>
    <xf numFmtId="44" fontId="2" fillId="0" borderId="41" xfId="0" applyNumberFormat="1" applyFont="1" applyBorder="1"/>
    <xf numFmtId="165" fontId="0" fillId="0" borderId="45" xfId="0" applyNumberFormat="1" applyBorder="1" applyAlignment="1">
      <alignment horizontal="center"/>
    </xf>
    <xf numFmtId="0" fontId="2" fillId="0" borderId="2" xfId="0" applyFont="1" applyBorder="1"/>
    <xf numFmtId="0" fontId="2" fillId="0" borderId="10" xfId="0" applyFont="1" applyBorder="1"/>
    <xf numFmtId="1" fontId="0" fillId="0" borderId="0" xfId="0" applyNumberFormat="1"/>
    <xf numFmtId="164" fontId="0" fillId="0" borderId="33" xfId="1" applyNumberFormat="1" applyFont="1" applyBorder="1"/>
    <xf numFmtId="164" fontId="0" fillId="0" borderId="34" xfId="1" applyNumberFormat="1" applyFont="1" applyBorder="1"/>
    <xf numFmtId="164" fontId="2" fillId="0" borderId="41" xfId="1" applyNumberFormat="1" applyFont="1" applyBorder="1"/>
    <xf numFmtId="0" fontId="2" fillId="0" borderId="1" xfId="0" applyFont="1" applyBorder="1"/>
    <xf numFmtId="0" fontId="2" fillId="0" borderId="12" xfId="0" applyFont="1" applyBorder="1"/>
    <xf numFmtId="44" fontId="2" fillId="0" borderId="0" xfId="2" applyFont="1" applyBorder="1"/>
    <xf numFmtId="0" fontId="2" fillId="0" borderId="19" xfId="0" applyFont="1" applyBorder="1"/>
    <xf numFmtId="0" fontId="0" fillId="8" borderId="0" xfId="0" applyFill="1"/>
    <xf numFmtId="164" fontId="0" fillId="0" borderId="20" xfId="1" applyNumberFormat="1" applyFont="1" applyBorder="1"/>
    <xf numFmtId="164" fontId="2" fillId="0" borderId="24" xfId="1" applyNumberFormat="1" applyFont="1" applyBorder="1"/>
    <xf numFmtId="164" fontId="2" fillId="0" borderId="40" xfId="1" applyNumberFormat="1" applyFont="1" applyBorder="1"/>
    <xf numFmtId="0" fontId="0" fillId="2" borderId="48" xfId="0" applyFill="1" applyBorder="1"/>
    <xf numFmtId="0" fontId="5" fillId="2" borderId="49" xfId="0" applyFont="1" applyFill="1" applyBorder="1"/>
    <xf numFmtId="0" fontId="0" fillId="0" borderId="0" xfId="0" applyAlignment="1">
      <alignment horizontal="center"/>
    </xf>
    <xf numFmtId="164" fontId="2" fillId="0" borderId="15" xfId="1" applyNumberFormat="1" applyFont="1" applyBorder="1"/>
    <xf numFmtId="164" fontId="0" fillId="0" borderId="12" xfId="1" applyNumberFormat="1" applyFont="1" applyBorder="1"/>
    <xf numFmtId="0" fontId="13" fillId="0" borderId="0" xfId="0" applyFont="1" applyAlignment="1">
      <alignment horizontal="center"/>
    </xf>
    <xf numFmtId="164" fontId="2" fillId="0" borderId="17" xfId="1" applyNumberFormat="1" applyFont="1" applyBorder="1"/>
    <xf numFmtId="0" fontId="0" fillId="0" borderId="0" xfId="0" applyAlignment="1">
      <alignment horizontal="center" vertical="center"/>
    </xf>
    <xf numFmtId="0" fontId="13" fillId="0" borderId="0" xfId="0" applyFont="1" applyAlignment="1">
      <alignment horizontal="center" vertical="center"/>
    </xf>
    <xf numFmtId="0" fontId="13" fillId="0" borderId="0" xfId="0" applyFont="1"/>
    <xf numFmtId="0" fontId="5" fillId="0" borderId="14" xfId="0" applyFont="1" applyBorder="1"/>
    <xf numFmtId="0" fontId="5" fillId="2" borderId="14" xfId="0" applyFont="1" applyFill="1" applyBorder="1"/>
    <xf numFmtId="0" fontId="5" fillId="0" borderId="18" xfId="0" applyFont="1" applyBorder="1"/>
    <xf numFmtId="168" fontId="0" fillId="0" borderId="52" xfId="3" applyNumberFormat="1" applyFont="1" applyBorder="1"/>
    <xf numFmtId="0" fontId="16" fillId="0" borderId="8" xfId="0" applyFont="1" applyBorder="1" applyAlignment="1">
      <alignment vertical="center"/>
    </xf>
    <xf numFmtId="0" fontId="16" fillId="0" borderId="29" xfId="0" applyFont="1" applyBorder="1" applyAlignment="1">
      <alignment vertical="center"/>
    </xf>
    <xf numFmtId="0" fontId="16" fillId="0" borderId="46" xfId="0" applyFont="1" applyBorder="1" applyAlignment="1">
      <alignment vertical="center"/>
    </xf>
    <xf numFmtId="0" fontId="16" fillId="0" borderId="8" xfId="0" applyFont="1" applyBorder="1"/>
    <xf numFmtId="0" fontId="16" fillId="0" borderId="29" xfId="0" applyFont="1" applyBorder="1"/>
    <xf numFmtId="0" fontId="16" fillId="0" borderId="46" xfId="0" applyFont="1" applyBorder="1"/>
    <xf numFmtId="0" fontId="19" fillId="0" borderId="0" xfId="0" applyFont="1"/>
    <xf numFmtId="0" fontId="18" fillId="0" borderId="0" xfId="0" applyFont="1"/>
    <xf numFmtId="0" fontId="17" fillId="0" borderId="0" xfId="0" applyFont="1"/>
    <xf numFmtId="0" fontId="20" fillId="0" borderId="0" xfId="0" applyFont="1"/>
    <xf numFmtId="0" fontId="17" fillId="0" borderId="8" xfId="0" applyFont="1" applyBorder="1" applyAlignment="1">
      <alignment vertical="center"/>
    </xf>
    <xf numFmtId="0" fontId="17" fillId="0" borderId="29" xfId="0" applyFont="1" applyBorder="1" applyAlignment="1">
      <alignment vertical="center"/>
    </xf>
    <xf numFmtId="0" fontId="17" fillId="0" borderId="46" xfId="0" applyFont="1" applyBorder="1" applyAlignment="1">
      <alignment vertical="center"/>
    </xf>
    <xf numFmtId="0" fontId="0" fillId="0" borderId="3" xfId="0" applyBorder="1"/>
    <xf numFmtId="164" fontId="0" fillId="0" borderId="1" xfId="1" applyNumberFormat="1" applyFont="1" applyFill="1" applyBorder="1"/>
    <xf numFmtId="164" fontId="0" fillId="0" borderId="1" xfId="1" applyNumberFormat="1" applyFont="1" applyBorder="1" applyProtection="1"/>
    <xf numFmtId="0" fontId="0" fillId="0" borderId="33" xfId="0" applyBorder="1"/>
    <xf numFmtId="0" fontId="5" fillId="0" borderId="0" xfId="0" applyFont="1"/>
    <xf numFmtId="169" fontId="5" fillId="0" borderId="0" xfId="4" applyNumberFormat="1" applyFont="1" applyFill="1" applyBorder="1" applyAlignment="1">
      <alignment horizontal="center"/>
    </xf>
    <xf numFmtId="170" fontId="5" fillId="0" borderId="0" xfId="4" applyNumberFormat="1" applyFont="1" applyFill="1" applyBorder="1" applyAlignment="1">
      <alignment horizontal="center"/>
    </xf>
    <xf numFmtId="44" fontId="0" fillId="0" borderId="1" xfId="2" applyFont="1" applyFill="1" applyBorder="1"/>
    <xf numFmtId="43" fontId="5" fillId="0" borderId="0" xfId="4" applyNumberFormat="1" applyFont="1" applyFill="1" applyBorder="1" applyAlignment="1">
      <alignment horizontal="center"/>
    </xf>
    <xf numFmtId="171" fontId="5" fillId="0" borderId="16" xfId="4" applyNumberFormat="1" applyFont="1" applyFill="1" applyBorder="1" applyAlignment="1">
      <alignment horizontal="center"/>
    </xf>
    <xf numFmtId="168" fontId="5" fillId="0" borderId="12" xfId="4" applyNumberFormat="1" applyFont="1" applyFill="1" applyBorder="1" applyAlignment="1">
      <alignment horizontal="center"/>
    </xf>
    <xf numFmtId="168" fontId="5" fillId="0" borderId="16" xfId="4" applyNumberFormat="1" applyFont="1" applyFill="1" applyBorder="1" applyAlignment="1">
      <alignment horizontal="center"/>
    </xf>
    <xf numFmtId="0" fontId="24" fillId="0" borderId="0" xfId="0" applyFont="1"/>
    <xf numFmtId="168" fontId="25" fillId="0" borderId="25" xfId="4" applyNumberFormat="1" applyFont="1" applyFill="1" applyBorder="1" applyAlignment="1">
      <alignment horizontal="center"/>
    </xf>
    <xf numFmtId="9" fontId="25" fillId="0" borderId="25" xfId="4" applyNumberFormat="1" applyFont="1" applyFill="1" applyBorder="1" applyAlignment="1">
      <alignment horizontal="center"/>
    </xf>
    <xf numFmtId="9" fontId="24" fillId="0" borderId="25" xfId="4" applyNumberFormat="1" applyFont="1" applyFill="1" applyBorder="1" applyAlignment="1">
      <alignment horizontal="center"/>
    </xf>
    <xf numFmtId="171" fontId="5" fillId="0" borderId="12" xfId="4" applyNumberFormat="1" applyFont="1" applyFill="1" applyBorder="1" applyAlignment="1">
      <alignment horizontal="center"/>
    </xf>
    <xf numFmtId="9" fontId="5" fillId="0" borderId="0" xfId="4" applyNumberFormat="1" applyFont="1" applyFill="1" applyBorder="1" applyAlignment="1">
      <alignment horizontal="center"/>
    </xf>
    <xf numFmtId="44" fontId="5" fillId="0" borderId="0" xfId="4" applyNumberFormat="1" applyFont="1" applyFill="1" applyBorder="1" applyAlignment="1"/>
    <xf numFmtId="44" fontId="5" fillId="0" borderId="0" xfId="4" applyNumberFormat="1" applyFont="1" applyFill="1" applyBorder="1" applyAlignment="1">
      <alignment horizontal="center"/>
    </xf>
    <xf numFmtId="44" fontId="5" fillId="0" borderId="0" xfId="4" applyNumberFormat="1" applyFont="1" applyFill="1" applyBorder="1" applyAlignment="1">
      <alignment horizontal="right"/>
    </xf>
    <xf numFmtId="172" fontId="5" fillId="0" borderId="0" xfId="4" applyNumberFormat="1" applyFont="1" applyFill="1" applyBorder="1" applyAlignment="1">
      <alignment horizontal="center"/>
    </xf>
    <xf numFmtId="172" fontId="5" fillId="0" borderId="0" xfId="4" applyNumberFormat="1" applyFont="1" applyFill="1" applyBorder="1" applyAlignment="1">
      <alignment horizontal="right"/>
    </xf>
    <xf numFmtId="164" fontId="4" fillId="2" borderId="30" xfId="0" applyNumberFormat="1" applyFont="1" applyFill="1" applyBorder="1"/>
    <xf numFmtId="9" fontId="5" fillId="0" borderId="25" xfId="4" applyNumberFormat="1" applyFont="1" applyFill="1" applyBorder="1" applyAlignment="1">
      <alignment horizontal="center"/>
    </xf>
    <xf numFmtId="164" fontId="2" fillId="0" borderId="26" xfId="0" applyNumberFormat="1" applyFont="1" applyBorder="1"/>
    <xf numFmtId="164" fontId="0" fillId="0" borderId="62" xfId="1" applyNumberFormat="1" applyFont="1" applyBorder="1"/>
    <xf numFmtId="44" fontId="0" fillId="0" borderId="12" xfId="2" applyFont="1" applyBorder="1"/>
    <xf numFmtId="0" fontId="4" fillId="2" borderId="52" xfId="0" applyFont="1" applyFill="1" applyBorder="1"/>
    <xf numFmtId="0" fontId="0" fillId="0" borderId="29" xfId="0" applyBorder="1"/>
    <xf numFmtId="164" fontId="0" fillId="0" borderId="52" xfId="1" applyNumberFormat="1" applyFont="1" applyBorder="1"/>
    <xf numFmtId="164" fontId="2" fillId="6" borderId="26" xfId="0" applyNumberFormat="1" applyFont="1" applyFill="1" applyBorder="1"/>
    <xf numFmtId="164" fontId="0" fillId="0" borderId="19" xfId="1" applyNumberFormat="1" applyFont="1" applyBorder="1"/>
    <xf numFmtId="165" fontId="2" fillId="0" borderId="24" xfId="0" applyNumberFormat="1" applyFont="1" applyBorder="1" applyAlignment="1">
      <alignment horizontal="center"/>
    </xf>
    <xf numFmtId="0" fontId="5" fillId="0" borderId="33" xfId="0" applyFont="1" applyBorder="1"/>
    <xf numFmtId="164" fontId="0" fillId="0" borderId="25" xfId="0" applyNumberFormat="1" applyBorder="1"/>
    <xf numFmtId="0" fontId="6" fillId="2" borderId="18" xfId="0" applyFont="1" applyFill="1" applyBorder="1"/>
    <xf numFmtId="0" fontId="6" fillId="2" borderId="34" xfId="0" applyFont="1" applyFill="1" applyBorder="1"/>
    <xf numFmtId="0" fontId="0" fillId="0" borderId="47" xfId="0" applyBorder="1"/>
    <xf numFmtId="44" fontId="0" fillId="0" borderId="62" xfId="0" applyNumberFormat="1" applyBorder="1"/>
    <xf numFmtId="44" fontId="2" fillId="0" borderId="24" xfId="2" applyFont="1" applyBorder="1"/>
    <xf numFmtId="44" fontId="2" fillId="0" borderId="25" xfId="2" applyFont="1" applyBorder="1"/>
    <xf numFmtId="173" fontId="0" fillId="0" borderId="1" xfId="2" applyNumberFormat="1" applyFont="1" applyBorder="1"/>
    <xf numFmtId="165" fontId="0" fillId="0" borderId="24" xfId="0" applyNumberFormat="1" applyBorder="1" applyAlignment="1">
      <alignment horizontal="center"/>
    </xf>
    <xf numFmtId="165" fontId="24" fillId="2" borderId="25" xfId="0" applyNumberFormat="1" applyFont="1" applyFill="1" applyBorder="1" applyAlignment="1">
      <alignment horizontal="center"/>
    </xf>
    <xf numFmtId="165" fontId="2" fillId="0" borderId="25" xfId="0" applyNumberFormat="1" applyFont="1" applyBorder="1" applyAlignment="1">
      <alignment horizontal="center"/>
    </xf>
    <xf numFmtId="0" fontId="2" fillId="18" borderId="2" xfId="0" applyFont="1" applyFill="1" applyBorder="1"/>
    <xf numFmtId="0" fontId="2" fillId="19" borderId="36" xfId="0" applyFont="1" applyFill="1" applyBorder="1"/>
    <xf numFmtId="0" fontId="2" fillId="20" borderId="36" xfId="0" applyFont="1" applyFill="1" applyBorder="1"/>
    <xf numFmtId="0" fontId="0" fillId="13" borderId="0" xfId="0" applyFill="1" applyAlignment="1" applyProtection="1">
      <alignment horizontal="center"/>
      <protection locked="0"/>
    </xf>
    <xf numFmtId="0" fontId="2" fillId="2" borderId="50" xfId="0" applyFont="1" applyFill="1" applyBorder="1"/>
    <xf numFmtId="164" fontId="0" fillId="21" borderId="53" xfId="1" applyNumberFormat="1" applyFont="1" applyFill="1" applyBorder="1"/>
    <xf numFmtId="164" fontId="0" fillId="21" borderId="1" xfId="1" applyNumberFormat="1" applyFont="1" applyFill="1" applyBorder="1"/>
    <xf numFmtId="164" fontId="7" fillId="0" borderId="29" xfId="1" applyNumberFormat="1" applyFont="1" applyBorder="1"/>
    <xf numFmtId="0" fontId="6" fillId="2" borderId="47" xfId="0" applyFont="1" applyFill="1" applyBorder="1"/>
    <xf numFmtId="0" fontId="0" fillId="2" borderId="3" xfId="0" applyFill="1" applyBorder="1"/>
    <xf numFmtId="0" fontId="14" fillId="21" borderId="62" xfId="0" applyFont="1" applyFill="1" applyBorder="1"/>
    <xf numFmtId="0" fontId="2" fillId="0" borderId="40" xfId="0" applyFont="1" applyBorder="1"/>
    <xf numFmtId="0" fontId="6" fillId="2" borderId="47" xfId="0" applyFont="1" applyFill="1" applyBorder="1" applyAlignment="1">
      <alignment horizontal="center"/>
    </xf>
    <xf numFmtId="0" fontId="6" fillId="2" borderId="9" xfId="0" applyFont="1" applyFill="1" applyBorder="1"/>
    <xf numFmtId="0" fontId="15" fillId="21" borderId="62" xfId="0" applyFont="1" applyFill="1" applyBorder="1"/>
    <xf numFmtId="44" fontId="27" fillId="0" borderId="0" xfId="2" applyFont="1" applyBorder="1"/>
    <xf numFmtId="9" fontId="0" fillId="17" borderId="16" xfId="3" applyFont="1" applyFill="1" applyBorder="1"/>
    <xf numFmtId="44" fontId="27" fillId="0" borderId="0" xfId="2" applyFont="1" applyFill="1" applyBorder="1"/>
    <xf numFmtId="44" fontId="2" fillId="0" borderId="0" xfId="2" applyFont="1" applyFill="1" applyBorder="1"/>
    <xf numFmtId="164" fontId="0" fillId="17" borderId="1" xfId="1" applyNumberFormat="1" applyFont="1" applyFill="1" applyBorder="1"/>
    <xf numFmtId="164" fontId="28" fillId="0" borderId="52" xfId="1" applyNumberFormat="1" applyFont="1" applyBorder="1"/>
    <xf numFmtId="0" fontId="7" fillId="0" borderId="0" xfId="0" applyFont="1"/>
    <xf numFmtId="44" fontId="29" fillId="0" borderId="0" xfId="2" applyFont="1" applyBorder="1"/>
    <xf numFmtId="9" fontId="0" fillId="21" borderId="12" xfId="3" applyFont="1" applyFill="1" applyBorder="1"/>
    <xf numFmtId="9" fontId="0" fillId="21" borderId="1" xfId="3" applyFont="1" applyFill="1" applyBorder="1"/>
    <xf numFmtId="9" fontId="0" fillId="21" borderId="16" xfId="3" applyFont="1" applyFill="1" applyBorder="1"/>
    <xf numFmtId="9" fontId="0" fillId="17" borderId="12" xfId="3" applyFont="1" applyFill="1" applyBorder="1"/>
    <xf numFmtId="9" fontId="0" fillId="17" borderId="1" xfId="3" applyFont="1" applyFill="1" applyBorder="1"/>
    <xf numFmtId="9" fontId="0" fillId="17" borderId="53" xfId="3" applyFont="1" applyFill="1" applyBorder="1"/>
    <xf numFmtId="41" fontId="0" fillId="0" borderId="0" xfId="0" applyNumberFormat="1"/>
    <xf numFmtId="41" fontId="0" fillId="8" borderId="0" xfId="0" applyNumberFormat="1" applyFill="1"/>
    <xf numFmtId="41" fontId="0" fillId="8" borderId="7" xfId="0" applyNumberFormat="1" applyFill="1" applyBorder="1"/>
    <xf numFmtId="0" fontId="2" fillId="0" borderId="16" xfId="0" applyFont="1" applyBorder="1"/>
    <xf numFmtId="9" fontId="0" fillId="21" borderId="53" xfId="3" applyFont="1" applyFill="1" applyBorder="1"/>
    <xf numFmtId="0" fontId="2" fillId="17" borderId="53" xfId="0" applyFont="1" applyFill="1" applyBorder="1"/>
    <xf numFmtId="41" fontId="0" fillId="0" borderId="7" xfId="0" applyNumberFormat="1" applyBorder="1"/>
    <xf numFmtId="0" fontId="2" fillId="0" borderId="11" xfId="0" applyFont="1" applyBorder="1" applyAlignment="1">
      <alignment horizontal="center"/>
    </xf>
    <xf numFmtId="165" fontId="2" fillId="0" borderId="12" xfId="0" applyNumberFormat="1" applyFont="1" applyBorder="1" applyAlignment="1">
      <alignment horizontal="center"/>
    </xf>
    <xf numFmtId="0" fontId="2" fillId="0" borderId="13" xfId="0" applyFont="1" applyBorder="1" applyAlignment="1">
      <alignment horizontal="center"/>
    </xf>
    <xf numFmtId="0" fontId="14" fillId="0" borderId="14" xfId="0" applyFont="1" applyBorder="1"/>
    <xf numFmtId="0" fontId="2" fillId="0" borderId="18" xfId="0" applyFont="1" applyBorder="1"/>
    <xf numFmtId="164" fontId="2" fillId="0" borderId="16" xfId="1" applyNumberFormat="1" applyFont="1" applyBorder="1"/>
    <xf numFmtId="164" fontId="2" fillId="0" borderId="16" xfId="1" applyNumberFormat="1" applyFont="1" applyBorder="1" applyProtection="1"/>
    <xf numFmtId="0" fontId="7" fillId="0" borderId="0" xfId="0" applyFont="1" applyAlignment="1">
      <alignment horizontal="center"/>
    </xf>
    <xf numFmtId="165" fontId="2" fillId="21" borderId="12" xfId="0" applyNumberFormat="1" applyFont="1" applyFill="1" applyBorder="1" applyAlignment="1">
      <alignment horizontal="center"/>
    </xf>
    <xf numFmtId="164" fontId="2" fillId="21" borderId="16" xfId="1" applyNumberFormat="1" applyFont="1" applyFill="1" applyBorder="1" applyProtection="1"/>
    <xf numFmtId="0" fontId="28" fillId="0" borderId="0" xfId="0" applyFont="1"/>
    <xf numFmtId="0" fontId="30" fillId="0" borderId="0" xfId="0" applyFont="1" applyAlignment="1">
      <alignment horizontal="center"/>
    </xf>
    <xf numFmtId="0" fontId="30" fillId="0" borderId="0" xfId="0" applyFont="1"/>
    <xf numFmtId="164" fontId="0" fillId="0" borderId="14" xfId="1" applyNumberFormat="1" applyFont="1" applyBorder="1"/>
    <xf numFmtId="164" fontId="2" fillId="0" borderId="18" xfId="1" applyNumberFormat="1" applyFont="1" applyBorder="1"/>
    <xf numFmtId="0" fontId="0" fillId="0" borderId="11" xfId="0" applyBorder="1" applyAlignment="1">
      <alignment horizontal="center"/>
    </xf>
    <xf numFmtId="164" fontId="2" fillId="21" borderId="16" xfId="1" applyNumberFormat="1" applyFont="1" applyFill="1" applyBorder="1"/>
    <xf numFmtId="164" fontId="2" fillId="10" borderId="17" xfId="1" applyNumberFormat="1" applyFont="1" applyFill="1" applyBorder="1"/>
    <xf numFmtId="164" fontId="0" fillId="21" borderId="19" xfId="1" applyNumberFormat="1" applyFont="1" applyFill="1" applyBorder="1"/>
    <xf numFmtId="164" fontId="0" fillId="21" borderId="25" xfId="0" applyNumberFormat="1" applyFill="1" applyBorder="1"/>
    <xf numFmtId="0" fontId="5" fillId="19" borderId="5" xfId="0" applyFont="1" applyFill="1" applyBorder="1"/>
    <xf numFmtId="0" fontId="5" fillId="19" borderId="29" xfId="0" applyFont="1" applyFill="1" applyBorder="1"/>
    <xf numFmtId="2" fontId="5" fillId="2" borderId="30" xfId="0" applyNumberFormat="1" applyFont="1" applyFill="1" applyBorder="1"/>
    <xf numFmtId="2" fontId="5" fillId="0" borderId="43" xfId="1" applyNumberFormat="1" applyFont="1" applyBorder="1"/>
    <xf numFmtId="2" fontId="24" fillId="2" borderId="30" xfId="0" applyNumberFormat="1" applyFont="1" applyFill="1" applyBorder="1"/>
    <xf numFmtId="2" fontId="24" fillId="0" borderId="43" xfId="1" applyNumberFormat="1" applyFont="1" applyBorder="1"/>
    <xf numFmtId="174" fontId="5" fillId="0" borderId="0" xfId="4" applyNumberFormat="1" applyFont="1" applyFill="1" applyBorder="1" applyAlignment="1">
      <alignment horizontal="right"/>
    </xf>
    <xf numFmtId="0" fontId="5" fillId="0" borderId="52" xfId="0" applyFont="1" applyBorder="1" applyAlignment="1">
      <alignment wrapText="1"/>
    </xf>
    <xf numFmtId="0" fontId="5" fillId="0" borderId="0" xfId="0" applyFont="1" applyAlignment="1">
      <alignment wrapText="1"/>
    </xf>
    <xf numFmtId="169" fontId="0" fillId="0" borderId="0" xfId="0" applyNumberFormat="1"/>
    <xf numFmtId="171" fontId="5" fillId="17" borderId="16" xfId="4" applyNumberFormat="1" applyFont="1" applyFill="1" applyBorder="1" applyAlignment="1">
      <alignment horizontal="center"/>
    </xf>
    <xf numFmtId="168" fontId="5" fillId="17" borderId="12" xfId="4" applyNumberFormat="1" applyFont="1" applyFill="1" applyBorder="1" applyAlignment="1">
      <alignment horizontal="center"/>
    </xf>
    <xf numFmtId="168" fontId="5" fillId="17" borderId="16" xfId="4" applyNumberFormat="1" applyFont="1" applyFill="1" applyBorder="1" applyAlignment="1">
      <alignment horizontal="center"/>
    </xf>
    <xf numFmtId="168" fontId="25" fillId="17" borderId="25" xfId="4" applyNumberFormat="1" applyFont="1" applyFill="1" applyBorder="1" applyAlignment="1">
      <alignment horizontal="center"/>
    </xf>
    <xf numFmtId="9" fontId="25" fillId="17" borderId="25" xfId="4" applyNumberFormat="1" applyFont="1" applyFill="1" applyBorder="1" applyAlignment="1">
      <alignment horizontal="center"/>
    </xf>
    <xf numFmtId="9" fontId="24" fillId="17" borderId="25" xfId="4" applyNumberFormat="1" applyFont="1" applyFill="1" applyBorder="1" applyAlignment="1">
      <alignment horizontal="center"/>
    </xf>
    <xf numFmtId="171" fontId="5" fillId="17" borderId="12" xfId="4" applyNumberFormat="1" applyFont="1" applyFill="1" applyBorder="1" applyAlignment="1">
      <alignment horizontal="center"/>
    </xf>
    <xf numFmtId="9" fontId="5" fillId="17" borderId="0" xfId="4" applyNumberFormat="1" applyFont="1" applyFill="1" applyBorder="1" applyAlignment="1">
      <alignment horizontal="center"/>
    </xf>
    <xf numFmtId="44" fontId="5" fillId="21" borderId="0" xfId="4" applyNumberFormat="1" applyFont="1" applyFill="1" applyBorder="1" applyAlignment="1"/>
    <xf numFmtId="44" fontId="5" fillId="21" borderId="0" xfId="4" applyNumberFormat="1" applyFont="1" applyFill="1" applyBorder="1" applyAlignment="1">
      <alignment horizontal="center"/>
    </xf>
    <xf numFmtId="44" fontId="5" fillId="21" borderId="0" xfId="4" applyNumberFormat="1" applyFont="1" applyFill="1" applyBorder="1" applyAlignment="1">
      <alignment horizontal="right"/>
    </xf>
    <xf numFmtId="172" fontId="5" fillId="21" borderId="0" xfId="4" applyNumberFormat="1" applyFont="1" applyFill="1" applyBorder="1" applyAlignment="1">
      <alignment horizontal="center"/>
    </xf>
    <xf numFmtId="172" fontId="5" fillId="21" borderId="0" xfId="4" applyNumberFormat="1" applyFont="1" applyFill="1" applyBorder="1" applyAlignment="1">
      <alignment horizontal="right"/>
    </xf>
    <xf numFmtId="44" fontId="5" fillId="17" borderId="0" xfId="4" applyNumberFormat="1" applyFont="1" applyFill="1" applyBorder="1" applyAlignment="1"/>
    <xf numFmtId="44" fontId="5" fillId="17" borderId="0" xfId="4" applyNumberFormat="1" applyFont="1" applyFill="1" applyBorder="1" applyAlignment="1">
      <alignment horizontal="center"/>
    </xf>
    <xf numFmtId="44" fontId="5" fillId="17" borderId="0" xfId="4" applyNumberFormat="1" applyFont="1" applyFill="1" applyBorder="1" applyAlignment="1">
      <alignment horizontal="right"/>
    </xf>
    <xf numFmtId="172" fontId="5" fillId="17" borderId="0" xfId="4" applyNumberFormat="1" applyFont="1" applyFill="1" applyBorder="1" applyAlignment="1">
      <alignment horizontal="center"/>
    </xf>
    <xf numFmtId="172" fontId="5" fillId="17" borderId="0" xfId="4" applyNumberFormat="1" applyFont="1" applyFill="1" applyBorder="1" applyAlignment="1">
      <alignment horizontal="right"/>
    </xf>
    <xf numFmtId="9" fontId="5" fillId="17" borderId="25" xfId="4" applyNumberFormat="1" applyFont="1" applyFill="1" applyBorder="1" applyAlignment="1">
      <alignment horizontal="center"/>
    </xf>
    <xf numFmtId="164" fontId="0" fillId="2" borderId="1" xfId="1" applyNumberFormat="1" applyFont="1" applyFill="1" applyBorder="1"/>
    <xf numFmtId="164" fontId="0" fillId="0" borderId="16" xfId="0" applyNumberFormat="1" applyBorder="1"/>
    <xf numFmtId="164" fontId="0" fillId="21" borderId="16" xfId="0" applyNumberFormat="1" applyFill="1" applyBorder="1"/>
    <xf numFmtId="0" fontId="6" fillId="2" borderId="11" xfId="0" applyFont="1" applyFill="1" applyBorder="1" applyAlignment="1">
      <alignment horizontal="center"/>
    </xf>
    <xf numFmtId="0" fontId="6" fillId="2" borderId="14" xfId="0" applyFont="1" applyFill="1" applyBorder="1"/>
    <xf numFmtId="0" fontId="5" fillId="0" borderId="14" xfId="0" applyFont="1" applyBorder="1" applyAlignment="1">
      <alignment horizontal="left"/>
    </xf>
    <xf numFmtId="0" fontId="6" fillId="17" borderId="11" xfId="0" applyFont="1" applyFill="1" applyBorder="1" applyAlignment="1">
      <alignment horizontal="center"/>
    </xf>
    <xf numFmtId="0" fontId="24" fillId="17" borderId="37" xfId="0" applyFont="1" applyFill="1" applyBorder="1"/>
    <xf numFmtId="0" fontId="25" fillId="0" borderId="32" xfId="0" applyFont="1" applyBorder="1"/>
    <xf numFmtId="168" fontId="25" fillId="0" borderId="31" xfId="4" applyNumberFormat="1" applyFont="1" applyFill="1" applyBorder="1" applyAlignment="1">
      <alignment horizontal="center"/>
    </xf>
    <xf numFmtId="9" fontId="25" fillId="0" borderId="31" xfId="4" applyNumberFormat="1" applyFont="1" applyFill="1" applyBorder="1" applyAlignment="1">
      <alignment horizontal="center"/>
    </xf>
    <xf numFmtId="9" fontId="24" fillId="0" borderId="31" xfId="4" applyNumberFormat="1" applyFont="1" applyFill="1" applyBorder="1" applyAlignment="1">
      <alignment horizontal="center"/>
    </xf>
    <xf numFmtId="168" fontId="25" fillId="17" borderId="31" xfId="4" applyNumberFormat="1" applyFont="1" applyFill="1" applyBorder="1" applyAlignment="1">
      <alignment horizontal="center"/>
    </xf>
    <xf numFmtId="9" fontId="25" fillId="17" borderId="31" xfId="4" applyNumberFormat="1" applyFont="1" applyFill="1" applyBorder="1" applyAlignment="1">
      <alignment horizontal="center"/>
    </xf>
    <xf numFmtId="9" fontId="24" fillId="17" borderId="31" xfId="4" applyNumberFormat="1" applyFont="1" applyFill="1" applyBorder="1" applyAlignment="1">
      <alignment horizontal="center"/>
    </xf>
    <xf numFmtId="0" fontId="5" fillId="0" borderId="11" xfId="0" applyFont="1" applyBorder="1"/>
    <xf numFmtId="0" fontId="0" fillId="2" borderId="52" xfId="0" applyFill="1" applyBorder="1" applyAlignment="1">
      <alignment horizontal="center" vertical="center" textRotation="90" wrapText="1" readingOrder="1"/>
    </xf>
    <xf numFmtId="0" fontId="2" fillId="2" borderId="52" xfId="0" applyFont="1" applyFill="1" applyBorder="1" applyAlignment="1">
      <alignment wrapText="1"/>
    </xf>
    <xf numFmtId="0" fontId="0" fillId="2" borderId="0" xfId="0" applyFill="1" applyAlignment="1">
      <alignment horizontal="center" vertical="center" textRotation="90" wrapText="1" readingOrder="1"/>
    </xf>
    <xf numFmtId="0" fontId="4" fillId="2" borderId="0" xfId="0" applyFont="1" applyFill="1"/>
    <xf numFmtId="0" fontId="0" fillId="0" borderId="64" xfId="0" applyBorder="1"/>
    <xf numFmtId="0" fontId="24" fillId="17" borderId="24" xfId="0" applyFont="1" applyFill="1" applyBorder="1"/>
    <xf numFmtId="0" fontId="25" fillId="0" borderId="24" xfId="0" applyFont="1" applyBorder="1"/>
    <xf numFmtId="0" fontId="15" fillId="2" borderId="14" xfId="0" applyFont="1" applyFill="1" applyBorder="1"/>
    <xf numFmtId="0" fontId="2" fillId="17" borderId="11" xfId="0" applyFont="1" applyFill="1" applyBorder="1" applyAlignment="1">
      <alignment horizontal="center"/>
    </xf>
    <xf numFmtId="0" fontId="6" fillId="17" borderId="11" xfId="0" applyFont="1" applyFill="1" applyBorder="1"/>
    <xf numFmtId="164" fontId="0" fillId="17" borderId="16" xfId="0" applyNumberFormat="1" applyFill="1" applyBorder="1"/>
    <xf numFmtId="0" fontId="9" fillId="0" borderId="0" xfId="0" applyFont="1"/>
    <xf numFmtId="164" fontId="2" fillId="6" borderId="17" xfId="1" applyNumberFormat="1" applyFont="1" applyFill="1" applyBorder="1"/>
    <xf numFmtId="0" fontId="31" fillId="0" borderId="0" xfId="0" applyFont="1"/>
    <xf numFmtId="41" fontId="31" fillId="0" borderId="0" xfId="0" applyNumberFormat="1" applyFont="1"/>
    <xf numFmtId="0" fontId="32" fillId="0" borderId="0" xfId="0" applyFont="1"/>
    <xf numFmtId="41" fontId="32" fillId="0" borderId="0" xfId="0" applyNumberFormat="1" applyFont="1"/>
    <xf numFmtId="0" fontId="32" fillId="0" borderId="0" xfId="0" applyFont="1" applyAlignment="1">
      <alignment horizontal="center"/>
    </xf>
    <xf numFmtId="0" fontId="31" fillId="0" borderId="0" xfId="0" applyFont="1" applyAlignment="1">
      <alignment horizontal="center" vertical="center"/>
    </xf>
    <xf numFmtId="0" fontId="2" fillId="0" borderId="54" xfId="0" applyFont="1" applyBorder="1" applyAlignment="1">
      <alignment horizontal="left" vertical="top"/>
    </xf>
    <xf numFmtId="0" fontId="2" fillId="0" borderId="0" xfId="0" applyFont="1" applyAlignment="1">
      <alignment vertical="top"/>
    </xf>
    <xf numFmtId="0" fontId="0" fillId="0" borderId="0" xfId="0" applyAlignment="1">
      <alignment vertical="top"/>
    </xf>
    <xf numFmtId="9" fontId="3" fillId="2" borderId="47" xfId="3" applyFont="1" applyFill="1" applyBorder="1" applyAlignment="1">
      <alignment wrapText="1"/>
    </xf>
    <xf numFmtId="164" fontId="5" fillId="0" borderId="19" xfId="1" applyNumberFormat="1" applyFont="1" applyBorder="1"/>
    <xf numFmtId="43" fontId="0" fillId="0" borderId="0" xfId="1" applyFont="1" applyFill="1" applyBorder="1"/>
    <xf numFmtId="164" fontId="5" fillId="0" borderId="25" xfId="0" applyNumberFormat="1" applyFont="1" applyBorder="1"/>
    <xf numFmtId="164" fontId="33" fillId="0" borderId="0" xfId="0" applyNumberFormat="1" applyFont="1"/>
    <xf numFmtId="41" fontId="33" fillId="0" borderId="0" xfId="0" applyNumberFormat="1" applyFont="1"/>
    <xf numFmtId="164" fontId="34" fillId="0" borderId="0" xfId="0" applyNumberFormat="1" applyFont="1"/>
    <xf numFmtId="0" fontId="35" fillId="0" borderId="0" xfId="0" applyFont="1"/>
    <xf numFmtId="0" fontId="33" fillId="0" borderId="0" xfId="0" applyFont="1"/>
    <xf numFmtId="0" fontId="34" fillId="0" borderId="0" xfId="0" applyFont="1"/>
    <xf numFmtId="3" fontId="33" fillId="0" borderId="0" xfId="0" applyNumberFormat="1" applyFont="1"/>
    <xf numFmtId="0" fontId="0" fillId="17" borderId="0" xfId="0" applyFill="1" applyAlignment="1">
      <alignment horizontal="center" vertical="center"/>
    </xf>
    <xf numFmtId="165" fontId="2" fillId="0" borderId="40" xfId="0" applyNumberFormat="1" applyFont="1" applyBorder="1" applyAlignment="1">
      <alignment horizontal="center"/>
    </xf>
    <xf numFmtId="175" fontId="0" fillId="0" borderId="0" xfId="0" applyNumberFormat="1"/>
    <xf numFmtId="43" fontId="7" fillId="0" borderId="0" xfId="0" applyNumberFormat="1" applyFont="1"/>
    <xf numFmtId="43" fontId="7" fillId="0" borderId="29" xfId="0" applyNumberFormat="1" applyFont="1" applyBorder="1"/>
    <xf numFmtId="176" fontId="0" fillId="0" borderId="0" xfId="0" applyNumberFormat="1"/>
    <xf numFmtId="164" fontId="29" fillId="2" borderId="0" xfId="0" applyNumberFormat="1" applyFont="1" applyFill="1"/>
    <xf numFmtId="164" fontId="29" fillId="0" borderId="0" xfId="1" applyNumberFormat="1" applyFont="1" applyBorder="1" applyAlignment="1">
      <alignment horizontal="right"/>
    </xf>
    <xf numFmtId="0" fontId="29" fillId="0" borderId="0" xfId="0" applyFont="1"/>
    <xf numFmtId="41" fontId="29" fillId="0" borderId="0" xfId="0" applyNumberFormat="1" applyFont="1"/>
    <xf numFmtId="44" fontId="29" fillId="0" borderId="0" xfId="0" applyNumberFormat="1" applyFont="1"/>
    <xf numFmtId="44" fontId="7" fillId="0" borderId="29" xfId="2" applyFont="1" applyBorder="1"/>
    <xf numFmtId="41" fontId="7" fillId="0" borderId="0" xfId="0" applyNumberFormat="1" applyFont="1"/>
    <xf numFmtId="164" fontId="29" fillId="0" borderId="0" xfId="0" applyNumberFormat="1" applyFont="1"/>
    <xf numFmtId="0" fontId="29" fillId="0" borderId="0" xfId="0" applyFont="1" applyAlignment="1">
      <alignment horizontal="center"/>
    </xf>
    <xf numFmtId="0" fontId="29" fillId="2" borderId="0" xfId="0" applyFont="1" applyFill="1"/>
    <xf numFmtId="41" fontId="29" fillId="0" borderId="0" xfId="1" applyNumberFormat="1" applyFont="1" applyBorder="1"/>
    <xf numFmtId="41" fontId="29" fillId="2" borderId="0" xfId="0" applyNumberFormat="1" applyFont="1" applyFill="1"/>
    <xf numFmtId="165" fontId="0" fillId="0" borderId="0" xfId="0" applyNumberFormat="1" applyAlignment="1">
      <alignment horizontal="center"/>
    </xf>
    <xf numFmtId="0" fontId="2" fillId="0" borderId="60" xfId="0" applyFont="1" applyBorder="1" applyAlignment="1">
      <alignment horizontal="left" vertical="top"/>
    </xf>
    <xf numFmtId="0" fontId="2" fillId="0" borderId="63" xfId="0" applyFont="1" applyBorder="1" applyAlignment="1">
      <alignment horizontal="left" vertical="top"/>
    </xf>
    <xf numFmtId="0" fontId="2" fillId="0" borderId="29" xfId="0" applyFont="1" applyBorder="1" applyAlignment="1">
      <alignment horizontal="left" vertical="top"/>
    </xf>
    <xf numFmtId="0" fontId="2" fillId="0" borderId="29" xfId="0" applyFont="1" applyBorder="1" applyAlignment="1">
      <alignment horizontal="right" vertical="top"/>
    </xf>
    <xf numFmtId="0" fontId="2" fillId="0" borderId="41" xfId="0" applyFont="1" applyBorder="1" applyAlignment="1">
      <alignment horizontal="left" vertical="top"/>
    </xf>
    <xf numFmtId="0" fontId="2" fillId="0" borderId="52" xfId="0" applyFont="1" applyBorder="1" applyAlignment="1">
      <alignment horizontal="left" vertical="top"/>
    </xf>
    <xf numFmtId="14" fontId="2" fillId="0" borderId="52" xfId="0" applyNumberFormat="1" applyFont="1" applyBorder="1" applyAlignment="1">
      <alignment horizontal="right" vertical="top"/>
    </xf>
    <xf numFmtId="0" fontId="2" fillId="0" borderId="52" xfId="0" applyFont="1" applyBorder="1" applyAlignment="1">
      <alignment horizontal="right" vertical="top"/>
    </xf>
    <xf numFmtId="0" fontId="2" fillId="0" borderId="45" xfId="0" applyFont="1" applyBorder="1" applyAlignment="1">
      <alignment horizontal="left" vertical="top"/>
    </xf>
    <xf numFmtId="0" fontId="2" fillId="0" borderId="39" xfId="0" applyFont="1" applyBorder="1"/>
    <xf numFmtId="0" fontId="2" fillId="0" borderId="47" xfId="0" applyFont="1" applyBorder="1"/>
    <xf numFmtId="0" fontId="24" fillId="0" borderId="0" xfId="0" applyFont="1" applyAlignment="1">
      <alignment horizontal="left" vertical="top"/>
    </xf>
    <xf numFmtId="0" fontId="24" fillId="0" borderId="0" xfId="0" applyFont="1" applyAlignment="1">
      <alignment horizontal="right" vertical="top"/>
    </xf>
    <xf numFmtId="0" fontId="24" fillId="0" borderId="20" xfId="0" applyFont="1" applyBorder="1" applyAlignment="1">
      <alignment horizontal="left" vertical="top"/>
    </xf>
    <xf numFmtId="0" fontId="37" fillId="0" borderId="0" xfId="0" applyFont="1"/>
    <xf numFmtId="43" fontId="0" fillId="0" borderId="0" xfId="0" applyNumberFormat="1"/>
    <xf numFmtId="164" fontId="5" fillId="0" borderId="1" xfId="1" applyNumberFormat="1" applyFont="1" applyBorder="1"/>
    <xf numFmtId="14" fontId="24" fillId="0" borderId="0" xfId="0" applyNumberFormat="1" applyFont="1" applyAlignment="1">
      <alignment horizontal="right" vertical="top"/>
    </xf>
    <xf numFmtId="164" fontId="0" fillId="0" borderId="0" xfId="1" applyNumberFormat="1" applyFont="1"/>
    <xf numFmtId="168" fontId="24" fillId="18" borderId="25" xfId="3" applyNumberFormat="1" applyFont="1" applyFill="1" applyBorder="1" applyAlignment="1">
      <alignment horizontal="center"/>
    </xf>
    <xf numFmtId="168" fontId="1" fillId="0" borderId="25" xfId="3" applyNumberFormat="1" applyFont="1" applyFill="1" applyBorder="1" applyAlignment="1">
      <alignment horizontal="center"/>
    </xf>
    <xf numFmtId="164" fontId="5" fillId="0" borderId="0" xfId="0" applyNumberFormat="1" applyFont="1"/>
    <xf numFmtId="164" fontId="28" fillId="0" borderId="52" xfId="1" applyNumberFormat="1" applyFont="1" applyFill="1" applyBorder="1"/>
    <xf numFmtId="0" fontId="4" fillId="0" borderId="52" xfId="0" applyFont="1" applyBorder="1"/>
    <xf numFmtId="164" fontId="0" fillId="0" borderId="52" xfId="1" applyNumberFormat="1" applyFont="1" applyFill="1" applyBorder="1"/>
    <xf numFmtId="164" fontId="5" fillId="0" borderId="1" xfId="1" applyNumberFormat="1" applyFont="1" applyFill="1" applyBorder="1"/>
    <xf numFmtId="168" fontId="0" fillId="2" borderId="25" xfId="3" applyNumberFormat="1" applyFont="1" applyFill="1" applyBorder="1" applyAlignment="1">
      <alignment horizontal="center"/>
    </xf>
    <xf numFmtId="168" fontId="26" fillId="0" borderId="25" xfId="3" applyNumberFormat="1" applyFont="1" applyFill="1" applyBorder="1" applyAlignment="1">
      <alignment horizontal="center"/>
    </xf>
    <xf numFmtId="168" fontId="10" fillId="2" borderId="25" xfId="3" applyNumberFormat="1" applyFont="1" applyFill="1" applyBorder="1" applyAlignment="1">
      <alignment horizontal="center"/>
    </xf>
    <xf numFmtId="41" fontId="29" fillId="0" borderId="0" xfId="0" applyNumberFormat="1" applyFont="1" applyAlignment="1">
      <alignment horizontal="center"/>
    </xf>
    <xf numFmtId="0" fontId="13" fillId="17" borderId="0" xfId="0" applyFont="1" applyFill="1"/>
    <xf numFmtId="165" fontId="2" fillId="17" borderId="12" xfId="0" applyNumberFormat="1" applyFont="1" applyFill="1" applyBorder="1" applyAlignment="1">
      <alignment horizontal="center"/>
    </xf>
    <xf numFmtId="0" fontId="2" fillId="17" borderId="13" xfId="0" applyFont="1" applyFill="1" applyBorder="1" applyAlignment="1">
      <alignment horizontal="center"/>
    </xf>
    <xf numFmtId="0" fontId="0" fillId="17" borderId="0" xfId="0" applyFill="1"/>
    <xf numFmtId="0" fontId="0" fillId="17" borderId="14" xfId="0" applyFill="1" applyBorder="1"/>
    <xf numFmtId="164" fontId="2" fillId="17" borderId="15" xfId="1" applyNumberFormat="1" applyFont="1" applyFill="1" applyBorder="1"/>
    <xf numFmtId="0" fontId="2" fillId="17" borderId="18" xfId="0" applyFont="1" applyFill="1" applyBorder="1"/>
    <xf numFmtId="164" fontId="2" fillId="17" borderId="16" xfId="1" applyNumberFormat="1" applyFont="1" applyFill="1" applyBorder="1"/>
    <xf numFmtId="164" fontId="2" fillId="17" borderId="17" xfId="1" applyNumberFormat="1" applyFont="1" applyFill="1" applyBorder="1"/>
    <xf numFmtId="175" fontId="7" fillId="0" borderId="0" xfId="0" applyNumberFormat="1" applyFont="1"/>
    <xf numFmtId="164" fontId="5" fillId="21" borderId="1" xfId="1" applyNumberFormat="1" applyFont="1" applyFill="1" applyBorder="1"/>
    <xf numFmtId="0" fontId="2" fillId="0" borderId="0" xfId="0" applyFont="1" applyAlignment="1">
      <alignment horizontal="right" vertical="top"/>
    </xf>
    <xf numFmtId="0" fontId="2" fillId="0" borderId="20" xfId="0" applyFont="1" applyBorder="1" applyAlignment="1">
      <alignment horizontal="left" vertical="top"/>
    </xf>
    <xf numFmtId="14" fontId="2" fillId="0" borderId="0" xfId="0" applyNumberFormat="1" applyFont="1" applyAlignment="1">
      <alignment horizontal="right" vertical="top"/>
    </xf>
    <xf numFmtId="0" fontId="2" fillId="0" borderId="0" xfId="0" applyFont="1" applyAlignment="1">
      <alignment horizontal="left" vertical="top"/>
    </xf>
    <xf numFmtId="0" fontId="5" fillId="0" borderId="29" xfId="0" applyFont="1" applyBorder="1"/>
    <xf numFmtId="3" fontId="0" fillId="0" borderId="0" xfId="0" applyNumberFormat="1"/>
    <xf numFmtId="0" fontId="38" fillId="2" borderId="0" xfId="0" applyFont="1" applyFill="1" applyAlignment="1">
      <alignment horizontal="right"/>
    </xf>
    <xf numFmtId="164" fontId="0" fillId="0" borderId="66" xfId="1" applyNumberFormat="1" applyFont="1" applyBorder="1"/>
    <xf numFmtId="164" fontId="0" fillId="0" borderId="53" xfId="1" applyNumberFormat="1" applyFont="1" applyBorder="1"/>
    <xf numFmtId="165" fontId="24" fillId="2" borderId="31" xfId="0" applyNumberFormat="1" applyFont="1" applyFill="1" applyBorder="1" applyAlignment="1">
      <alignment horizontal="center"/>
    </xf>
    <xf numFmtId="165" fontId="0" fillId="0" borderId="25" xfId="0" applyNumberFormat="1" applyBorder="1" applyAlignment="1">
      <alignment horizontal="center"/>
    </xf>
    <xf numFmtId="165" fontId="0" fillId="21" borderId="25" xfId="0" applyNumberFormat="1" applyFill="1" applyBorder="1" applyAlignment="1">
      <alignment horizontal="center"/>
    </xf>
    <xf numFmtId="168" fontId="2" fillId="18" borderId="25" xfId="3" applyNumberFormat="1" applyFont="1" applyFill="1" applyBorder="1" applyAlignment="1">
      <alignment horizontal="center"/>
    </xf>
    <xf numFmtId="167" fontId="0" fillId="0" borderId="0" xfId="0" applyNumberFormat="1"/>
    <xf numFmtId="0" fontId="0" fillId="2" borderId="67" xfId="0" applyFill="1" applyBorder="1"/>
    <xf numFmtId="0" fontId="8" fillId="2" borderId="67" xfId="0" applyFont="1" applyFill="1" applyBorder="1"/>
    <xf numFmtId="44" fontId="0" fillId="0" borderId="3" xfId="2" applyFont="1" applyBorder="1"/>
    <xf numFmtId="44" fontId="0" fillId="0" borderId="19" xfId="2" applyFont="1" applyBorder="1"/>
    <xf numFmtId="0" fontId="39" fillId="0" borderId="29" xfId="0" applyFont="1" applyBorder="1" applyAlignment="1">
      <alignment horizontal="right"/>
    </xf>
    <xf numFmtId="0" fontId="39" fillId="0" borderId="29" xfId="0" applyFont="1" applyBorder="1"/>
    <xf numFmtId="164" fontId="5" fillId="0" borderId="65" xfId="1" applyNumberFormat="1" applyFont="1" applyFill="1" applyBorder="1"/>
    <xf numFmtId="44" fontId="5" fillId="0" borderId="65" xfId="2" applyFont="1" applyFill="1" applyBorder="1"/>
    <xf numFmtId="0" fontId="0" fillId="26" borderId="0" xfId="0" applyFill="1"/>
    <xf numFmtId="164" fontId="5" fillId="26" borderId="0" xfId="0" applyNumberFormat="1" applyFont="1" applyFill="1"/>
    <xf numFmtId="164" fontId="0" fillId="26" borderId="0" xfId="0" applyNumberFormat="1" applyFill="1"/>
    <xf numFmtId="41" fontId="0" fillId="26" borderId="0" xfId="0" applyNumberFormat="1" applyFill="1"/>
    <xf numFmtId="3" fontId="33" fillId="27" borderId="0" xfId="0" applyNumberFormat="1" applyFont="1" applyFill="1"/>
    <xf numFmtId="0" fontId="0" fillId="28" borderId="0" xfId="0" applyFill="1"/>
    <xf numFmtId="0" fontId="40" fillId="0" borderId="0" xfId="0" applyFont="1"/>
    <xf numFmtId="0" fontId="40" fillId="17" borderId="0" xfId="0" applyFont="1" applyFill="1"/>
    <xf numFmtId="164" fontId="41" fillId="17" borderId="0" xfId="0" applyNumberFormat="1" applyFont="1" applyFill="1"/>
    <xf numFmtId="0" fontId="30" fillId="17" borderId="0" xfId="0" applyFont="1" applyFill="1"/>
    <xf numFmtId="0" fontId="33" fillId="17" borderId="0" xfId="0" applyFont="1" applyFill="1"/>
    <xf numFmtId="0" fontId="34" fillId="17" borderId="0" xfId="0" applyFont="1" applyFill="1" applyAlignment="1">
      <alignment horizontal="center"/>
    </xf>
    <xf numFmtId="3" fontId="33" fillId="26" borderId="0" xfId="0" applyNumberFormat="1" applyFont="1" applyFill="1"/>
    <xf numFmtId="164" fontId="41" fillId="26" borderId="0" xfId="0" applyNumberFormat="1" applyFont="1" applyFill="1"/>
    <xf numFmtId="0" fontId="40" fillId="26" borderId="0" xfId="0" applyFont="1" applyFill="1"/>
    <xf numFmtId="0" fontId="41" fillId="0" borderId="0" xfId="0" applyFont="1" applyAlignment="1">
      <alignment horizontal="center"/>
    </xf>
    <xf numFmtId="164" fontId="2" fillId="17" borderId="26" xfId="0" applyNumberFormat="1" applyFont="1" applyFill="1" applyBorder="1"/>
    <xf numFmtId="164" fontId="29" fillId="17" borderId="0" xfId="0" applyNumberFormat="1" applyFont="1" applyFill="1"/>
    <xf numFmtId="0" fontId="5" fillId="28" borderId="0" xfId="0" applyFont="1" applyFill="1"/>
    <xf numFmtId="167" fontId="5" fillId="0" borderId="19" xfId="3" applyNumberFormat="1" applyFont="1" applyBorder="1"/>
    <xf numFmtId="177" fontId="5" fillId="0" borderId="0" xfId="0" applyNumberFormat="1" applyFont="1"/>
    <xf numFmtId="167" fontId="5" fillId="0" borderId="1" xfId="3" applyNumberFormat="1" applyFont="1" applyBorder="1"/>
    <xf numFmtId="167" fontId="5" fillId="0" borderId="1" xfId="3" applyNumberFormat="1" applyFont="1" applyFill="1" applyBorder="1"/>
    <xf numFmtId="167" fontId="5" fillId="0" borderId="16" xfId="3" applyNumberFormat="1" applyFont="1" applyBorder="1"/>
    <xf numFmtId="0" fontId="5" fillId="0" borderId="0" xfId="0" applyFont="1" applyAlignment="1">
      <alignment vertical="center"/>
    </xf>
    <xf numFmtId="166" fontId="5" fillId="10" borderId="31" xfId="2" applyNumberFormat="1" applyFont="1" applyFill="1" applyBorder="1"/>
    <xf numFmtId="0" fontId="5" fillId="10" borderId="0" xfId="0" applyFont="1" applyFill="1"/>
    <xf numFmtId="175" fontId="5" fillId="0" borderId="0" xfId="0" applyNumberFormat="1" applyFont="1"/>
    <xf numFmtId="167" fontId="5" fillId="0" borderId="16" xfId="3" applyNumberFormat="1" applyFont="1" applyFill="1" applyBorder="1"/>
    <xf numFmtId="166" fontId="5" fillId="10" borderId="16" xfId="2" applyNumberFormat="1" applyFont="1" applyFill="1" applyBorder="1"/>
    <xf numFmtId="0" fontId="6" fillId="0" borderId="11" xfId="0" applyFont="1" applyBorder="1"/>
    <xf numFmtId="166" fontId="5" fillId="10" borderId="1" xfId="2" applyNumberFormat="1" applyFont="1" applyFill="1" applyBorder="1"/>
    <xf numFmtId="0" fontId="24" fillId="16" borderId="55" xfId="0" applyFont="1" applyFill="1" applyBorder="1" applyAlignment="1">
      <alignment horizontal="center"/>
    </xf>
    <xf numFmtId="0" fontId="24" fillId="16" borderId="56" xfId="0" applyFont="1" applyFill="1" applyBorder="1" applyAlignment="1">
      <alignment horizontal="center"/>
    </xf>
    <xf numFmtId="0" fontId="24" fillId="16" borderId="57" xfId="0" applyFont="1" applyFill="1" applyBorder="1" applyAlignment="1">
      <alignment horizontal="center"/>
    </xf>
    <xf numFmtId="0" fontId="24" fillId="16" borderId="52" xfId="0" applyFont="1" applyFill="1" applyBorder="1" applyAlignment="1">
      <alignment horizontal="center"/>
    </xf>
    <xf numFmtId="0" fontId="24" fillId="16" borderId="58" xfId="0" applyFont="1" applyFill="1" applyBorder="1" applyAlignment="1">
      <alignment horizontal="center"/>
    </xf>
    <xf numFmtId="169" fontId="5" fillId="10" borderId="1" xfId="4" applyNumberFormat="1" applyFont="1" applyFill="1" applyBorder="1" applyAlignment="1">
      <alignment horizontal="center"/>
    </xf>
    <xf numFmtId="1" fontId="5" fillId="0" borderId="0" xfId="0" applyNumberFormat="1" applyFont="1" applyAlignment="1">
      <alignment horizontal="center" vertical="center"/>
    </xf>
    <xf numFmtId="170" fontId="5" fillId="10" borderId="1" xfId="4" applyNumberFormat="1" applyFont="1" applyFill="1" applyBorder="1" applyAlignment="1">
      <alignment horizontal="center"/>
    </xf>
    <xf numFmtId="170" fontId="5" fillId="10" borderId="16" xfId="4" applyNumberFormat="1" applyFont="1" applyFill="1" applyBorder="1" applyAlignment="1">
      <alignment horizontal="center"/>
    </xf>
    <xf numFmtId="0" fontId="42" fillId="2" borderId="0" xfId="0" applyFont="1" applyFill="1" applyAlignment="1">
      <alignment horizontal="center" vertical="center" textRotation="90" wrapText="1" readingOrder="1"/>
    </xf>
    <xf numFmtId="0" fontId="24" fillId="2" borderId="0" xfId="0" applyFont="1" applyFill="1" applyAlignment="1">
      <alignment wrapText="1"/>
    </xf>
    <xf numFmtId="169" fontId="45" fillId="25" borderId="1" xfId="4" applyNumberFormat="1" applyFont="1" applyFill="1" applyBorder="1" applyAlignment="1">
      <alignment horizontal="center"/>
    </xf>
    <xf numFmtId="44" fontId="5" fillId="0" borderId="1" xfId="2" applyFont="1" applyBorder="1"/>
    <xf numFmtId="0" fontId="46" fillId="2" borderId="23" xfId="0" applyFont="1" applyFill="1" applyBorder="1"/>
    <xf numFmtId="0" fontId="6" fillId="0" borderId="11" xfId="0" applyFont="1" applyBorder="1" applyAlignment="1">
      <alignment horizontal="left"/>
    </xf>
    <xf numFmtId="0" fontId="46" fillId="2" borderId="30" xfId="0" applyFont="1" applyFill="1" applyBorder="1"/>
    <xf numFmtId="164" fontId="5" fillId="0" borderId="43" xfId="1" applyNumberFormat="1" applyFont="1" applyBorder="1"/>
    <xf numFmtId="0" fontId="24" fillId="0" borderId="11" xfId="0" applyFont="1" applyBorder="1"/>
    <xf numFmtId="0" fontId="24" fillId="17" borderId="11" xfId="0" applyFont="1" applyFill="1" applyBorder="1" applyAlignment="1">
      <alignment horizontal="center"/>
    </xf>
    <xf numFmtId="44" fontId="5" fillId="0" borderId="1" xfId="2" applyFont="1" applyFill="1" applyBorder="1"/>
    <xf numFmtId="44" fontId="5" fillId="0" borderId="16" xfId="2" applyFont="1" applyBorder="1"/>
    <xf numFmtId="164" fontId="5" fillId="0" borderId="53" xfId="1" applyNumberFormat="1" applyFont="1" applyBorder="1"/>
    <xf numFmtId="164" fontId="0" fillId="0" borderId="65" xfId="1" applyNumberFormat="1" applyFont="1" applyBorder="1"/>
    <xf numFmtId="164" fontId="38" fillId="2" borderId="0" xfId="1" applyNumberFormat="1" applyFont="1" applyFill="1" applyAlignment="1">
      <alignment horizontal="right"/>
    </xf>
    <xf numFmtId="0" fontId="38" fillId="0" borderId="29" xfId="0" applyFont="1" applyBorder="1" applyAlignment="1">
      <alignment horizontal="center"/>
    </xf>
    <xf numFmtId="164" fontId="0" fillId="26" borderId="0" xfId="1" applyNumberFormat="1" applyFont="1" applyFill="1"/>
    <xf numFmtId="164" fontId="0" fillId="30" borderId="1" xfId="1" applyNumberFormat="1" applyFont="1" applyFill="1" applyBorder="1"/>
    <xf numFmtId="0" fontId="0" fillId="0" borderId="0" xfId="0" applyAlignment="1">
      <alignment vertical="center"/>
    </xf>
    <xf numFmtId="166" fontId="0" fillId="10" borderId="31" xfId="2" applyNumberFormat="1" applyFont="1" applyFill="1" applyBorder="1"/>
    <xf numFmtId="0" fontId="2" fillId="0" borderId="0" xfId="0" applyFont="1" applyAlignment="1">
      <alignment wrapText="1"/>
    </xf>
    <xf numFmtId="0" fontId="4" fillId="0" borderId="23" xfId="0" applyFont="1" applyBorder="1"/>
    <xf numFmtId="0" fontId="9" fillId="0" borderId="0" xfId="0" applyFont="1" applyAlignment="1">
      <alignment horizontal="center" vertical="center" textRotation="90" wrapText="1" readingOrder="1"/>
    </xf>
    <xf numFmtId="0" fontId="4" fillId="0" borderId="0" xfId="0" applyFont="1"/>
    <xf numFmtId="164" fontId="0" fillId="0" borderId="0" xfId="1" applyNumberFormat="1" applyFont="1" applyFill="1" applyBorder="1"/>
    <xf numFmtId="164" fontId="5" fillId="26" borderId="1" xfId="1" applyNumberFormat="1" applyFont="1" applyFill="1" applyBorder="1"/>
    <xf numFmtId="164" fontId="0" fillId="26" borderId="1" xfId="1" applyNumberFormat="1" applyFont="1" applyFill="1" applyBorder="1"/>
    <xf numFmtId="179" fontId="0" fillId="0" borderId="0" xfId="0" applyNumberFormat="1"/>
    <xf numFmtId="175" fontId="36" fillId="0" borderId="0" xfId="0" applyNumberFormat="1" applyFont="1"/>
    <xf numFmtId="179" fontId="36" fillId="0" borderId="0" xfId="0" applyNumberFormat="1" applyFont="1"/>
    <xf numFmtId="179" fontId="7" fillId="0" borderId="0" xfId="0" applyNumberFormat="1" applyFont="1"/>
    <xf numFmtId="178" fontId="0" fillId="0" borderId="29" xfId="0" applyNumberFormat="1" applyBorder="1"/>
    <xf numFmtId="0" fontId="27" fillId="31" borderId="52" xfId="0" applyFont="1" applyFill="1" applyBorder="1"/>
    <xf numFmtId="0" fontId="47" fillId="32" borderId="0" xfId="1" applyNumberFormat="1" applyFont="1" applyFill="1" applyBorder="1"/>
    <xf numFmtId="164" fontId="0" fillId="32" borderId="1" xfId="1" applyNumberFormat="1" applyFont="1" applyFill="1" applyBorder="1"/>
    <xf numFmtId="164" fontId="36" fillId="0" borderId="52" xfId="1" applyNumberFormat="1" applyFont="1" applyFill="1" applyBorder="1"/>
    <xf numFmtId="166" fontId="5" fillId="9" borderId="31" xfId="2" applyNumberFormat="1" applyFont="1" applyFill="1" applyBorder="1"/>
    <xf numFmtId="0" fontId="5" fillId="9" borderId="0" xfId="0" applyFont="1" applyFill="1"/>
    <xf numFmtId="166" fontId="5" fillId="9" borderId="16" xfId="2" applyNumberFormat="1" applyFont="1" applyFill="1" applyBorder="1"/>
    <xf numFmtId="166" fontId="5" fillId="9" borderId="1" xfId="2" applyNumberFormat="1" applyFont="1" applyFill="1" applyBorder="1"/>
    <xf numFmtId="169" fontId="5" fillId="9" borderId="1" xfId="4" applyNumberFormat="1" applyFont="1" applyFill="1" applyBorder="1" applyAlignment="1">
      <alignment horizontal="center"/>
    </xf>
    <xf numFmtId="170" fontId="5" fillId="9" borderId="1" xfId="4" applyNumberFormat="1" applyFont="1" applyFill="1" applyBorder="1" applyAlignment="1">
      <alignment horizontal="center"/>
    </xf>
    <xf numFmtId="170" fontId="5" fillId="9" borderId="16" xfId="4" applyNumberFormat="1" applyFont="1" applyFill="1" applyBorder="1" applyAlignment="1">
      <alignment horizontal="center"/>
    </xf>
    <xf numFmtId="169" fontId="45" fillId="33" borderId="1" xfId="4" applyNumberFormat="1" applyFont="1" applyFill="1" applyBorder="1" applyAlignment="1">
      <alignment horizontal="center"/>
    </xf>
    <xf numFmtId="166" fontId="0" fillId="9" borderId="31" xfId="2" applyNumberFormat="1" applyFont="1" applyFill="1" applyBorder="1"/>
    <xf numFmtId="0" fontId="27" fillId="31" borderId="29" xfId="0" applyFont="1" applyFill="1" applyBorder="1"/>
    <xf numFmtId="164" fontId="39" fillId="0" borderId="65" xfId="1" applyNumberFormat="1" applyFont="1" applyBorder="1"/>
    <xf numFmtId="0" fontId="2" fillId="3" borderId="68" xfId="0" applyFont="1" applyFill="1" applyBorder="1" applyAlignment="1">
      <alignment horizontal="right"/>
    </xf>
    <xf numFmtId="0" fontId="2" fillId="3" borderId="0" xfId="0" applyFont="1" applyFill="1"/>
    <xf numFmtId="0" fontId="0" fillId="3" borderId="0" xfId="0" applyFill="1"/>
    <xf numFmtId="165" fontId="24" fillId="2" borderId="40" xfId="0" applyNumberFormat="1" applyFont="1" applyFill="1" applyBorder="1" applyAlignment="1">
      <alignment horizontal="center"/>
    </xf>
    <xf numFmtId="44" fontId="29" fillId="0" borderId="0" xfId="2" applyFont="1" applyBorder="1" applyAlignment="1">
      <alignment horizontal="right"/>
    </xf>
    <xf numFmtId="44" fontId="29" fillId="0" borderId="0" xfId="2" applyFont="1" applyBorder="1" applyAlignment="1">
      <alignment horizontal="center"/>
    </xf>
    <xf numFmtId="44" fontId="7" fillId="0" borderId="0" xfId="2" applyFont="1" applyBorder="1" applyAlignment="1">
      <alignment horizontal="right"/>
    </xf>
    <xf numFmtId="44" fontId="7" fillId="9" borderId="0" xfId="0" applyNumberFormat="1" applyFont="1" applyFill="1"/>
    <xf numFmtId="44" fontId="7" fillId="0" borderId="0" xfId="0" applyNumberFormat="1" applyFont="1"/>
    <xf numFmtId="0" fontId="7" fillId="0" borderId="0" xfId="0" applyFont="1" applyAlignment="1">
      <alignment horizontal="right"/>
    </xf>
    <xf numFmtId="44" fontId="7" fillId="0" borderId="0" xfId="2" applyFont="1" applyFill="1"/>
    <xf numFmtId="44" fontId="7" fillId="0" borderId="0" xfId="2" applyFont="1" applyBorder="1"/>
    <xf numFmtId="44" fontId="7" fillId="0" borderId="0" xfId="2" applyFont="1"/>
    <xf numFmtId="165" fontId="0" fillId="21" borderId="40" xfId="0" applyNumberFormat="1" applyFill="1" applyBorder="1" applyAlignment="1">
      <alignment horizontal="center"/>
    </xf>
    <xf numFmtId="44" fontId="0" fillId="21" borderId="3" xfId="0" applyNumberFormat="1" applyFill="1" applyBorder="1"/>
    <xf numFmtId="44" fontId="0" fillId="21" borderId="62" xfId="0" applyNumberFormat="1" applyFill="1" applyBorder="1"/>
    <xf numFmtId="44" fontId="2" fillId="21" borderId="25" xfId="2" applyFont="1" applyFill="1" applyBorder="1"/>
    <xf numFmtId="0" fontId="0" fillId="21" borderId="0" xfId="0" applyFill="1"/>
    <xf numFmtId="44" fontId="0" fillId="21" borderId="33" xfId="0" applyNumberFormat="1" applyFill="1" applyBorder="1"/>
    <xf numFmtId="44" fontId="0" fillId="21" borderId="34" xfId="0" applyNumberFormat="1" applyFill="1" applyBorder="1"/>
    <xf numFmtId="44" fontId="2" fillId="21" borderId="31" xfId="0" applyNumberFormat="1" applyFont="1" applyFill="1" applyBorder="1"/>
    <xf numFmtId="165" fontId="0" fillId="21" borderId="45" xfId="0" applyNumberFormat="1" applyFill="1" applyBorder="1" applyAlignment="1">
      <alignment horizontal="center"/>
    </xf>
    <xf numFmtId="44" fontId="0" fillId="21" borderId="9" xfId="0" applyNumberFormat="1" applyFill="1" applyBorder="1"/>
    <xf numFmtId="0" fontId="2" fillId="3" borderId="0" xfId="0" applyFont="1" applyFill="1" applyAlignment="1">
      <alignment horizontal="right"/>
    </xf>
    <xf numFmtId="44" fontId="2" fillId="3" borderId="24" xfId="2" applyFont="1" applyFill="1" applyBorder="1"/>
    <xf numFmtId="44" fontId="2" fillId="3" borderId="25" xfId="2" applyFont="1" applyFill="1" applyBorder="1"/>
    <xf numFmtId="44" fontId="0" fillId="9" borderId="33" xfId="0" applyNumberFormat="1" applyFill="1" applyBorder="1"/>
    <xf numFmtId="44" fontId="0" fillId="9" borderId="3" xfId="0" applyNumberFormat="1" applyFill="1" applyBorder="1"/>
    <xf numFmtId="44" fontId="0" fillId="9" borderId="34" xfId="0" applyNumberFormat="1" applyFill="1" applyBorder="1"/>
    <xf numFmtId="44" fontId="0" fillId="9" borderId="9" xfId="0" applyNumberFormat="1" applyFill="1" applyBorder="1"/>
    <xf numFmtId="44" fontId="0" fillId="9" borderId="62" xfId="0" applyNumberFormat="1" applyFill="1" applyBorder="1"/>
    <xf numFmtId="0" fontId="29" fillId="0" borderId="0" xfId="0" applyFont="1" applyAlignment="1">
      <alignment horizontal="right"/>
    </xf>
    <xf numFmtId="44" fontId="40" fillId="0" borderId="0" xfId="0" applyNumberFormat="1" applyFont="1"/>
    <xf numFmtId="44" fontId="2" fillId="21" borderId="41" xfId="0" applyNumberFormat="1" applyFont="1" applyFill="1" applyBorder="1"/>
    <xf numFmtId="44" fontId="2" fillId="21" borderId="24" xfId="2" applyFont="1" applyFill="1" applyBorder="1"/>
    <xf numFmtId="44" fontId="0" fillId="9" borderId="34" xfId="2" applyFont="1" applyFill="1" applyBorder="1"/>
    <xf numFmtId="44" fontId="0" fillId="10" borderId="33" xfId="0" applyNumberFormat="1" applyFill="1" applyBorder="1"/>
    <xf numFmtId="44" fontId="0" fillId="10" borderId="3" xfId="0" applyNumberFormat="1" applyFill="1" applyBorder="1"/>
    <xf numFmtId="44" fontId="0" fillId="10" borderId="34" xfId="0" applyNumberFormat="1" applyFill="1" applyBorder="1"/>
    <xf numFmtId="44" fontId="0" fillId="10" borderId="9" xfId="0" applyNumberFormat="1" applyFill="1" applyBorder="1"/>
    <xf numFmtId="44" fontId="0" fillId="10" borderId="34" xfId="2" applyFont="1" applyFill="1" applyBorder="1"/>
    <xf numFmtId="44" fontId="2" fillId="3" borderId="40" xfId="2" applyFont="1" applyFill="1" applyBorder="1"/>
    <xf numFmtId="0" fontId="0" fillId="0" borderId="0" xfId="0" applyAlignment="1">
      <alignment horizontal="left" vertical="top" wrapText="1"/>
    </xf>
    <xf numFmtId="0" fontId="0" fillId="0" borderId="20" xfId="0" applyBorder="1" applyAlignment="1">
      <alignment horizontal="left" vertical="top" wrapText="1"/>
    </xf>
    <xf numFmtId="44" fontId="29" fillId="0" borderId="0" xfId="2" applyFont="1" applyAlignment="1">
      <alignment horizontal="right"/>
    </xf>
    <xf numFmtId="44" fontId="2" fillId="0" borderId="25" xfId="2" applyFont="1" applyFill="1" applyBorder="1"/>
    <xf numFmtId="165" fontId="24" fillId="2" borderId="39" xfId="0" applyNumberFormat="1" applyFont="1" applyFill="1" applyBorder="1" applyAlignment="1">
      <alignment horizontal="center"/>
    </xf>
    <xf numFmtId="44" fontId="0" fillId="0" borderId="67" xfId="0" applyNumberFormat="1" applyBorder="1"/>
    <xf numFmtId="44" fontId="0" fillId="0" borderId="59" xfId="0" applyNumberFormat="1" applyBorder="1"/>
    <xf numFmtId="44" fontId="2" fillId="3" borderId="39" xfId="2" applyFont="1" applyFill="1" applyBorder="1"/>
    <xf numFmtId="165" fontId="2" fillId="0" borderId="39" xfId="0" applyNumberFormat="1" applyFont="1" applyBorder="1" applyAlignment="1">
      <alignment horizontal="center"/>
    </xf>
    <xf numFmtId="44" fontId="0" fillId="9" borderId="70" xfId="0" applyNumberFormat="1" applyFill="1" applyBorder="1"/>
    <xf numFmtId="44" fontId="0" fillId="9" borderId="67" xfId="0" applyNumberFormat="1" applyFill="1" applyBorder="1"/>
    <xf numFmtId="44" fontId="0" fillId="9" borderId="71" xfId="0" applyNumberFormat="1" applyFill="1" applyBorder="1"/>
    <xf numFmtId="44" fontId="2" fillId="0" borderId="63" xfId="0" applyNumberFormat="1" applyFont="1" applyBorder="1"/>
    <xf numFmtId="44" fontId="0" fillId="9" borderId="56" xfId="0" applyNumberFormat="1" applyFill="1" applyBorder="1"/>
    <xf numFmtId="44" fontId="0" fillId="9" borderId="71" xfId="2" applyFont="1" applyFill="1" applyBorder="1"/>
    <xf numFmtId="44" fontId="2" fillId="0" borderId="63" xfId="2" applyFont="1" applyBorder="1"/>
    <xf numFmtId="0" fontId="0" fillId="0" borderId="69" xfId="0" applyBorder="1"/>
    <xf numFmtId="44" fontId="7" fillId="0" borderId="72" xfId="2" applyFont="1" applyBorder="1"/>
    <xf numFmtId="0" fontId="0" fillId="0" borderId="73" xfId="0" applyBorder="1"/>
    <xf numFmtId="165" fontId="24" fillId="2" borderId="74" xfId="0" applyNumberFormat="1" applyFont="1" applyFill="1" applyBorder="1" applyAlignment="1">
      <alignment horizontal="center"/>
    </xf>
    <xf numFmtId="44" fontId="0" fillId="0" borderId="75" xfId="0" applyNumberFormat="1" applyBorder="1"/>
    <xf numFmtId="44" fontId="0" fillId="0" borderId="76" xfId="0" applyNumberFormat="1" applyBorder="1"/>
    <xf numFmtId="44" fontId="2" fillId="3" borderId="74" xfId="2" applyFont="1" applyFill="1" applyBorder="1"/>
    <xf numFmtId="165" fontId="2" fillId="0" borderId="74" xfId="0" applyNumberFormat="1" applyFont="1" applyBorder="1" applyAlignment="1">
      <alignment horizontal="center"/>
    </xf>
    <xf numFmtId="44" fontId="0" fillId="10" borderId="77" xfId="0" applyNumberFormat="1" applyFill="1" applyBorder="1"/>
    <xf numFmtId="44" fontId="0" fillId="10" borderId="75" xfId="0" applyNumberFormat="1" applyFill="1" applyBorder="1"/>
    <xf numFmtId="44" fontId="0" fillId="10" borderId="78" xfId="0" applyNumberFormat="1" applyFill="1" applyBorder="1"/>
    <xf numFmtId="44" fontId="2" fillId="0" borderId="79" xfId="0" applyNumberFormat="1" applyFont="1" applyBorder="1"/>
    <xf numFmtId="44" fontId="0" fillId="10" borderId="80" xfId="0" applyNumberFormat="1" applyFill="1" applyBorder="1"/>
    <xf numFmtId="44" fontId="0" fillId="10" borderId="78" xfId="2" applyFont="1" applyFill="1" applyBorder="1"/>
    <xf numFmtId="44" fontId="2" fillId="0" borderId="79" xfId="2" applyFont="1" applyBorder="1"/>
    <xf numFmtId="44" fontId="7" fillId="0" borderId="81" xfId="2" applyFont="1" applyBorder="1"/>
    <xf numFmtId="44" fontId="0" fillId="10" borderId="62" xfId="0" applyNumberFormat="1" applyFill="1" applyBorder="1"/>
    <xf numFmtId="0" fontId="0" fillId="13" borderId="69" xfId="0" applyFill="1" applyBorder="1" applyAlignment="1" applyProtection="1">
      <alignment horizontal="center"/>
      <protection locked="0"/>
    </xf>
    <xf numFmtId="43" fontId="0" fillId="21" borderId="0" xfId="1" applyFont="1" applyFill="1"/>
    <xf numFmtId="0" fontId="0" fillId="0" borderId="52" xfId="0" applyBorder="1" applyAlignment="1">
      <alignment vertical="top"/>
    </xf>
    <xf numFmtId="0" fontId="0" fillId="0" borderId="45" xfId="0" applyBorder="1" applyAlignment="1">
      <alignment vertical="top"/>
    </xf>
    <xf numFmtId="0" fontId="0" fillId="0" borderId="0" xfId="0" quotePrefix="1" applyAlignment="1">
      <alignment vertical="top"/>
    </xf>
    <xf numFmtId="0" fontId="0" fillId="0" borderId="20" xfId="0" applyBorder="1" applyAlignment="1">
      <alignment vertical="top"/>
    </xf>
    <xf numFmtId="0" fontId="0" fillId="0" borderId="54" xfId="0" applyBorder="1" applyAlignment="1">
      <alignment vertical="top"/>
    </xf>
    <xf numFmtId="0" fontId="24" fillId="13" borderId="60" xfId="0" applyFont="1" applyFill="1" applyBorder="1" applyAlignment="1">
      <alignment horizontal="center"/>
    </xf>
    <xf numFmtId="0" fontId="24" fillId="5" borderId="61" xfId="0" applyFont="1" applyFill="1" applyBorder="1" applyAlignment="1">
      <alignment horizontal="center"/>
    </xf>
    <xf numFmtId="0" fontId="24" fillId="5" borderId="54" xfId="0" applyFont="1" applyFill="1" applyBorder="1" applyAlignment="1">
      <alignment horizontal="center"/>
    </xf>
    <xf numFmtId="0" fontId="24" fillId="13" borderId="36" xfId="0" applyFont="1" applyFill="1" applyBorder="1" applyAlignment="1">
      <alignment horizontal="center"/>
    </xf>
    <xf numFmtId="0" fontId="24" fillId="16" borderId="61" xfId="0" applyFont="1" applyFill="1" applyBorder="1" applyAlignment="1">
      <alignment horizontal="center"/>
    </xf>
    <xf numFmtId="0" fontId="24" fillId="13" borderId="39" xfId="0" applyFont="1" applyFill="1" applyBorder="1" applyAlignment="1">
      <alignment horizontal="center"/>
    </xf>
    <xf numFmtId="0" fontId="49" fillId="0" borderId="0" xfId="0" applyFont="1"/>
    <xf numFmtId="44" fontId="49" fillId="0" borderId="0" xfId="0" applyNumberFormat="1" applyFont="1"/>
    <xf numFmtId="0" fontId="2" fillId="26" borderId="0" xfId="0" applyFont="1" applyFill="1"/>
    <xf numFmtId="0" fontId="2" fillId="12" borderId="0" xfId="0" applyFont="1" applyFill="1" applyAlignment="1">
      <alignment horizontal="center"/>
    </xf>
    <xf numFmtId="0" fontId="0" fillId="0" borderId="0" xfId="0" applyAlignment="1">
      <alignment horizontal="left" vertical="top" wrapText="1"/>
    </xf>
    <xf numFmtId="0" fontId="0" fillId="0" borderId="20" xfId="0" applyBorder="1" applyAlignment="1">
      <alignment horizontal="left" vertical="top" wrapText="1"/>
    </xf>
    <xf numFmtId="0" fontId="2" fillId="0" borderId="39" xfId="0" applyFont="1" applyBorder="1" applyAlignment="1">
      <alignment horizontal="center"/>
    </xf>
    <xf numFmtId="0" fontId="2" fillId="0" borderId="47" xfId="0" applyFont="1" applyBorder="1" applyAlignment="1">
      <alignment horizontal="center"/>
    </xf>
    <xf numFmtId="0" fontId="2" fillId="0" borderId="40" xfId="0" applyFont="1" applyBorder="1" applyAlignment="1">
      <alignment horizontal="center"/>
    </xf>
    <xf numFmtId="0" fontId="0" fillId="0" borderId="60" xfId="0" applyBorder="1" applyAlignment="1">
      <alignment horizontal="left" vertical="top" wrapText="1"/>
    </xf>
    <xf numFmtId="0" fontId="0" fillId="0" borderId="52" xfId="0" applyBorder="1" applyAlignment="1">
      <alignment horizontal="left" vertical="top" wrapText="1"/>
    </xf>
    <xf numFmtId="0" fontId="0" fillId="0" borderId="45" xfId="0" applyBorder="1" applyAlignment="1">
      <alignment horizontal="left" vertical="top" wrapText="1"/>
    </xf>
    <xf numFmtId="0" fontId="0" fillId="0" borderId="54" xfId="0" applyBorder="1" applyAlignment="1">
      <alignment horizontal="left" vertical="top" wrapText="1"/>
    </xf>
    <xf numFmtId="0" fontId="5" fillId="0" borderId="54" xfId="0" applyFont="1" applyBorder="1" applyAlignment="1">
      <alignment horizontal="left" vertical="top" wrapText="1"/>
    </xf>
    <xf numFmtId="0" fontId="5" fillId="0" borderId="0" xfId="0" applyFont="1" applyAlignment="1">
      <alignment horizontal="left" vertical="top" wrapText="1"/>
    </xf>
    <xf numFmtId="0" fontId="5" fillId="0" borderId="20" xfId="0" applyFont="1" applyBorder="1" applyAlignment="1">
      <alignment horizontal="left" vertical="top" wrapText="1"/>
    </xf>
    <xf numFmtId="0" fontId="5" fillId="0" borderId="63" xfId="0" applyFont="1" applyBorder="1" applyAlignment="1">
      <alignment horizontal="left" vertical="top" wrapText="1"/>
    </xf>
    <xf numFmtId="0" fontId="5" fillId="0" borderId="29" xfId="0" applyFont="1" applyBorder="1" applyAlignment="1">
      <alignment horizontal="left" vertical="top" wrapText="1"/>
    </xf>
    <xf numFmtId="0" fontId="5" fillId="0" borderId="41" xfId="0" applyFont="1" applyBorder="1" applyAlignment="1">
      <alignment horizontal="left" vertical="top" wrapText="1"/>
    </xf>
    <xf numFmtId="0" fontId="48" fillId="29" borderId="0" xfId="0" applyFont="1" applyFill="1" applyAlignment="1">
      <alignment horizontal="center" vertical="center"/>
    </xf>
    <xf numFmtId="0" fontId="12" fillId="0" borderId="0" xfId="0" applyFont="1" applyAlignment="1">
      <alignment horizontal="center" vertical="center"/>
    </xf>
    <xf numFmtId="0" fontId="11" fillId="0" borderId="0" xfId="0" applyFont="1" applyAlignment="1">
      <alignment horizontal="center" vertical="center"/>
    </xf>
    <xf numFmtId="0" fontId="11" fillId="0" borderId="29"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32" xfId="0" applyFont="1" applyBorder="1" applyAlignment="1">
      <alignment horizontal="center" vertical="center"/>
    </xf>
    <xf numFmtId="0" fontId="13" fillId="19" borderId="37" xfId="0" applyFont="1" applyFill="1" applyBorder="1" applyAlignment="1">
      <alignment horizontal="center" vertical="center"/>
    </xf>
    <xf numFmtId="0" fontId="13" fillId="19" borderId="38" xfId="0" applyFont="1" applyFill="1" applyBorder="1" applyAlignment="1">
      <alignment horizontal="center" vertical="center"/>
    </xf>
    <xf numFmtId="0" fontId="13" fillId="19" borderId="32" xfId="0" applyFont="1" applyFill="1" applyBorder="1" applyAlignment="1">
      <alignment horizontal="center" vertical="center"/>
    </xf>
    <xf numFmtId="0" fontId="17" fillId="17" borderId="6" xfId="0" applyFont="1" applyFill="1" applyBorder="1" applyAlignment="1">
      <alignment horizontal="center" vertical="center"/>
    </xf>
    <xf numFmtId="0" fontId="17" fillId="17" borderId="52" xfId="0" applyFont="1" applyFill="1" applyBorder="1" applyAlignment="1">
      <alignment horizontal="center" vertical="center"/>
    </xf>
    <xf numFmtId="0" fontId="17" fillId="17" borderId="51" xfId="0" applyFont="1" applyFill="1" applyBorder="1" applyAlignment="1">
      <alignment horizontal="center" vertical="center"/>
    </xf>
    <xf numFmtId="0" fontId="13" fillId="22" borderId="6" xfId="0" applyFont="1" applyFill="1" applyBorder="1" applyAlignment="1">
      <alignment horizontal="center" vertical="center" textRotation="90" wrapText="1"/>
    </xf>
    <xf numFmtId="0" fontId="13" fillId="22" borderId="7" xfId="0" applyFont="1" applyFill="1" applyBorder="1" applyAlignment="1">
      <alignment horizontal="center" vertical="center" textRotation="90" wrapText="1"/>
    </xf>
    <xf numFmtId="0" fontId="13" fillId="22" borderId="8" xfId="0" applyFont="1" applyFill="1" applyBorder="1" applyAlignment="1">
      <alignment horizontal="center" vertical="center" textRotation="90" wrapText="1"/>
    </xf>
    <xf numFmtId="0" fontId="13" fillId="18" borderId="6" xfId="0" applyFont="1" applyFill="1" applyBorder="1" applyAlignment="1">
      <alignment horizontal="center" vertical="center" textRotation="90" wrapText="1"/>
    </xf>
    <xf numFmtId="0" fontId="13" fillId="18" borderId="7" xfId="0" applyFont="1" applyFill="1" applyBorder="1" applyAlignment="1">
      <alignment horizontal="center" vertical="center" textRotation="90" wrapText="1"/>
    </xf>
    <xf numFmtId="0" fontId="13" fillId="18" borderId="8" xfId="0" applyFont="1" applyFill="1" applyBorder="1" applyAlignment="1">
      <alignment horizontal="center" vertical="center" textRotation="90" wrapText="1"/>
    </xf>
    <xf numFmtId="0" fontId="2" fillId="23" borderId="24" xfId="0" applyFont="1" applyFill="1" applyBorder="1" applyAlignment="1">
      <alignment horizontal="center"/>
    </xf>
    <xf numFmtId="0" fontId="2" fillId="23" borderId="25" xfId="0" applyFont="1" applyFill="1" applyBorder="1" applyAlignment="1">
      <alignment horizontal="center"/>
    </xf>
    <xf numFmtId="0" fontId="13" fillId="5" borderId="6" xfId="0" applyFont="1" applyFill="1" applyBorder="1" applyAlignment="1">
      <alignment horizontal="center" vertical="center" textRotation="90" wrapText="1"/>
    </xf>
    <xf numFmtId="0" fontId="13" fillId="5" borderId="7" xfId="0" applyFont="1" applyFill="1" applyBorder="1" applyAlignment="1">
      <alignment horizontal="center" vertical="center" textRotation="90" wrapText="1"/>
    </xf>
    <xf numFmtId="0" fontId="13" fillId="5" borderId="8" xfId="0" applyFont="1" applyFill="1" applyBorder="1" applyAlignment="1">
      <alignment horizontal="center" vertical="center" textRotation="90" wrapText="1"/>
    </xf>
    <xf numFmtId="0" fontId="13" fillId="18" borderId="2" xfId="0" applyFont="1" applyFill="1" applyBorder="1" applyAlignment="1">
      <alignment horizontal="center" vertical="center" textRotation="90" wrapText="1"/>
    </xf>
    <xf numFmtId="0" fontId="13" fillId="18" borderId="4" xfId="0" applyFont="1" applyFill="1" applyBorder="1" applyAlignment="1">
      <alignment horizontal="center" vertical="center" textRotation="90" wrapText="1"/>
    </xf>
    <xf numFmtId="0" fontId="13" fillId="18" borderId="5" xfId="0" applyFont="1" applyFill="1" applyBorder="1" applyAlignment="1">
      <alignment horizontal="center" vertical="center" textRotation="90" wrapText="1"/>
    </xf>
    <xf numFmtId="0" fontId="13" fillId="24" borderId="2" xfId="0" applyFont="1" applyFill="1" applyBorder="1" applyAlignment="1">
      <alignment horizontal="center" vertical="center" textRotation="90" wrapText="1"/>
    </xf>
    <xf numFmtId="0" fontId="13" fillId="24" borderId="4" xfId="0" applyFont="1" applyFill="1" applyBorder="1" applyAlignment="1">
      <alignment horizontal="center" vertical="center" textRotation="90" wrapText="1"/>
    </xf>
    <xf numFmtId="0" fontId="13" fillId="24" borderId="5" xfId="0" applyFont="1" applyFill="1" applyBorder="1" applyAlignment="1">
      <alignment horizontal="center" vertical="center" textRotation="90" wrapText="1"/>
    </xf>
    <xf numFmtId="0" fontId="16" fillId="17" borderId="6" xfId="0" applyFont="1" applyFill="1" applyBorder="1" applyAlignment="1">
      <alignment horizontal="center" vertical="center"/>
    </xf>
    <xf numFmtId="0" fontId="16" fillId="17" borderId="52" xfId="0" applyFont="1" applyFill="1" applyBorder="1" applyAlignment="1">
      <alignment horizontal="center" vertical="center"/>
    </xf>
    <xf numFmtId="0" fontId="16" fillId="17" borderId="51" xfId="0" applyFont="1" applyFill="1" applyBorder="1" applyAlignment="1">
      <alignment horizontal="center" vertical="center"/>
    </xf>
    <xf numFmtId="0" fontId="13" fillId="24" borderId="2" xfId="0" applyFont="1" applyFill="1" applyBorder="1" applyAlignment="1">
      <alignment horizontal="center" textRotation="90" wrapText="1"/>
    </xf>
    <xf numFmtId="0" fontId="13" fillId="24" borderId="4" xfId="0" applyFont="1" applyFill="1" applyBorder="1" applyAlignment="1">
      <alignment horizontal="center" textRotation="90" wrapText="1"/>
    </xf>
    <xf numFmtId="0" fontId="13" fillId="24" borderId="5" xfId="0" applyFont="1" applyFill="1" applyBorder="1" applyAlignment="1">
      <alignment horizontal="center" textRotation="90" wrapText="1"/>
    </xf>
    <xf numFmtId="0" fontId="13" fillId="19" borderId="2" xfId="0" applyFont="1" applyFill="1" applyBorder="1" applyAlignment="1">
      <alignment horizontal="center" vertical="center" textRotation="90" wrapText="1"/>
    </xf>
    <xf numFmtId="0" fontId="13" fillId="19" borderId="4" xfId="0" applyFont="1" applyFill="1" applyBorder="1" applyAlignment="1">
      <alignment horizontal="center" vertical="center" textRotation="90" wrapText="1"/>
    </xf>
    <xf numFmtId="0" fontId="13" fillId="19" borderId="5" xfId="0" applyFont="1" applyFill="1" applyBorder="1" applyAlignment="1">
      <alignment horizontal="center" vertical="center" textRotation="90" wrapText="1"/>
    </xf>
    <xf numFmtId="0" fontId="22" fillId="24" borderId="2" xfId="0" applyFont="1" applyFill="1" applyBorder="1" applyAlignment="1">
      <alignment horizontal="center" vertical="center" textRotation="90" wrapText="1"/>
    </xf>
    <xf numFmtId="0" fontId="22" fillId="24" borderId="4" xfId="0" applyFont="1" applyFill="1" applyBorder="1" applyAlignment="1">
      <alignment horizontal="center" vertical="center" textRotation="90" wrapText="1"/>
    </xf>
    <xf numFmtId="0" fontId="22" fillId="24" borderId="5" xfId="0" applyFont="1" applyFill="1" applyBorder="1" applyAlignment="1">
      <alignment horizontal="center" vertical="center" textRotation="90" wrapText="1"/>
    </xf>
    <xf numFmtId="0" fontId="2" fillId="0" borderId="24" xfId="0" applyFont="1" applyBorder="1" applyAlignment="1">
      <alignment horizontal="center"/>
    </xf>
    <xf numFmtId="0" fontId="2" fillId="0" borderId="25" xfId="0" applyFont="1" applyBorder="1" applyAlignment="1">
      <alignment horizontal="center"/>
    </xf>
    <xf numFmtId="0" fontId="13" fillId="17" borderId="2" xfId="0" applyFont="1" applyFill="1" applyBorder="1" applyAlignment="1">
      <alignment horizontal="center" vertical="center" textRotation="90" wrapText="1"/>
    </xf>
    <xf numFmtId="0" fontId="13" fillId="17" borderId="4" xfId="0" applyFont="1" applyFill="1" applyBorder="1" applyAlignment="1">
      <alignment horizontal="center" vertical="center" textRotation="90" wrapText="1"/>
    </xf>
    <xf numFmtId="0" fontId="13" fillId="17" borderId="5" xfId="0" applyFont="1" applyFill="1" applyBorder="1" applyAlignment="1">
      <alignment horizontal="center" vertical="center" textRotation="90" wrapText="1"/>
    </xf>
    <xf numFmtId="0" fontId="43" fillId="0" borderId="6" xfId="0" applyFont="1" applyBorder="1" applyAlignment="1">
      <alignment horizontal="center" vertical="center"/>
    </xf>
    <xf numFmtId="0" fontId="43" fillId="0" borderId="8" xfId="0" applyFont="1" applyBorder="1" applyAlignment="1">
      <alignment horizontal="center" vertical="center"/>
    </xf>
    <xf numFmtId="0" fontId="9" fillId="4" borderId="2" xfId="0" applyFont="1" applyFill="1" applyBorder="1" applyAlignment="1">
      <alignment horizontal="center" vertical="center" textRotation="90" wrapText="1" readingOrder="1"/>
    </xf>
    <xf numFmtId="0" fontId="9" fillId="4" borderId="4" xfId="0" applyFont="1" applyFill="1" applyBorder="1" applyAlignment="1">
      <alignment horizontal="center" vertical="center" textRotation="90" wrapText="1" readingOrder="1"/>
    </xf>
    <xf numFmtId="0" fontId="9" fillId="4" borderId="5" xfId="0" applyFont="1" applyFill="1" applyBorder="1" applyAlignment="1">
      <alignment horizontal="center" vertical="center" textRotation="90" wrapText="1" readingOrder="1"/>
    </xf>
    <xf numFmtId="0" fontId="9" fillId="5" borderId="2" xfId="0" applyFont="1" applyFill="1" applyBorder="1" applyAlignment="1">
      <alignment horizontal="center" vertical="center" textRotation="90" wrapText="1" readingOrder="1"/>
    </xf>
    <xf numFmtId="0" fontId="9" fillId="5" borderId="4" xfId="0" applyFont="1" applyFill="1" applyBorder="1" applyAlignment="1">
      <alignment horizontal="center" vertical="center" textRotation="90" wrapText="1" readingOrder="1"/>
    </xf>
    <xf numFmtId="0" fontId="9" fillId="5" borderId="5" xfId="0" applyFont="1" applyFill="1" applyBorder="1" applyAlignment="1">
      <alignment horizontal="center" vertical="center" textRotation="90" wrapText="1" readingOrder="1"/>
    </xf>
    <xf numFmtId="0" fontId="9" fillId="6" borderId="2" xfId="0" applyFont="1" applyFill="1" applyBorder="1" applyAlignment="1">
      <alignment horizontal="center" vertical="center" textRotation="90" wrapText="1" readingOrder="1"/>
    </xf>
    <xf numFmtId="0" fontId="9" fillId="6" borderId="4" xfId="0" applyFont="1" applyFill="1" applyBorder="1" applyAlignment="1">
      <alignment horizontal="center" vertical="center" textRotation="90" wrapText="1" readingOrder="1"/>
    </xf>
    <xf numFmtId="0" fontId="9" fillId="6" borderId="5" xfId="0" applyFont="1" applyFill="1" applyBorder="1" applyAlignment="1">
      <alignment horizontal="center" vertical="center" textRotation="90" wrapText="1" readingOrder="1"/>
    </xf>
    <xf numFmtId="0" fontId="9" fillId="7" borderId="2" xfId="0" applyFont="1" applyFill="1" applyBorder="1" applyAlignment="1">
      <alignment horizontal="center" vertical="center" textRotation="90" wrapText="1" readingOrder="1"/>
    </xf>
    <xf numFmtId="0" fontId="9" fillId="7" borderId="4" xfId="0" applyFont="1" applyFill="1" applyBorder="1" applyAlignment="1">
      <alignment horizontal="center" vertical="center" textRotation="90" wrapText="1" readingOrder="1"/>
    </xf>
    <xf numFmtId="0" fontId="9" fillId="7" borderId="5" xfId="0" applyFont="1" applyFill="1" applyBorder="1" applyAlignment="1">
      <alignment horizontal="center" vertical="center" textRotation="90" wrapText="1" readingOrder="1"/>
    </xf>
    <xf numFmtId="0" fontId="42" fillId="3" borderId="10" xfId="0" applyFont="1" applyFill="1" applyBorder="1" applyAlignment="1">
      <alignment horizontal="center" vertical="center" textRotation="90" wrapText="1"/>
    </xf>
    <xf numFmtId="0" fontId="42" fillId="3" borderId="27" xfId="0" applyFont="1" applyFill="1" applyBorder="1" applyAlignment="1">
      <alignment horizontal="center" vertical="center" textRotation="90" wrapText="1"/>
    </xf>
    <xf numFmtId="0" fontId="42" fillId="3" borderId="28" xfId="0" applyFont="1" applyFill="1" applyBorder="1" applyAlignment="1">
      <alignment horizontal="center" vertical="center" textRotation="90" wrapText="1"/>
    </xf>
    <xf numFmtId="0" fontId="43" fillId="0" borderId="11" xfId="0" applyFont="1" applyBorder="1" applyAlignment="1">
      <alignment horizontal="center" vertical="center"/>
    </xf>
    <xf numFmtId="0" fontId="43" fillId="0" borderId="18" xfId="0" applyFont="1" applyBorder="1" applyAlignment="1">
      <alignment horizontal="center" vertical="center"/>
    </xf>
    <xf numFmtId="0" fontId="9" fillId="4" borderId="6" xfId="0" applyFont="1" applyFill="1" applyBorder="1" applyAlignment="1">
      <alignment horizontal="center" vertical="center" textRotation="90" wrapText="1" readingOrder="1"/>
    </xf>
    <xf numFmtId="0" fontId="9" fillId="4" borderId="7" xfId="0" applyFont="1" applyFill="1" applyBorder="1" applyAlignment="1">
      <alignment horizontal="center" vertical="center" textRotation="90" wrapText="1" readingOrder="1"/>
    </xf>
    <xf numFmtId="0" fontId="9" fillId="4" borderId="8" xfId="0" applyFont="1" applyFill="1" applyBorder="1" applyAlignment="1">
      <alignment horizontal="center" vertical="center" textRotation="90" wrapText="1" readingOrder="1"/>
    </xf>
    <xf numFmtId="0" fontId="9" fillId="5" borderId="6" xfId="0" applyFont="1" applyFill="1" applyBorder="1" applyAlignment="1">
      <alignment horizontal="center" vertical="center" textRotation="90" wrapText="1" readingOrder="1"/>
    </xf>
    <xf numFmtId="0" fontId="9" fillId="5" borderId="7" xfId="0" applyFont="1" applyFill="1" applyBorder="1" applyAlignment="1">
      <alignment horizontal="center" vertical="center" textRotation="90" wrapText="1" readingOrder="1"/>
    </xf>
    <xf numFmtId="0" fontId="9" fillId="5" borderId="8" xfId="0" applyFont="1" applyFill="1" applyBorder="1" applyAlignment="1">
      <alignment horizontal="center" vertical="center" textRotation="90" wrapText="1" readingOrder="1"/>
    </xf>
    <xf numFmtId="0" fontId="9" fillId="6" borderId="6" xfId="0" applyFont="1" applyFill="1" applyBorder="1" applyAlignment="1">
      <alignment horizontal="center" vertical="center" textRotation="90" wrapText="1" readingOrder="1"/>
    </xf>
    <xf numFmtId="0" fontId="9" fillId="6" borderId="7" xfId="0" applyFont="1" applyFill="1" applyBorder="1" applyAlignment="1">
      <alignment horizontal="center" vertical="center" textRotation="90" wrapText="1" readingOrder="1"/>
    </xf>
    <xf numFmtId="0" fontId="9" fillId="6" borderId="8" xfId="0" applyFont="1" applyFill="1" applyBorder="1" applyAlignment="1">
      <alignment horizontal="center" vertical="center" textRotation="90" wrapText="1" readingOrder="1"/>
    </xf>
    <xf numFmtId="0" fontId="9" fillId="7" borderId="6" xfId="0" applyFont="1" applyFill="1" applyBorder="1" applyAlignment="1">
      <alignment horizontal="center" vertical="center" textRotation="90" wrapText="1" readingOrder="1"/>
    </xf>
    <xf numFmtId="0" fontId="9" fillId="7" borderId="7" xfId="0" applyFont="1" applyFill="1" applyBorder="1" applyAlignment="1">
      <alignment horizontal="center" vertical="center" textRotation="90" wrapText="1" readingOrder="1"/>
    </xf>
    <xf numFmtId="0" fontId="9" fillId="7" borderId="8" xfId="0" applyFont="1" applyFill="1" applyBorder="1" applyAlignment="1">
      <alignment horizontal="center" vertical="center" textRotation="90" wrapText="1" readingOrder="1"/>
    </xf>
    <xf numFmtId="0" fontId="42" fillId="3" borderId="2" xfId="0" applyFont="1" applyFill="1" applyBorder="1" applyAlignment="1">
      <alignment horizontal="center" vertical="center" textRotation="90" wrapText="1"/>
    </xf>
    <xf numFmtId="0" fontId="42" fillId="3" borderId="4" xfId="0" applyFont="1" applyFill="1" applyBorder="1" applyAlignment="1">
      <alignment horizontal="center" vertical="center" textRotation="90" wrapText="1"/>
    </xf>
    <xf numFmtId="0" fontId="42" fillId="3" borderId="5" xfId="0" applyFont="1" applyFill="1" applyBorder="1" applyAlignment="1">
      <alignment horizontal="center" vertical="center" textRotation="90" wrapText="1"/>
    </xf>
    <xf numFmtId="0" fontId="42" fillId="0" borderId="6" xfId="0" applyFont="1" applyBorder="1" applyAlignment="1">
      <alignment horizontal="center" vertical="center" textRotation="90"/>
    </xf>
    <xf numFmtId="0" fontId="42" fillId="0" borderId="7" xfId="0" applyFont="1" applyBorder="1" applyAlignment="1">
      <alignment horizontal="center" vertical="center" textRotation="90"/>
    </xf>
    <xf numFmtId="0" fontId="42" fillId="0" borderId="8" xfId="0" applyFont="1" applyBorder="1" applyAlignment="1">
      <alignment horizontal="center" vertical="center" textRotation="90"/>
    </xf>
    <xf numFmtId="0" fontId="24" fillId="13" borderId="60" xfId="0" applyFont="1" applyFill="1" applyBorder="1" applyAlignment="1">
      <alignment horizontal="center"/>
    </xf>
    <xf numFmtId="0" fontId="24" fillId="13" borderId="52" xfId="0" applyFont="1" applyFill="1" applyBorder="1" applyAlignment="1">
      <alignment horizontal="center"/>
    </xf>
    <xf numFmtId="0" fontId="24" fillId="13" borderId="45" xfId="0" applyFont="1" applyFill="1" applyBorder="1" applyAlignment="1">
      <alignment horizontal="center"/>
    </xf>
    <xf numFmtId="0" fontId="42" fillId="15" borderId="37" xfId="0" applyFont="1" applyFill="1" applyBorder="1" applyAlignment="1">
      <alignment horizontal="center" vertical="center" textRotation="90" wrapText="1"/>
    </xf>
    <xf numFmtId="0" fontId="42" fillId="15" borderId="38" xfId="0" applyFont="1" applyFill="1" applyBorder="1" applyAlignment="1">
      <alignment horizontal="center" vertical="center" textRotation="90" wrapText="1"/>
    </xf>
    <xf numFmtId="0" fontId="42" fillId="15" borderId="7" xfId="0" applyFont="1" applyFill="1" applyBorder="1" applyAlignment="1">
      <alignment horizontal="center" vertical="center" textRotation="90" wrapText="1"/>
    </xf>
    <xf numFmtId="0" fontId="42" fillId="15" borderId="8" xfId="0" applyFont="1" applyFill="1" applyBorder="1" applyAlignment="1">
      <alignment horizontal="center" vertical="center" textRotation="90" wrapText="1"/>
    </xf>
    <xf numFmtId="0" fontId="24" fillId="16" borderId="55" xfId="0" applyFont="1" applyFill="1" applyBorder="1" applyAlignment="1">
      <alignment horizontal="center"/>
    </xf>
    <xf numFmtId="0" fontId="24" fillId="16" borderId="56" xfId="0" applyFont="1" applyFill="1" applyBorder="1" applyAlignment="1">
      <alignment horizontal="center"/>
    </xf>
    <xf numFmtId="0" fontId="24" fillId="5" borderId="61" xfId="0" applyFont="1" applyFill="1" applyBorder="1" applyAlignment="1">
      <alignment horizontal="center"/>
    </xf>
    <xf numFmtId="0" fontId="24" fillId="5" borderId="59" xfId="0" applyFont="1" applyFill="1" applyBorder="1" applyAlignment="1">
      <alignment horizontal="center"/>
    </xf>
    <xf numFmtId="0" fontId="24" fillId="5" borderId="54" xfId="0" applyFont="1" applyFill="1" applyBorder="1" applyAlignment="1">
      <alignment horizontal="center"/>
    </xf>
    <xf numFmtId="0" fontId="24" fillId="5" borderId="0" xfId="0" applyFont="1" applyFill="1" applyAlignment="1">
      <alignment horizontal="center"/>
    </xf>
    <xf numFmtId="0" fontId="24" fillId="5" borderId="20" xfId="0" applyFont="1" applyFill="1" applyBorder="1" applyAlignment="1">
      <alignment horizontal="center"/>
    </xf>
    <xf numFmtId="0" fontId="24" fillId="16" borderId="57" xfId="0" applyFont="1" applyFill="1" applyBorder="1" applyAlignment="1">
      <alignment horizontal="center"/>
    </xf>
    <xf numFmtId="0" fontId="24" fillId="16" borderId="52" xfId="0" applyFont="1" applyFill="1" applyBorder="1" applyAlignment="1">
      <alignment horizontal="center"/>
    </xf>
    <xf numFmtId="0" fontId="24" fillId="16" borderId="58" xfId="0" applyFont="1" applyFill="1" applyBorder="1" applyAlignment="1">
      <alignment horizontal="center"/>
    </xf>
    <xf numFmtId="0" fontId="42" fillId="15" borderId="6" xfId="0" applyFont="1" applyFill="1" applyBorder="1" applyAlignment="1">
      <alignment horizontal="center" vertical="center" textRotation="90" wrapText="1"/>
    </xf>
    <xf numFmtId="0" fontId="24" fillId="13" borderId="6" xfId="0" applyFont="1" applyFill="1" applyBorder="1" applyAlignment="1">
      <alignment horizontal="center"/>
    </xf>
    <xf numFmtId="0" fontId="24" fillId="16" borderId="9" xfId="0" applyFont="1" applyFill="1" applyBorder="1" applyAlignment="1">
      <alignment horizontal="center"/>
    </xf>
    <xf numFmtId="0" fontId="24" fillId="5" borderId="62" xfId="0" applyFont="1" applyFill="1" applyBorder="1" applyAlignment="1">
      <alignment horizontal="center"/>
    </xf>
    <xf numFmtId="0" fontId="24" fillId="16" borderId="61" xfId="0" applyFont="1" applyFill="1" applyBorder="1" applyAlignment="1">
      <alignment horizontal="center"/>
    </xf>
    <xf numFmtId="0" fontId="24" fillId="16" borderId="59" xfId="0" applyFont="1" applyFill="1" applyBorder="1" applyAlignment="1">
      <alignment horizontal="center"/>
    </xf>
    <xf numFmtId="0" fontId="24" fillId="16" borderId="62" xfId="0" applyFont="1" applyFill="1" applyBorder="1" applyAlignment="1">
      <alignment horizontal="center"/>
    </xf>
    <xf numFmtId="0" fontId="42" fillId="3" borderId="6" xfId="0" applyFont="1" applyFill="1" applyBorder="1" applyAlignment="1">
      <alignment horizontal="center" vertical="center" textRotation="90" wrapText="1"/>
    </xf>
    <xf numFmtId="0" fontId="42" fillId="3" borderId="7" xfId="0" applyFont="1" applyFill="1" applyBorder="1" applyAlignment="1">
      <alignment horizontal="center" vertical="center" textRotation="90" wrapText="1"/>
    </xf>
    <xf numFmtId="0" fontId="42" fillId="3" borderId="8" xfId="0" applyFont="1" applyFill="1" applyBorder="1" applyAlignment="1">
      <alignment horizontal="center" vertical="center" textRotation="90" wrapText="1"/>
    </xf>
    <xf numFmtId="0" fontId="24" fillId="13" borderId="36" xfId="0" applyFont="1" applyFill="1" applyBorder="1" applyAlignment="1">
      <alignment horizontal="center"/>
    </xf>
    <xf numFmtId="9" fontId="3" fillId="2" borderId="29" xfId="3" applyFont="1" applyFill="1" applyBorder="1" applyAlignment="1">
      <alignment wrapText="1"/>
    </xf>
    <xf numFmtId="0" fontId="42" fillId="7" borderId="6" xfId="0" applyFont="1" applyFill="1" applyBorder="1" applyAlignment="1">
      <alignment horizontal="center" vertical="center" textRotation="90" wrapText="1" readingOrder="1"/>
    </xf>
    <xf numFmtId="0" fontId="42" fillId="7" borderId="7" xfId="0" applyFont="1" applyFill="1" applyBorder="1" applyAlignment="1">
      <alignment horizontal="center" vertical="center" textRotation="90" wrapText="1" readingOrder="1"/>
    </xf>
    <xf numFmtId="0" fontId="42" fillId="7" borderId="8" xfId="0" applyFont="1" applyFill="1" applyBorder="1" applyAlignment="1">
      <alignment horizontal="center" vertical="center" textRotation="90" wrapText="1" readingOrder="1"/>
    </xf>
    <xf numFmtId="0" fontId="42" fillId="0" borderId="2" xfId="0" applyFont="1" applyBorder="1" applyAlignment="1">
      <alignment horizontal="center" vertical="center" textRotation="90"/>
    </xf>
    <xf numFmtId="0" fontId="42" fillId="0" borderId="4" xfId="0" applyFont="1" applyBorder="1" applyAlignment="1">
      <alignment horizontal="center" vertical="center" textRotation="90"/>
    </xf>
    <xf numFmtId="0" fontId="42" fillId="0" borderId="5" xfId="0" applyFont="1" applyBorder="1" applyAlignment="1">
      <alignment horizontal="center" vertical="center" textRotation="90"/>
    </xf>
    <xf numFmtId="0" fontId="24" fillId="13" borderId="39" xfId="0" applyFont="1" applyFill="1" applyBorder="1" applyAlignment="1">
      <alignment horizontal="center"/>
    </xf>
    <xf numFmtId="0" fontId="24" fillId="13" borderId="47" xfId="0" applyFont="1" applyFill="1" applyBorder="1" applyAlignment="1">
      <alignment horizontal="center"/>
    </xf>
    <xf numFmtId="0" fontId="24" fillId="13" borderId="40" xfId="0" applyFont="1" applyFill="1" applyBorder="1" applyAlignment="1">
      <alignment horizontal="center"/>
    </xf>
    <xf numFmtId="0" fontId="24" fillId="13" borderId="50" xfId="0" applyFont="1" applyFill="1" applyBorder="1" applyAlignment="1">
      <alignment horizontal="center"/>
    </xf>
    <xf numFmtId="0" fontId="43" fillId="0" borderId="2" xfId="0" applyFont="1" applyBorder="1" applyAlignment="1">
      <alignment horizontal="center" vertical="center" textRotation="90" wrapText="1"/>
    </xf>
    <xf numFmtId="0" fontId="43" fillId="0" borderId="4" xfId="0" applyFont="1" applyBorder="1" applyAlignment="1">
      <alignment horizontal="center" vertical="center" textRotation="90" wrapText="1"/>
    </xf>
    <xf numFmtId="0" fontId="43" fillId="0" borderId="5" xfId="0" applyFont="1" applyBorder="1" applyAlignment="1">
      <alignment horizontal="center" vertical="center" textRotation="90" wrapText="1"/>
    </xf>
    <xf numFmtId="0" fontId="9" fillId="11" borderId="6" xfId="0" applyFont="1" applyFill="1" applyBorder="1" applyAlignment="1">
      <alignment horizontal="center" vertical="center" textRotation="90" wrapText="1" readingOrder="1"/>
    </xf>
    <xf numFmtId="0" fontId="9" fillId="11" borderId="7" xfId="0" applyFont="1" applyFill="1" applyBorder="1" applyAlignment="1">
      <alignment horizontal="center" vertical="center" textRotation="90" wrapText="1" readingOrder="1"/>
    </xf>
    <xf numFmtId="0" fontId="9" fillId="11" borderId="8" xfId="0" applyFont="1" applyFill="1" applyBorder="1" applyAlignment="1">
      <alignment horizontal="center" vertical="center" textRotation="90" wrapText="1" readingOrder="1"/>
    </xf>
    <xf numFmtId="0" fontId="13" fillId="0" borderId="6" xfId="0" applyFont="1" applyBorder="1" applyAlignment="1">
      <alignment horizontal="center" vertical="center"/>
    </xf>
    <xf numFmtId="0" fontId="13" fillId="0" borderId="8" xfId="0" applyFont="1" applyBorder="1" applyAlignment="1">
      <alignment horizontal="center" vertical="center"/>
    </xf>
  </cellXfs>
  <cellStyles count="5">
    <cellStyle name="Comma" xfId="1" builtinId="3"/>
    <cellStyle name="Currency" xfId="2" builtinId="4"/>
    <cellStyle name="Good" xfId="4" builtinId="26"/>
    <cellStyle name="Normal" xfId="0" builtinId="0"/>
    <cellStyle name="Percent" xfId="3" builtinId="5"/>
  </cellStyles>
  <dxfs count="5">
    <dxf>
      <font>
        <b/>
        <i val="0"/>
        <color rgb="FFFF0000"/>
      </font>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color rgb="FF9C0006"/>
      </font>
      <fill>
        <patternFill>
          <bgColor rgb="FFFFC7CE"/>
        </patternFill>
      </fill>
    </dxf>
  </dxfs>
  <tableStyles count="0" defaultTableStyle="TableStyleMedium2" defaultPivotStyle="PivotStyleLight16"/>
  <colors>
    <mruColors>
      <color rgb="FFB9EDFF"/>
      <color rgb="FFFFCCFF"/>
      <color rgb="FF00B050"/>
      <color rgb="FFFFFFCC"/>
      <color rgb="FF8278CE"/>
      <color rgb="FFA3DBFF"/>
      <color rgb="FF00B0F0"/>
      <color rgb="FFFFDF79"/>
      <color rgb="FF0000FF"/>
      <color rgb="FFB0E0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0"/>
  <sheetViews>
    <sheetView tabSelected="1" zoomScaleNormal="100" workbookViewId="0">
      <selection activeCell="V20" sqref="V20"/>
    </sheetView>
  </sheetViews>
  <sheetFormatPr defaultColWidth="16.28515625" defaultRowHeight="15" x14ac:dyDescent="0.25"/>
  <cols>
    <col min="1" max="1" width="16.28515625" bestFit="1" customWidth="1"/>
    <col min="2" max="2" width="20.28515625" customWidth="1"/>
    <col min="3" max="3" width="12.28515625" bestFit="1" customWidth="1"/>
    <col min="4" max="4" width="20.42578125" bestFit="1" customWidth="1"/>
    <col min="5" max="5" width="17.7109375" bestFit="1" customWidth="1"/>
    <col min="13" max="13" width="19.5703125" customWidth="1"/>
  </cols>
  <sheetData>
    <row r="1" spans="1:16" ht="15.75" thickBot="1" x14ac:dyDescent="0.3"/>
    <row r="2" spans="1:16" ht="15.75" thickBot="1" x14ac:dyDescent="0.3">
      <c r="A2" s="299" t="s">
        <v>105</v>
      </c>
      <c r="B2" s="300" t="s">
        <v>108</v>
      </c>
      <c r="C2" s="300" t="s">
        <v>104</v>
      </c>
      <c r="D2" s="300" t="s">
        <v>106</v>
      </c>
      <c r="E2" s="148" t="s">
        <v>107</v>
      </c>
      <c r="F2" s="535" t="s">
        <v>113</v>
      </c>
      <c r="G2" s="536"/>
      <c r="H2" s="536"/>
      <c r="I2" s="536"/>
      <c r="J2" s="536"/>
      <c r="K2" s="536"/>
      <c r="L2" s="536"/>
      <c r="M2" s="537"/>
      <c r="N2" s="1"/>
      <c r="O2" s="1"/>
      <c r="P2" s="1"/>
    </row>
    <row r="3" spans="1:16" s="259" customFormat="1" x14ac:dyDescent="0.25">
      <c r="A3" s="290" t="s">
        <v>109</v>
      </c>
      <c r="B3" s="295" t="s">
        <v>275</v>
      </c>
      <c r="C3" s="296">
        <v>45875</v>
      </c>
      <c r="D3" s="297" t="s">
        <v>276</v>
      </c>
      <c r="E3" s="298" t="s">
        <v>277</v>
      </c>
      <c r="F3" s="518" t="s">
        <v>267</v>
      </c>
      <c r="G3" s="518"/>
      <c r="H3" s="518"/>
      <c r="I3" s="518"/>
      <c r="J3" s="518"/>
      <c r="K3" s="518"/>
      <c r="L3" s="518"/>
      <c r="M3" s="519"/>
      <c r="N3" s="258"/>
      <c r="O3" s="258"/>
      <c r="P3" s="258"/>
    </row>
    <row r="4" spans="1:16" s="259" customFormat="1" x14ac:dyDescent="0.25">
      <c r="A4" s="257"/>
      <c r="B4" s="334"/>
      <c r="C4" s="333"/>
      <c r="D4" s="331"/>
      <c r="E4" s="332"/>
      <c r="F4" s="522" t="s">
        <v>271</v>
      </c>
      <c r="M4" s="521"/>
      <c r="N4" s="258"/>
      <c r="O4" s="258"/>
      <c r="P4" s="258"/>
    </row>
    <row r="5" spans="1:16" s="259" customFormat="1" x14ac:dyDescent="0.25">
      <c r="A5" s="257"/>
      <c r="B5" s="334"/>
      <c r="C5" s="333"/>
      <c r="D5" s="331"/>
      <c r="E5" s="332"/>
      <c r="F5" s="259" t="s">
        <v>270</v>
      </c>
      <c r="H5" s="483"/>
      <c r="I5" s="483"/>
      <c r="J5" s="483"/>
      <c r="K5" s="483"/>
      <c r="L5" s="483"/>
      <c r="M5" s="484"/>
      <c r="N5" s="258"/>
      <c r="O5" s="258"/>
      <c r="P5" s="258"/>
    </row>
    <row r="6" spans="1:16" s="259" customFormat="1" ht="14.45" customHeight="1" x14ac:dyDescent="0.25">
      <c r="A6" s="257"/>
      <c r="B6" s="334"/>
      <c r="C6" s="333"/>
      <c r="D6" s="331"/>
      <c r="E6" s="332"/>
      <c r="G6" s="533" t="s">
        <v>278</v>
      </c>
      <c r="H6" s="533"/>
      <c r="I6" s="533"/>
      <c r="J6" s="533"/>
      <c r="K6" s="533"/>
      <c r="L6" s="533"/>
      <c r="M6" s="534"/>
      <c r="N6" s="258"/>
      <c r="O6" s="258"/>
      <c r="P6" s="258"/>
    </row>
    <row r="7" spans="1:16" s="259" customFormat="1" x14ac:dyDescent="0.25">
      <c r="A7" s="257"/>
      <c r="B7" s="334"/>
      <c r="C7" s="333"/>
      <c r="D7" s="331"/>
      <c r="E7" s="332"/>
      <c r="G7" s="533"/>
      <c r="H7" s="533"/>
      <c r="I7" s="533"/>
      <c r="J7" s="533"/>
      <c r="K7" s="533"/>
      <c r="L7" s="533"/>
      <c r="M7" s="534"/>
    </row>
    <row r="8" spans="1:16" s="259" customFormat="1" x14ac:dyDescent="0.25">
      <c r="A8" s="257"/>
      <c r="B8" s="334"/>
      <c r="C8" s="333"/>
      <c r="D8" s="331"/>
      <c r="E8" s="332"/>
      <c r="F8" s="259" t="s">
        <v>272</v>
      </c>
      <c r="H8" s="483"/>
      <c r="I8" s="483"/>
      <c r="J8" s="483"/>
      <c r="K8" s="483"/>
      <c r="L8" s="483"/>
      <c r="M8" s="484"/>
      <c r="N8" s="258"/>
      <c r="O8" s="258"/>
      <c r="P8" s="258"/>
    </row>
    <row r="9" spans="1:16" s="259" customFormat="1" ht="28.9" customHeight="1" x14ac:dyDescent="0.25">
      <c r="A9" s="257"/>
      <c r="B9" s="334"/>
      <c r="C9" s="333"/>
      <c r="D9" s="331"/>
      <c r="E9" s="332"/>
      <c r="F9" s="520"/>
      <c r="G9" s="533" t="s">
        <v>279</v>
      </c>
      <c r="H9" s="533"/>
      <c r="I9" s="533"/>
      <c r="J9" s="533"/>
      <c r="K9" s="533"/>
      <c r="L9" s="533"/>
      <c r="M9" s="534"/>
      <c r="N9" s="258"/>
      <c r="O9" s="258"/>
      <c r="P9" s="258"/>
    </row>
    <row r="10" spans="1:16" s="259" customFormat="1" ht="28.9" customHeight="1" x14ac:dyDescent="0.25">
      <c r="A10" s="257"/>
      <c r="B10" s="334"/>
      <c r="C10" s="333"/>
      <c r="D10" s="331"/>
      <c r="E10" s="332"/>
      <c r="G10" s="533" t="s">
        <v>280</v>
      </c>
      <c r="H10" s="533"/>
      <c r="I10" s="533"/>
      <c r="J10" s="533"/>
      <c r="K10" s="533"/>
      <c r="L10" s="533"/>
      <c r="M10" s="534"/>
      <c r="N10" s="258"/>
      <c r="O10" s="258"/>
      <c r="P10" s="258"/>
    </row>
    <row r="11" spans="1:16" s="259" customFormat="1" ht="14.65" customHeight="1" x14ac:dyDescent="0.25">
      <c r="A11" s="257"/>
      <c r="B11" s="334"/>
      <c r="C11" s="333"/>
      <c r="D11" s="331"/>
      <c r="E11" s="332"/>
      <c r="G11" s="259" t="s">
        <v>268</v>
      </c>
      <c r="M11" s="521"/>
      <c r="N11" s="258"/>
      <c r="O11" s="258"/>
      <c r="P11" s="258"/>
    </row>
    <row r="12" spans="1:16" s="259" customFormat="1" x14ac:dyDescent="0.25">
      <c r="A12" s="257"/>
      <c r="B12" s="334"/>
      <c r="C12" s="333"/>
      <c r="D12" s="331"/>
      <c r="E12" s="332"/>
      <c r="G12" s="259" t="s">
        <v>269</v>
      </c>
      <c r="M12" s="521"/>
      <c r="N12" s="258"/>
      <c r="O12" s="258"/>
      <c r="P12" s="258"/>
    </row>
    <row r="13" spans="1:16" s="259" customFormat="1" ht="29.45" customHeight="1" x14ac:dyDescent="0.25">
      <c r="A13" s="257"/>
      <c r="B13" s="301"/>
      <c r="C13" s="307"/>
      <c r="D13" s="302"/>
      <c r="E13" s="303"/>
      <c r="F13" s="541" t="s">
        <v>281</v>
      </c>
      <c r="G13" s="533"/>
      <c r="H13" s="533"/>
      <c r="I13" s="533"/>
      <c r="J13" s="533"/>
      <c r="K13" s="533"/>
      <c r="L13" s="533"/>
      <c r="M13" s="534"/>
      <c r="N13" s="258"/>
      <c r="O13" s="258"/>
      <c r="P13" s="258"/>
    </row>
    <row r="14" spans="1:16" s="259" customFormat="1" ht="14.45" customHeight="1" thickBot="1" x14ac:dyDescent="0.3">
      <c r="A14" s="291"/>
      <c r="B14" s="292"/>
      <c r="C14" s="293"/>
      <c r="D14" s="293"/>
      <c r="E14" s="294"/>
      <c r="G14" s="259" t="s">
        <v>274</v>
      </c>
      <c r="M14" s="521"/>
      <c r="N14" s="258"/>
      <c r="O14" s="258"/>
      <c r="P14" s="258"/>
    </row>
    <row r="15" spans="1:16" s="259" customFormat="1" ht="28.9" customHeight="1" thickBot="1" x14ac:dyDescent="0.3">
      <c r="A15" s="257" t="s">
        <v>110</v>
      </c>
      <c r="B15" s="334" t="s">
        <v>275</v>
      </c>
      <c r="C15" s="333">
        <v>45908</v>
      </c>
      <c r="D15" s="331" t="s">
        <v>276</v>
      </c>
      <c r="E15" s="332" t="s">
        <v>277</v>
      </c>
      <c r="F15" s="538" t="s">
        <v>282</v>
      </c>
      <c r="G15" s="539"/>
      <c r="H15" s="539"/>
      <c r="I15" s="539"/>
      <c r="J15" s="539"/>
      <c r="K15" s="539"/>
      <c r="L15" s="539"/>
      <c r="M15" s="540"/>
      <c r="N15" s="258"/>
      <c r="O15" s="258"/>
      <c r="P15" s="258"/>
    </row>
    <row r="16" spans="1:16" s="259" customFormat="1" ht="28.9" customHeight="1" thickBot="1" x14ac:dyDescent="0.3">
      <c r="A16" s="290" t="s">
        <v>111</v>
      </c>
      <c r="B16" s="295" t="s">
        <v>275</v>
      </c>
      <c r="C16" s="296">
        <v>45933</v>
      </c>
      <c r="D16" s="297" t="s">
        <v>276</v>
      </c>
      <c r="E16" s="298" t="s">
        <v>277</v>
      </c>
      <c r="F16" s="538" t="s">
        <v>290</v>
      </c>
      <c r="G16" s="539"/>
      <c r="H16" s="539"/>
      <c r="I16" s="539"/>
      <c r="J16" s="539"/>
      <c r="K16" s="539"/>
      <c r="L16" s="539"/>
      <c r="M16" s="540"/>
    </row>
    <row r="17" spans="1:13" s="259" customFormat="1" ht="29.45" customHeight="1" x14ac:dyDescent="0.25">
      <c r="A17" s="290" t="s">
        <v>283</v>
      </c>
      <c r="B17" s="295" t="s">
        <v>275</v>
      </c>
      <c r="C17" s="296">
        <v>45967</v>
      </c>
      <c r="D17" s="297" t="s">
        <v>276</v>
      </c>
      <c r="E17" s="298" t="s">
        <v>277</v>
      </c>
      <c r="F17" s="538" t="s">
        <v>291</v>
      </c>
      <c r="G17" s="539"/>
      <c r="H17" s="539"/>
      <c r="I17" s="539"/>
      <c r="J17" s="539"/>
      <c r="K17" s="539"/>
      <c r="L17" s="539"/>
      <c r="M17" s="540"/>
    </row>
    <row r="18" spans="1:13" s="259" customFormat="1" x14ac:dyDescent="0.25">
      <c r="A18" s="257"/>
      <c r="B18" s="301"/>
      <c r="C18" s="307"/>
      <c r="D18" s="302"/>
      <c r="E18" s="303"/>
      <c r="F18" s="542"/>
      <c r="G18" s="543"/>
      <c r="H18" s="543"/>
      <c r="I18" s="543"/>
      <c r="J18" s="543"/>
      <c r="K18" s="543"/>
      <c r="L18" s="543"/>
      <c r="M18" s="544"/>
    </row>
    <row r="19" spans="1:13" s="259" customFormat="1" ht="15.75" thickBot="1" x14ac:dyDescent="0.3">
      <c r="A19" s="291"/>
      <c r="B19" s="292"/>
      <c r="C19" s="293"/>
      <c r="D19" s="293"/>
      <c r="E19" s="294"/>
      <c r="F19" s="545"/>
      <c r="G19" s="546"/>
      <c r="H19" s="546"/>
      <c r="I19" s="546"/>
      <c r="J19" s="546"/>
      <c r="K19" s="546"/>
      <c r="L19" s="546"/>
      <c r="M19" s="547"/>
    </row>
    <row r="20" spans="1:13" s="259" customFormat="1" ht="14.65" customHeight="1" x14ac:dyDescent="0.25">
      <c r="A20" s="290" t="s">
        <v>284</v>
      </c>
      <c r="B20" s="295"/>
      <c r="C20" s="296"/>
      <c r="D20" s="297"/>
      <c r="E20" s="298"/>
      <c r="F20" s="538"/>
      <c r="G20" s="539"/>
      <c r="H20" s="539"/>
      <c r="I20" s="539"/>
      <c r="J20" s="539"/>
      <c r="K20" s="539"/>
      <c r="L20" s="539"/>
      <c r="M20" s="540"/>
    </row>
    <row r="21" spans="1:13" s="259" customFormat="1" ht="14.65" customHeight="1" x14ac:dyDescent="0.25">
      <c r="A21" s="257"/>
      <c r="B21" s="301"/>
      <c r="C21" s="307"/>
      <c r="D21" s="302"/>
      <c r="E21" s="303"/>
      <c r="F21" s="542"/>
      <c r="G21" s="543"/>
      <c r="H21" s="543"/>
      <c r="I21" s="543"/>
      <c r="J21" s="543"/>
      <c r="K21" s="543"/>
      <c r="L21" s="543"/>
      <c r="M21" s="544"/>
    </row>
    <row r="22" spans="1:13" s="259" customFormat="1" ht="15.75" thickBot="1" x14ac:dyDescent="0.3">
      <c r="A22" s="291"/>
      <c r="B22" s="292"/>
      <c r="C22" s="293"/>
      <c r="D22" s="293"/>
      <c r="E22" s="294"/>
      <c r="F22" s="545"/>
      <c r="G22" s="546"/>
      <c r="H22" s="546"/>
      <c r="I22" s="546"/>
      <c r="J22" s="546"/>
      <c r="K22" s="546"/>
      <c r="L22" s="546"/>
      <c r="M22" s="547"/>
    </row>
    <row r="23" spans="1:13" s="259" customFormat="1" ht="14.65" customHeight="1" x14ac:dyDescent="0.25">
      <c r="A23" s="290" t="s">
        <v>285</v>
      </c>
      <c r="B23" s="295"/>
      <c r="C23" s="296"/>
      <c r="D23" s="297"/>
      <c r="E23" s="298"/>
      <c r="F23" s="538"/>
      <c r="G23" s="539"/>
      <c r="H23" s="539"/>
      <c r="I23" s="539"/>
      <c r="J23" s="539"/>
      <c r="K23" s="539"/>
      <c r="L23" s="539"/>
      <c r="M23" s="540"/>
    </row>
    <row r="24" spans="1:13" s="259" customFormat="1" ht="14.65" customHeight="1" x14ac:dyDescent="0.25">
      <c r="A24" s="257"/>
      <c r="B24" s="301"/>
      <c r="C24" s="307"/>
      <c r="D24" s="302"/>
      <c r="E24" s="303"/>
      <c r="F24" s="542"/>
      <c r="G24" s="543"/>
      <c r="H24" s="543"/>
      <c r="I24" s="543"/>
      <c r="J24" s="543"/>
      <c r="K24" s="543"/>
      <c r="L24" s="543"/>
      <c r="M24" s="544"/>
    </row>
    <row r="25" spans="1:13" s="259" customFormat="1" ht="15.75" thickBot="1" x14ac:dyDescent="0.3">
      <c r="A25" s="291"/>
      <c r="B25" s="292"/>
      <c r="C25" s="293"/>
      <c r="D25" s="293"/>
      <c r="E25" s="294"/>
      <c r="F25" s="545"/>
      <c r="G25" s="546"/>
      <c r="H25" s="546"/>
      <c r="I25" s="546"/>
      <c r="J25" s="546"/>
      <c r="K25" s="546"/>
      <c r="L25" s="546"/>
      <c r="M25" s="547"/>
    </row>
    <row r="26" spans="1:13" s="259" customFormat="1" ht="14.65" customHeight="1" x14ac:dyDescent="0.25">
      <c r="A26" s="290" t="s">
        <v>286</v>
      </c>
      <c r="B26" s="295"/>
      <c r="C26" s="296"/>
      <c r="D26" s="297"/>
      <c r="E26" s="298"/>
      <c r="F26" s="538"/>
      <c r="G26" s="539"/>
      <c r="H26" s="539"/>
      <c r="I26" s="539"/>
      <c r="J26" s="539"/>
      <c r="K26" s="539"/>
      <c r="L26" s="539"/>
      <c r="M26" s="540"/>
    </row>
    <row r="27" spans="1:13" s="259" customFormat="1" ht="14.65" customHeight="1" x14ac:dyDescent="0.25">
      <c r="A27" s="257"/>
      <c r="B27" s="301"/>
      <c r="C27" s="307"/>
      <c r="D27" s="302"/>
      <c r="E27" s="303"/>
      <c r="F27" s="542"/>
      <c r="G27" s="543"/>
      <c r="H27" s="543"/>
      <c r="I27" s="543"/>
      <c r="J27" s="543"/>
      <c r="K27" s="543"/>
      <c r="L27" s="543"/>
      <c r="M27" s="544"/>
    </row>
    <row r="28" spans="1:13" s="259" customFormat="1" ht="15.75" thickBot="1" x14ac:dyDescent="0.3">
      <c r="A28" s="291"/>
      <c r="B28" s="292"/>
      <c r="C28" s="293"/>
      <c r="D28" s="293"/>
      <c r="E28" s="294"/>
      <c r="F28" s="545"/>
      <c r="G28" s="546"/>
      <c r="H28" s="546"/>
      <c r="I28" s="546"/>
      <c r="J28" s="546"/>
      <c r="K28" s="546"/>
      <c r="L28" s="546"/>
      <c r="M28" s="547"/>
    </row>
    <row r="29" spans="1:13" s="259" customFormat="1" ht="14.65" customHeight="1" x14ac:dyDescent="0.25">
      <c r="A29" s="290" t="s">
        <v>287</v>
      </c>
      <c r="B29" s="295"/>
      <c r="C29" s="296"/>
      <c r="D29" s="297"/>
      <c r="E29" s="298"/>
      <c r="F29" s="538"/>
      <c r="G29" s="539"/>
      <c r="H29" s="539"/>
      <c r="I29" s="539"/>
      <c r="J29" s="539"/>
      <c r="K29" s="539"/>
      <c r="L29" s="539"/>
      <c r="M29" s="540"/>
    </row>
    <row r="30" spans="1:13" s="259" customFormat="1" ht="14.65" customHeight="1" x14ac:dyDescent="0.25">
      <c r="A30" s="257"/>
      <c r="B30" s="301"/>
      <c r="C30" s="307"/>
      <c r="D30" s="302"/>
      <c r="E30" s="303"/>
      <c r="F30" s="542"/>
      <c r="G30" s="543"/>
      <c r="H30" s="543"/>
      <c r="I30" s="543"/>
      <c r="J30" s="543"/>
      <c r="K30" s="543"/>
      <c r="L30" s="543"/>
      <c r="M30" s="544"/>
    </row>
    <row r="31" spans="1:13" s="259" customFormat="1" ht="15.75" thickBot="1" x14ac:dyDescent="0.3">
      <c r="A31" s="291"/>
      <c r="B31" s="292"/>
      <c r="C31" s="293"/>
      <c r="D31" s="293"/>
      <c r="E31" s="294"/>
      <c r="F31" s="545"/>
      <c r="G31" s="546"/>
      <c r="H31" s="546"/>
      <c r="I31" s="546"/>
      <c r="J31" s="546"/>
      <c r="K31" s="546"/>
      <c r="L31" s="546"/>
      <c r="M31" s="547"/>
    </row>
    <row r="32" spans="1:13" s="259" customFormat="1" ht="14.65" customHeight="1" x14ac:dyDescent="0.25">
      <c r="A32" s="290" t="s">
        <v>288</v>
      </c>
      <c r="B32" s="295"/>
      <c r="C32" s="296"/>
      <c r="D32" s="297"/>
      <c r="E32" s="298"/>
      <c r="F32" s="538"/>
      <c r="G32" s="539"/>
      <c r="H32" s="539"/>
      <c r="I32" s="539"/>
      <c r="J32" s="539"/>
      <c r="K32" s="539"/>
      <c r="L32" s="539"/>
      <c r="M32" s="540"/>
    </row>
    <row r="33" spans="1:13" s="259" customFormat="1" ht="14.65" customHeight="1" x14ac:dyDescent="0.25">
      <c r="A33" s="257"/>
      <c r="B33" s="301"/>
      <c r="C33" s="307"/>
      <c r="D33" s="302"/>
      <c r="E33" s="303"/>
      <c r="F33" s="542"/>
      <c r="G33" s="543"/>
      <c r="H33" s="543"/>
      <c r="I33" s="543"/>
      <c r="J33" s="543"/>
      <c r="K33" s="543"/>
      <c r="L33" s="543"/>
      <c r="M33" s="544"/>
    </row>
    <row r="34" spans="1:13" s="259" customFormat="1" ht="15.75" thickBot="1" x14ac:dyDescent="0.3">
      <c r="A34" s="291"/>
      <c r="B34" s="292"/>
      <c r="C34" s="293"/>
      <c r="D34" s="293"/>
      <c r="E34" s="294"/>
      <c r="F34" s="545"/>
      <c r="G34" s="546"/>
      <c r="H34" s="546"/>
      <c r="I34" s="546"/>
      <c r="J34" s="546"/>
      <c r="K34" s="546"/>
      <c r="L34" s="546"/>
      <c r="M34" s="547"/>
    </row>
    <row r="35" spans="1:13" s="259" customFormat="1" ht="14.65" customHeight="1" x14ac:dyDescent="0.25">
      <c r="A35" s="290" t="s">
        <v>289</v>
      </c>
      <c r="B35" s="295"/>
      <c r="C35" s="296"/>
      <c r="D35" s="297"/>
      <c r="E35" s="298"/>
      <c r="F35" s="538"/>
      <c r="G35" s="539"/>
      <c r="H35" s="539"/>
      <c r="I35" s="539"/>
      <c r="J35" s="539"/>
      <c r="K35" s="539"/>
      <c r="L35" s="539"/>
      <c r="M35" s="540"/>
    </row>
    <row r="36" spans="1:13" s="259" customFormat="1" ht="14.65" customHeight="1" x14ac:dyDescent="0.25">
      <c r="A36" s="257"/>
      <c r="B36" s="301"/>
      <c r="C36" s="307"/>
      <c r="D36" s="302"/>
      <c r="E36" s="303"/>
      <c r="F36" s="542"/>
      <c r="G36" s="543"/>
      <c r="H36" s="543"/>
      <c r="I36" s="543"/>
      <c r="J36" s="543"/>
      <c r="K36" s="543"/>
      <c r="L36" s="543"/>
      <c r="M36" s="544"/>
    </row>
    <row r="37" spans="1:13" s="259" customFormat="1" ht="15.75" thickBot="1" x14ac:dyDescent="0.3">
      <c r="A37" s="291"/>
      <c r="B37" s="292"/>
      <c r="C37" s="293"/>
      <c r="D37" s="293"/>
      <c r="E37" s="294"/>
      <c r="F37" s="545"/>
      <c r="G37" s="546"/>
      <c r="H37" s="546"/>
      <c r="I37" s="546"/>
      <c r="J37" s="546"/>
      <c r="K37" s="546"/>
      <c r="L37" s="546"/>
      <c r="M37" s="547"/>
    </row>
    <row r="38" spans="1:13" x14ac:dyDescent="0.25">
      <c r="A38" s="1"/>
    </row>
    <row r="39" spans="1:13" x14ac:dyDescent="0.25">
      <c r="A39" s="1"/>
    </row>
    <row r="40" spans="1:13" x14ac:dyDescent="0.25">
      <c r="A40" s="532" t="s">
        <v>178</v>
      </c>
      <c r="B40" s="532"/>
    </row>
  </sheetData>
  <mergeCells count="29">
    <mergeCell ref="F30:M30"/>
    <mergeCell ref="F36:M36"/>
    <mergeCell ref="F37:M37"/>
    <mergeCell ref="F31:M31"/>
    <mergeCell ref="F32:M32"/>
    <mergeCell ref="F33:M33"/>
    <mergeCell ref="F34:M34"/>
    <mergeCell ref="F35:M35"/>
    <mergeCell ref="F25:M25"/>
    <mergeCell ref="F26:M26"/>
    <mergeCell ref="F27:M27"/>
    <mergeCell ref="F28:M28"/>
    <mergeCell ref="F29:M29"/>
    <mergeCell ref="A40:B40"/>
    <mergeCell ref="G9:M9"/>
    <mergeCell ref="F2:M2"/>
    <mergeCell ref="F16:M16"/>
    <mergeCell ref="G6:M7"/>
    <mergeCell ref="G10:M10"/>
    <mergeCell ref="F13:M13"/>
    <mergeCell ref="F18:M18"/>
    <mergeCell ref="F19:M19"/>
    <mergeCell ref="F20:M20"/>
    <mergeCell ref="F15:M15"/>
    <mergeCell ref="F21:M21"/>
    <mergeCell ref="F22:M22"/>
    <mergeCell ref="F17:M17"/>
    <mergeCell ref="F23:M23"/>
    <mergeCell ref="F24:M24"/>
  </mergeCells>
  <pageMargins left="0.7" right="0.7" top="0.75" bottom="0.75" header="0.3" footer="0.3"/>
  <pageSetup orientation="portrait" r:id="rId1"/>
  <headerFooter>
    <oddFooter>&amp;RSchedule JNG-D7.F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A1:AO202"/>
  <sheetViews>
    <sheetView tabSelected="1" zoomScale="80" zoomScaleNormal="80" workbookViewId="0">
      <pane xSplit="2" topLeftCell="C1" activePane="topRight" state="frozen"/>
      <selection activeCell="V20" sqref="V20"/>
      <selection pane="topRight" activeCell="V20" sqref="V20"/>
    </sheetView>
  </sheetViews>
  <sheetFormatPr defaultRowHeight="15" x14ac:dyDescent="0.25"/>
  <cols>
    <col min="1" max="1" width="9.42578125" customWidth="1"/>
    <col min="2" max="2" width="24.7109375" customWidth="1"/>
    <col min="3" max="15" width="14" customWidth="1"/>
    <col min="16" max="16" width="12.5703125" bestFit="1" customWidth="1"/>
    <col min="17" max="17" width="12.5703125" customWidth="1"/>
    <col min="18" max="18" width="12.28515625" customWidth="1"/>
    <col min="19" max="19" width="13.42578125" customWidth="1"/>
    <col min="20" max="24" width="14.28515625" customWidth="1"/>
    <col min="25" max="26" width="13.42578125" customWidth="1"/>
    <col min="27" max="39" width="15" customWidth="1"/>
    <col min="40" max="40" width="10.5703125" bestFit="1" customWidth="1"/>
    <col min="41" max="41" width="16.5703125"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5" t="s">
        <v>13</v>
      </c>
      <c r="C2" s="316">
        <f>' 1M - RES'!C2</f>
        <v>0.65</v>
      </c>
      <c r="D2" s="316">
        <f>C2</f>
        <v>0.65</v>
      </c>
      <c r="E2" s="310">
        <f t="shared" ref="E2:AM2" si="0">D2</f>
        <v>0.65</v>
      </c>
      <c r="F2" s="318">
        <f t="shared" si="0"/>
        <v>0.65</v>
      </c>
      <c r="G2" s="318">
        <f t="shared" si="0"/>
        <v>0.65</v>
      </c>
      <c r="H2" s="318">
        <f t="shared" si="0"/>
        <v>0.65</v>
      </c>
      <c r="I2" s="318">
        <f t="shared" si="0"/>
        <v>0.65</v>
      </c>
      <c r="J2" s="318">
        <f t="shared" si="0"/>
        <v>0.65</v>
      </c>
      <c r="K2" s="318">
        <f t="shared" si="0"/>
        <v>0.65</v>
      </c>
      <c r="L2" s="318">
        <f t="shared" si="0"/>
        <v>0.65</v>
      </c>
      <c r="M2" s="318">
        <f t="shared" si="0"/>
        <v>0.65</v>
      </c>
      <c r="N2" s="318">
        <f t="shared" si="0"/>
        <v>0.65</v>
      </c>
      <c r="O2" s="318">
        <f t="shared" si="0"/>
        <v>0.65</v>
      </c>
      <c r="P2" s="318">
        <f t="shared" si="0"/>
        <v>0.65</v>
      </c>
      <c r="Q2" s="318">
        <f t="shared" si="0"/>
        <v>0.65</v>
      </c>
      <c r="R2" s="318">
        <f t="shared" si="0"/>
        <v>0.65</v>
      </c>
      <c r="S2" s="318">
        <f t="shared" si="0"/>
        <v>0.65</v>
      </c>
      <c r="T2" s="318">
        <f t="shared" si="0"/>
        <v>0.65</v>
      </c>
      <c r="U2" s="318">
        <f t="shared" si="0"/>
        <v>0.65</v>
      </c>
      <c r="V2" s="318">
        <f t="shared" si="0"/>
        <v>0.65</v>
      </c>
      <c r="W2" s="318">
        <f t="shared" si="0"/>
        <v>0.65</v>
      </c>
      <c r="X2" s="318">
        <f t="shared" si="0"/>
        <v>0.65</v>
      </c>
      <c r="Y2" s="318">
        <f t="shared" si="0"/>
        <v>0.65</v>
      </c>
      <c r="Z2" s="318">
        <f t="shared" si="0"/>
        <v>0.65</v>
      </c>
      <c r="AA2" s="318">
        <f t="shared" si="0"/>
        <v>0.65</v>
      </c>
      <c r="AB2" s="318">
        <f t="shared" si="0"/>
        <v>0.65</v>
      </c>
      <c r="AC2" s="318">
        <f t="shared" si="0"/>
        <v>0.65</v>
      </c>
      <c r="AD2" s="318">
        <f t="shared" si="0"/>
        <v>0.65</v>
      </c>
      <c r="AE2" s="318">
        <f t="shared" si="0"/>
        <v>0.65</v>
      </c>
      <c r="AF2" s="318">
        <f t="shared" si="0"/>
        <v>0.65</v>
      </c>
      <c r="AG2" s="318">
        <f t="shared" si="0"/>
        <v>0.65</v>
      </c>
      <c r="AH2" s="318">
        <f t="shared" si="0"/>
        <v>0.65</v>
      </c>
      <c r="AI2" s="318">
        <f t="shared" si="0"/>
        <v>0.65</v>
      </c>
      <c r="AJ2" s="318">
        <f t="shared" si="0"/>
        <v>0.65</v>
      </c>
      <c r="AK2" s="318">
        <f t="shared" si="0"/>
        <v>0.65</v>
      </c>
      <c r="AL2" s="318">
        <f t="shared" si="0"/>
        <v>0.65</v>
      </c>
      <c r="AM2" s="318">
        <f t="shared" si="0"/>
        <v>0.65</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614" t="s">
        <v>273</v>
      </c>
      <c r="B4" s="17" t="s">
        <v>10</v>
      </c>
      <c r="C4" s="135">
        <f>' 1M - RES'!C4</f>
        <v>45292</v>
      </c>
      <c r="D4" s="135">
        <f>' 1M - RES'!D4</f>
        <v>45323</v>
      </c>
      <c r="E4" s="135">
        <f>' 1M - RES'!E4</f>
        <v>45352</v>
      </c>
      <c r="F4" s="135">
        <f>' 1M - RES'!F4</f>
        <v>45383</v>
      </c>
      <c r="G4" s="135">
        <f>' 1M - RES'!G4</f>
        <v>45413</v>
      </c>
      <c r="H4" s="135">
        <f>' 1M - RES'!H4</f>
        <v>45444</v>
      </c>
      <c r="I4" s="135">
        <f>' 1M - RES'!I4</f>
        <v>45474</v>
      </c>
      <c r="J4" s="135">
        <f>' 1M - RES'!J4</f>
        <v>45505</v>
      </c>
      <c r="K4" s="135">
        <f>' 1M - RES'!K4</f>
        <v>45536</v>
      </c>
      <c r="L4" s="135">
        <f>' 1M - RES'!L4</f>
        <v>45566</v>
      </c>
      <c r="M4" s="135">
        <f>' 1M - RES'!M4</f>
        <v>45597</v>
      </c>
      <c r="N4" s="135">
        <f>' 1M - RES'!N4</f>
        <v>45627</v>
      </c>
      <c r="O4" s="135">
        <f>' 1M - RES'!O4</f>
        <v>45658</v>
      </c>
      <c r="P4" s="135">
        <f>' 1M - RES'!P4</f>
        <v>45689</v>
      </c>
      <c r="Q4" s="135">
        <f>' 1M - RES'!Q4</f>
        <v>45717</v>
      </c>
      <c r="R4" s="135">
        <f>' 1M - RES'!R4</f>
        <v>45748</v>
      </c>
      <c r="S4" s="135">
        <f>' 1M - RES'!S4</f>
        <v>45778</v>
      </c>
      <c r="T4" s="135">
        <f>' 1M - RES'!T4</f>
        <v>45809</v>
      </c>
      <c r="U4" s="135">
        <f>' 1M - RES'!U4</f>
        <v>45839</v>
      </c>
      <c r="V4" s="135">
        <f>' 1M - RES'!V4</f>
        <v>45870</v>
      </c>
      <c r="W4" s="135">
        <f>' 1M - RES'!W4</f>
        <v>45901</v>
      </c>
      <c r="X4" s="135">
        <f>' 1M - RES'!X4</f>
        <v>45931</v>
      </c>
      <c r="Y4" s="135">
        <f>' 1M - RES'!Y4</f>
        <v>45962</v>
      </c>
      <c r="Z4" s="135">
        <f>' 1M - RES'!Z4</f>
        <v>45992</v>
      </c>
      <c r="AA4" s="135">
        <f>' 1M - RES'!AA4</f>
        <v>46023</v>
      </c>
      <c r="AB4" s="135">
        <f>' 1M - RES'!AB4</f>
        <v>46054</v>
      </c>
      <c r="AC4" s="135">
        <f>' 1M - RES'!AC4</f>
        <v>46082</v>
      </c>
      <c r="AD4" s="135">
        <f>' 1M - RES'!AD4</f>
        <v>46113</v>
      </c>
      <c r="AE4" s="135">
        <f>' 1M - RES'!AE4</f>
        <v>46143</v>
      </c>
      <c r="AF4" s="135">
        <f>' 1M - RES'!AF4</f>
        <v>46174</v>
      </c>
      <c r="AG4" s="135">
        <f>' 1M - RES'!AG4</f>
        <v>46204</v>
      </c>
      <c r="AH4" s="135">
        <f>' 1M - RES'!AH4</f>
        <v>46235</v>
      </c>
      <c r="AI4" s="135">
        <f>' 1M - RES'!AI4</f>
        <v>46266</v>
      </c>
      <c r="AJ4" s="135">
        <f>' 1M - RES'!AJ4</f>
        <v>46296</v>
      </c>
      <c r="AK4" s="135">
        <f>' 1M - RES'!AK4</f>
        <v>46327</v>
      </c>
      <c r="AL4" s="135">
        <f>' 1M - RES'!AL4</f>
        <v>46357</v>
      </c>
      <c r="AM4" s="135">
        <f>' 1M - RES'!AM4</f>
        <v>46388</v>
      </c>
    </row>
    <row r="5" spans="1:41" ht="15" customHeight="1" x14ac:dyDescent="0.25">
      <c r="A5" s="615"/>
      <c r="B5" s="11" t="s">
        <v>19</v>
      </c>
      <c r="C5" s="3">
        <f>'BIZ kWh ENTRY'!S164</f>
        <v>0</v>
      </c>
      <c r="D5" s="3">
        <f>'BIZ kWh ENTRY'!T164</f>
        <v>0</v>
      </c>
      <c r="E5" s="3">
        <f>'BIZ kWh ENTRY'!U164</f>
        <v>55707.77240404598</v>
      </c>
      <c r="F5" s="3">
        <f>'BIZ kWh ENTRY'!V164</f>
        <v>0</v>
      </c>
      <c r="G5" s="3">
        <f>'BIZ kWh ENTRY'!W164</f>
        <v>0</v>
      </c>
      <c r="H5" s="3">
        <f>'BIZ kWh ENTRY'!X164</f>
        <v>121404.40174313846</v>
      </c>
      <c r="I5" s="3">
        <f>'BIZ kWh ENTRY'!Y164</f>
        <v>0</v>
      </c>
      <c r="J5" s="3">
        <f>'BIZ kWh ENTRY'!Z164</f>
        <v>71852</v>
      </c>
      <c r="K5" s="3">
        <f>'BIZ kWh ENTRY'!AA164</f>
        <v>330940</v>
      </c>
      <c r="L5" s="92">
        <f>'BIZ kWh ENTRY'!AB164</f>
        <v>0</v>
      </c>
      <c r="M5" s="92">
        <f>'BIZ kWh ENTRY'!AC164</f>
        <v>30750.2226607997</v>
      </c>
      <c r="N5" s="3">
        <f>'BIZ kWh ENTRY'!AD164</f>
        <v>662327.37275387521</v>
      </c>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row>
    <row r="6" spans="1:41" x14ac:dyDescent="0.25">
      <c r="A6" s="615"/>
      <c r="B6" s="12" t="s">
        <v>0</v>
      </c>
      <c r="C6" s="3">
        <f>'BIZ kWh ENTRY'!S165</f>
        <v>0</v>
      </c>
      <c r="D6" s="3">
        <f>'BIZ kWh ENTRY'!T165</f>
        <v>0</v>
      </c>
      <c r="E6" s="3">
        <f>'BIZ kWh ENTRY'!U165</f>
        <v>0</v>
      </c>
      <c r="F6" s="3">
        <f>'BIZ kWh ENTRY'!V165</f>
        <v>0</v>
      </c>
      <c r="G6" s="3">
        <f>'BIZ kWh ENTRY'!W165</f>
        <v>0</v>
      </c>
      <c r="H6" s="3">
        <f>'BIZ kWh ENTRY'!X165</f>
        <v>0</v>
      </c>
      <c r="I6" s="3">
        <f>'BIZ kWh ENTRY'!Y165</f>
        <v>0</v>
      </c>
      <c r="J6" s="3">
        <f>'BIZ kWh ENTRY'!Z165</f>
        <v>0</v>
      </c>
      <c r="K6" s="3">
        <f>'BIZ kWh ENTRY'!AA165</f>
        <v>0</v>
      </c>
      <c r="L6" s="92">
        <f>'BIZ kWh ENTRY'!AB165</f>
        <v>0</v>
      </c>
      <c r="M6" s="92">
        <f>'BIZ kWh ENTRY'!AC165</f>
        <v>0</v>
      </c>
      <c r="N6" s="3">
        <f>'BIZ kWh ENTRY'!AD165</f>
        <v>0</v>
      </c>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row>
    <row r="7" spans="1:41" x14ac:dyDescent="0.25">
      <c r="A7" s="615"/>
      <c r="B7" s="11" t="s">
        <v>20</v>
      </c>
      <c r="C7" s="3">
        <f>'BIZ kWh ENTRY'!S166</f>
        <v>0</v>
      </c>
      <c r="D7" s="3">
        <f>'BIZ kWh ENTRY'!T166</f>
        <v>0</v>
      </c>
      <c r="E7" s="3">
        <f>'BIZ kWh ENTRY'!U166</f>
        <v>0</v>
      </c>
      <c r="F7" s="3">
        <f>'BIZ kWh ENTRY'!V166</f>
        <v>0</v>
      </c>
      <c r="G7" s="3">
        <f>'BIZ kWh ENTRY'!W166</f>
        <v>22115</v>
      </c>
      <c r="H7" s="3">
        <f>'BIZ kWh ENTRY'!X166</f>
        <v>0</v>
      </c>
      <c r="I7" s="3">
        <f>'BIZ kWh ENTRY'!Y166</f>
        <v>0</v>
      </c>
      <c r="J7" s="3">
        <f>'BIZ kWh ENTRY'!Z166</f>
        <v>24099.569397656582</v>
      </c>
      <c r="K7" s="3">
        <f>'BIZ kWh ENTRY'!AA166</f>
        <v>13334.915633827812</v>
      </c>
      <c r="L7" s="92">
        <f>'BIZ kWh ENTRY'!AB166</f>
        <v>12050.294483686726</v>
      </c>
      <c r="M7" s="92">
        <f>'BIZ kWh ENTRY'!AC166</f>
        <v>74201.823250728223</v>
      </c>
      <c r="N7" s="3">
        <f>'BIZ kWh ENTRY'!AD166</f>
        <v>20616.367862291325</v>
      </c>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row>
    <row r="8" spans="1:41" x14ac:dyDescent="0.25">
      <c r="A8" s="615"/>
      <c r="B8" s="11" t="s">
        <v>1</v>
      </c>
      <c r="C8" s="3">
        <f>'BIZ kWh ENTRY'!S167</f>
        <v>0</v>
      </c>
      <c r="D8" s="3">
        <f>'BIZ kWh ENTRY'!T167</f>
        <v>94044.186807603342</v>
      </c>
      <c r="E8" s="3">
        <f>'BIZ kWh ENTRY'!U167</f>
        <v>742123.84481942258</v>
      </c>
      <c r="F8" s="3">
        <f>'BIZ kWh ENTRY'!V167</f>
        <v>131746.15193421996</v>
      </c>
      <c r="G8" s="3">
        <f>'BIZ kWh ENTRY'!W167</f>
        <v>398875.21809255041</v>
      </c>
      <c r="H8" s="3">
        <f>'BIZ kWh ENTRY'!X167</f>
        <v>473668.60603282985</v>
      </c>
      <c r="I8" s="3">
        <f>'BIZ kWh ENTRY'!Y167</f>
        <v>183061.72067741802</v>
      </c>
      <c r="J8" s="3">
        <f>'BIZ kWh ENTRY'!Z167</f>
        <v>322353.82636855886</v>
      </c>
      <c r="K8" s="3">
        <f>'BIZ kWh ENTRY'!AA167</f>
        <v>880827.56410586741</v>
      </c>
      <c r="L8" s="92">
        <f>'BIZ kWh ENTRY'!AB167</f>
        <v>1208086.1658643009</v>
      </c>
      <c r="M8" s="92">
        <f>'BIZ kWh ENTRY'!AC167</f>
        <v>803076.45316950919</v>
      </c>
      <c r="N8" s="3">
        <f>'BIZ kWh ENTRY'!AD167</f>
        <v>2259714.9103607368</v>
      </c>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row>
    <row r="9" spans="1:41" x14ac:dyDescent="0.25">
      <c r="A9" s="615"/>
      <c r="B9" s="12" t="s">
        <v>21</v>
      </c>
      <c r="C9" s="3">
        <f>'BIZ kWh ENTRY'!S168</f>
        <v>0</v>
      </c>
      <c r="D9" s="3">
        <f>'BIZ kWh ENTRY'!T168</f>
        <v>0</v>
      </c>
      <c r="E9" s="3">
        <f>'BIZ kWh ENTRY'!U168</f>
        <v>0</v>
      </c>
      <c r="F9" s="3">
        <f>'BIZ kWh ENTRY'!V168</f>
        <v>0</v>
      </c>
      <c r="G9" s="3">
        <f>'BIZ kWh ENTRY'!W168</f>
        <v>0</v>
      </c>
      <c r="H9" s="3">
        <f>'BIZ kWh ENTRY'!X168</f>
        <v>0</v>
      </c>
      <c r="I9" s="3">
        <f>'BIZ kWh ENTRY'!Y168</f>
        <v>0</v>
      </c>
      <c r="J9" s="3">
        <f>'BIZ kWh ENTRY'!Z168</f>
        <v>0</v>
      </c>
      <c r="K9" s="3">
        <f>'BIZ kWh ENTRY'!AA168</f>
        <v>0</v>
      </c>
      <c r="L9" s="92">
        <f>'BIZ kWh ENTRY'!AB168</f>
        <v>0</v>
      </c>
      <c r="M9" s="92">
        <f>'BIZ kWh ENTRY'!AC168</f>
        <v>0</v>
      </c>
      <c r="N9" s="3">
        <f>'BIZ kWh ENTRY'!AD168</f>
        <v>0</v>
      </c>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row>
    <row r="10" spans="1:41" x14ac:dyDescent="0.25">
      <c r="A10" s="615"/>
      <c r="B10" s="11" t="s">
        <v>9</v>
      </c>
      <c r="C10" s="3">
        <f>'BIZ kWh ENTRY'!S169</f>
        <v>0</v>
      </c>
      <c r="D10" s="3">
        <f>'BIZ kWh ENTRY'!T169</f>
        <v>0</v>
      </c>
      <c r="E10" s="3">
        <f>'BIZ kWh ENTRY'!U169</f>
        <v>0</v>
      </c>
      <c r="F10" s="3">
        <f>'BIZ kWh ENTRY'!V169</f>
        <v>0</v>
      </c>
      <c r="G10" s="3">
        <f>'BIZ kWh ENTRY'!W169</f>
        <v>0</v>
      </c>
      <c r="H10" s="3">
        <f>'BIZ kWh ENTRY'!X169</f>
        <v>0</v>
      </c>
      <c r="I10" s="3">
        <f>'BIZ kWh ENTRY'!Y169</f>
        <v>0</v>
      </c>
      <c r="J10" s="3">
        <f>'BIZ kWh ENTRY'!Z169</f>
        <v>0</v>
      </c>
      <c r="K10" s="3">
        <f>'BIZ kWh ENTRY'!AA169</f>
        <v>0</v>
      </c>
      <c r="L10" s="92">
        <f>'BIZ kWh ENTRY'!AB169</f>
        <v>0</v>
      </c>
      <c r="M10" s="92">
        <f>'BIZ kWh ENTRY'!AC169</f>
        <v>0</v>
      </c>
      <c r="N10" s="3">
        <f>'BIZ kWh ENTRY'!AD169</f>
        <v>0</v>
      </c>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row>
    <row r="11" spans="1:41" x14ac:dyDescent="0.25">
      <c r="A11" s="615"/>
      <c r="B11" s="11" t="s">
        <v>3</v>
      </c>
      <c r="C11" s="3">
        <f>'BIZ kWh ENTRY'!S170</f>
        <v>0</v>
      </c>
      <c r="D11" s="3">
        <f>'BIZ kWh ENTRY'!T170</f>
        <v>8649.0099082083507</v>
      </c>
      <c r="E11" s="3">
        <f>'BIZ kWh ENTRY'!U170</f>
        <v>119806.32771389549</v>
      </c>
      <c r="F11" s="3">
        <f>'BIZ kWh ENTRY'!V170</f>
        <v>224890.59004000446</v>
      </c>
      <c r="G11" s="3">
        <f>'BIZ kWh ENTRY'!W170</f>
        <v>163383.23617399082</v>
      </c>
      <c r="H11" s="3">
        <f>'BIZ kWh ENTRY'!X170</f>
        <v>1293779.3755032602</v>
      </c>
      <c r="I11" s="3">
        <f>'BIZ kWh ENTRY'!Y170</f>
        <v>107529.12559846223</v>
      </c>
      <c r="J11" s="3">
        <f>'BIZ kWh ENTRY'!Z170</f>
        <v>451699.34301645227</v>
      </c>
      <c r="K11" s="3">
        <f>'BIZ kWh ENTRY'!AA170</f>
        <v>2182071.6289900355</v>
      </c>
      <c r="L11" s="92">
        <f>'BIZ kWh ENTRY'!AB170</f>
        <v>1542454.3109775635</v>
      </c>
      <c r="M11" s="92">
        <f>'BIZ kWh ENTRY'!AC170</f>
        <v>650584.86573343573</v>
      </c>
      <c r="N11" s="3">
        <f>'BIZ kWh ENTRY'!AD170</f>
        <v>4999701.8066344019</v>
      </c>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row>
    <row r="12" spans="1:41" x14ac:dyDescent="0.25">
      <c r="A12" s="615"/>
      <c r="B12" s="11" t="s">
        <v>4</v>
      </c>
      <c r="C12" s="3">
        <f>'BIZ kWh ENTRY'!S171</f>
        <v>0</v>
      </c>
      <c r="D12" s="3">
        <f>'BIZ kWh ENTRY'!T171</f>
        <v>304297.8162237198</v>
      </c>
      <c r="E12" s="3">
        <f>'BIZ kWh ENTRY'!U171</f>
        <v>822729.00885931484</v>
      </c>
      <c r="F12" s="3">
        <f>'BIZ kWh ENTRY'!V171</f>
        <v>1448227.8237436865</v>
      </c>
      <c r="G12" s="3">
        <f>'BIZ kWh ENTRY'!W171</f>
        <v>1273383.9794621691</v>
      </c>
      <c r="H12" s="3">
        <f>'BIZ kWh ENTRY'!X171</f>
        <v>867026.04600497626</v>
      </c>
      <c r="I12" s="3">
        <f>'BIZ kWh ENTRY'!Y171</f>
        <v>526522.51715027215</v>
      </c>
      <c r="J12" s="3">
        <f>'BIZ kWh ENTRY'!Z171</f>
        <v>4100184.4080973295</v>
      </c>
      <c r="K12" s="3">
        <f>'BIZ kWh ENTRY'!AA171</f>
        <v>3307699.7150442363</v>
      </c>
      <c r="L12" s="92">
        <f>'BIZ kWh ENTRY'!AB171</f>
        <v>1171059.7442993333</v>
      </c>
      <c r="M12" s="92">
        <f>'BIZ kWh ENTRY'!AC171</f>
        <v>1487325.3315085969</v>
      </c>
      <c r="N12" s="3">
        <f>'BIZ kWh ENTRY'!AD171</f>
        <v>10351244.614885276</v>
      </c>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row>
    <row r="13" spans="1:41" x14ac:dyDescent="0.25">
      <c r="A13" s="615"/>
      <c r="B13" s="11" t="s">
        <v>5</v>
      </c>
      <c r="C13" s="3">
        <f>'BIZ kWh ENTRY'!S172</f>
        <v>0</v>
      </c>
      <c r="D13" s="3">
        <f>'BIZ kWh ENTRY'!T172</f>
        <v>0</v>
      </c>
      <c r="E13" s="3">
        <f>'BIZ kWh ENTRY'!U172</f>
        <v>13169.577461736362</v>
      </c>
      <c r="F13" s="3">
        <f>'BIZ kWh ENTRY'!V172</f>
        <v>0</v>
      </c>
      <c r="G13" s="3">
        <f>'BIZ kWh ENTRY'!W172</f>
        <v>21949.295769560602</v>
      </c>
      <c r="H13" s="3">
        <f>'BIZ kWh ENTRY'!X172</f>
        <v>5853.1455385494946</v>
      </c>
      <c r="I13" s="3">
        <f>'BIZ kWh ENTRY'!Y172</f>
        <v>5853.1455385494946</v>
      </c>
      <c r="J13" s="3">
        <f>'BIZ kWh ENTRY'!Z172</f>
        <v>0</v>
      </c>
      <c r="K13" s="3">
        <f>'BIZ kWh ENTRY'!AA172</f>
        <v>73424</v>
      </c>
      <c r="L13" s="92">
        <f>'BIZ kWh ENTRY'!AB172</f>
        <v>30140.237094652595</v>
      </c>
      <c r="M13" s="92">
        <f>'BIZ kWh ENTRY'!AC172</f>
        <v>24875.868538835352</v>
      </c>
      <c r="N13" s="3">
        <f>'BIZ kWh ENTRY'!AD172</f>
        <v>5853.1455385494946</v>
      </c>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row>
    <row r="14" spans="1:41" x14ac:dyDescent="0.25">
      <c r="A14" s="615"/>
      <c r="B14" s="11" t="s">
        <v>22</v>
      </c>
      <c r="C14" s="3">
        <f>'BIZ kWh ENTRY'!S173</f>
        <v>0</v>
      </c>
      <c r="D14" s="3">
        <f>'BIZ kWh ENTRY'!T173</f>
        <v>0</v>
      </c>
      <c r="E14" s="3">
        <f>'BIZ kWh ENTRY'!U173</f>
        <v>111013.09322038211</v>
      </c>
      <c r="F14" s="3">
        <f>'BIZ kWh ENTRY'!V173</f>
        <v>0</v>
      </c>
      <c r="G14" s="3">
        <f>'BIZ kWh ENTRY'!W173</f>
        <v>0</v>
      </c>
      <c r="H14" s="3">
        <f>'BIZ kWh ENTRY'!X173</f>
        <v>0</v>
      </c>
      <c r="I14" s="3">
        <f>'BIZ kWh ENTRY'!Y173</f>
        <v>190765.12917909876</v>
      </c>
      <c r="J14" s="3">
        <f>'BIZ kWh ENTRY'!Z173</f>
        <v>57608.723717891196</v>
      </c>
      <c r="K14" s="3">
        <f>'BIZ kWh ENTRY'!AA173</f>
        <v>0</v>
      </c>
      <c r="L14" s="92">
        <f>'BIZ kWh ENTRY'!AB173</f>
        <v>34990.200341580246</v>
      </c>
      <c r="M14" s="92">
        <f>'BIZ kWh ENTRY'!AC173</f>
        <v>0</v>
      </c>
      <c r="N14" s="3">
        <f>'BIZ kWh ENTRY'!AD173</f>
        <v>22747.601867922909</v>
      </c>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row>
    <row r="15" spans="1:41" x14ac:dyDescent="0.25">
      <c r="A15" s="615"/>
      <c r="B15" s="11" t="s">
        <v>23</v>
      </c>
      <c r="C15" s="3">
        <f>'BIZ kWh ENTRY'!S174</f>
        <v>0</v>
      </c>
      <c r="D15" s="3">
        <f>'BIZ kWh ENTRY'!T174</f>
        <v>0</v>
      </c>
      <c r="E15" s="3">
        <f>'BIZ kWh ENTRY'!U174</f>
        <v>0</v>
      </c>
      <c r="F15" s="3">
        <f>'BIZ kWh ENTRY'!V174</f>
        <v>0</v>
      </c>
      <c r="G15" s="3">
        <f>'BIZ kWh ENTRY'!W174</f>
        <v>0</v>
      </c>
      <c r="H15" s="3">
        <f>'BIZ kWh ENTRY'!X174</f>
        <v>0</v>
      </c>
      <c r="I15" s="3">
        <f>'BIZ kWh ENTRY'!Y174</f>
        <v>0</v>
      </c>
      <c r="J15" s="3">
        <f>'BIZ kWh ENTRY'!Z174</f>
        <v>4518724</v>
      </c>
      <c r="K15" s="3">
        <f>'BIZ kWh ENTRY'!AA174</f>
        <v>63952.40324071236</v>
      </c>
      <c r="L15" s="92">
        <f>'BIZ kWh ENTRY'!AB174</f>
        <v>0</v>
      </c>
      <c r="M15" s="92">
        <f>'BIZ kWh ENTRY'!AC174</f>
        <v>19895.960114772559</v>
      </c>
      <c r="N15" s="3">
        <f>'BIZ kWh ENTRY'!AD174</f>
        <v>0</v>
      </c>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row>
    <row r="16" spans="1:41" x14ac:dyDescent="0.25">
      <c r="A16" s="615"/>
      <c r="B16" s="11" t="s">
        <v>7</v>
      </c>
      <c r="C16" s="3">
        <f>'BIZ kWh ENTRY'!S175</f>
        <v>0</v>
      </c>
      <c r="D16" s="3">
        <f>'BIZ kWh ENTRY'!T175</f>
        <v>0</v>
      </c>
      <c r="E16" s="3">
        <f>'BIZ kWh ENTRY'!U175</f>
        <v>0</v>
      </c>
      <c r="F16" s="3">
        <f>'BIZ kWh ENTRY'!V175</f>
        <v>0</v>
      </c>
      <c r="G16" s="3">
        <f>'BIZ kWh ENTRY'!W175</f>
        <v>0</v>
      </c>
      <c r="H16" s="3">
        <f>'BIZ kWh ENTRY'!X175</f>
        <v>0</v>
      </c>
      <c r="I16" s="3">
        <f>'BIZ kWh ENTRY'!Y175</f>
        <v>0</v>
      </c>
      <c r="J16" s="3">
        <f>'BIZ kWh ENTRY'!Z175</f>
        <v>4975.5002183256811</v>
      </c>
      <c r="K16" s="3">
        <f>'BIZ kWh ENTRY'!AA175</f>
        <v>15847.006536037594</v>
      </c>
      <c r="L16" s="92">
        <f>'BIZ kWh ENTRY'!AB175</f>
        <v>0</v>
      </c>
      <c r="M16" s="92">
        <f>'BIZ kWh ENTRY'!AC175</f>
        <v>13560.410841120083</v>
      </c>
      <c r="N16" s="3">
        <f>'BIZ kWh ENTRY'!AD175</f>
        <v>795144.37527290708</v>
      </c>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row>
    <row r="17" spans="1:39" x14ac:dyDescent="0.25">
      <c r="A17" s="615"/>
      <c r="B17" s="11" t="s">
        <v>8</v>
      </c>
      <c r="C17" s="3">
        <f>'BIZ kWh ENTRY'!S176</f>
        <v>0</v>
      </c>
      <c r="D17" s="3">
        <f>'BIZ kWh ENTRY'!T176</f>
        <v>0</v>
      </c>
      <c r="E17" s="3">
        <f>'BIZ kWh ENTRY'!U176</f>
        <v>0</v>
      </c>
      <c r="F17" s="3">
        <f>'BIZ kWh ENTRY'!V176</f>
        <v>0</v>
      </c>
      <c r="G17" s="3">
        <f>'BIZ kWh ENTRY'!W176</f>
        <v>0</v>
      </c>
      <c r="H17" s="3">
        <f>'BIZ kWh ENTRY'!X176</f>
        <v>0</v>
      </c>
      <c r="I17" s="3">
        <f>'BIZ kWh ENTRY'!Y176</f>
        <v>0</v>
      </c>
      <c r="J17" s="3">
        <f>'BIZ kWh ENTRY'!Z176</f>
        <v>0</v>
      </c>
      <c r="K17" s="3">
        <f>'BIZ kWh ENTRY'!AA176</f>
        <v>44811.92520836489</v>
      </c>
      <c r="L17" s="92">
        <f>'BIZ kWh ENTRY'!AB176</f>
        <v>0</v>
      </c>
      <c r="M17" s="92">
        <f>'BIZ kWh ENTRY'!AC176</f>
        <v>0</v>
      </c>
      <c r="N17" s="3">
        <f>'BIZ kWh ENTRY'!AD176</f>
        <v>0</v>
      </c>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row>
    <row r="18" spans="1:39" x14ac:dyDescent="0.25">
      <c r="A18" s="615"/>
      <c r="B18" s="11" t="s">
        <v>11</v>
      </c>
      <c r="C18" s="3"/>
      <c r="D18" s="3"/>
      <c r="E18" s="222"/>
      <c r="F18" s="222"/>
      <c r="G18" s="222"/>
      <c r="H18" s="222"/>
      <c r="I18" s="222"/>
      <c r="J18" s="222"/>
      <c r="K18" s="222"/>
      <c r="L18" s="222"/>
      <c r="M18" s="222"/>
      <c r="N18" s="222"/>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row>
    <row r="19" spans="1:39" ht="15.75" thickBot="1" x14ac:dyDescent="0.3">
      <c r="A19" s="616"/>
      <c r="B19" s="177" t="str">
        <f>' 1M - RES'!B16</f>
        <v>Monthly kWh</v>
      </c>
      <c r="C19" s="223">
        <f>SUM(C5:C18)</f>
        <v>0</v>
      </c>
      <c r="D19" s="223">
        <f t="shared" ref="D19:AM19" si="1">SUM(D5:D18)</f>
        <v>406991.01293953147</v>
      </c>
      <c r="E19" s="223">
        <f t="shared" si="1"/>
        <v>1864549.6244787974</v>
      </c>
      <c r="F19" s="223">
        <f t="shared" si="1"/>
        <v>1804864.5657179109</v>
      </c>
      <c r="G19" s="223">
        <f t="shared" si="1"/>
        <v>1879706.7294982709</v>
      </c>
      <c r="H19" s="223">
        <f t="shared" si="1"/>
        <v>2761731.5748227541</v>
      </c>
      <c r="I19" s="223">
        <f t="shared" si="1"/>
        <v>1013731.6381438007</v>
      </c>
      <c r="J19" s="223">
        <f t="shared" si="1"/>
        <v>9551497.370816214</v>
      </c>
      <c r="K19" s="223">
        <f t="shared" si="1"/>
        <v>6912909.1587590817</v>
      </c>
      <c r="L19" s="223">
        <f t="shared" si="1"/>
        <v>3998780.9530611173</v>
      </c>
      <c r="M19" s="223">
        <f t="shared" si="1"/>
        <v>3104270.9358177977</v>
      </c>
      <c r="N19" s="223">
        <f t="shared" si="1"/>
        <v>19117350.195175961</v>
      </c>
      <c r="O19" s="224">
        <f t="shared" si="1"/>
        <v>0</v>
      </c>
      <c r="P19" s="224">
        <f t="shared" si="1"/>
        <v>0</v>
      </c>
      <c r="Q19" s="224">
        <f t="shared" si="1"/>
        <v>0</v>
      </c>
      <c r="R19" s="224">
        <f t="shared" si="1"/>
        <v>0</v>
      </c>
      <c r="S19" s="224">
        <f t="shared" si="1"/>
        <v>0</v>
      </c>
      <c r="T19" s="224">
        <f t="shared" si="1"/>
        <v>0</v>
      </c>
      <c r="U19" s="224">
        <f t="shared" si="1"/>
        <v>0</v>
      </c>
      <c r="V19" s="224">
        <f t="shared" si="1"/>
        <v>0</v>
      </c>
      <c r="W19" s="224">
        <f t="shared" si="1"/>
        <v>0</v>
      </c>
      <c r="X19" s="224">
        <f t="shared" si="1"/>
        <v>0</v>
      </c>
      <c r="Y19" s="224">
        <f t="shared" si="1"/>
        <v>0</v>
      </c>
      <c r="Z19" s="224">
        <f t="shared" si="1"/>
        <v>0</v>
      </c>
      <c r="AA19" s="224">
        <f t="shared" si="1"/>
        <v>0</v>
      </c>
      <c r="AB19" s="224">
        <f t="shared" si="1"/>
        <v>0</v>
      </c>
      <c r="AC19" s="224">
        <f t="shared" si="1"/>
        <v>0</v>
      </c>
      <c r="AD19" s="224">
        <f t="shared" si="1"/>
        <v>0</v>
      </c>
      <c r="AE19" s="224">
        <f t="shared" si="1"/>
        <v>0</v>
      </c>
      <c r="AF19" s="224">
        <f t="shared" si="1"/>
        <v>0</v>
      </c>
      <c r="AG19" s="224">
        <f t="shared" si="1"/>
        <v>0</v>
      </c>
      <c r="AH19" s="224">
        <f t="shared" si="1"/>
        <v>0</v>
      </c>
      <c r="AI19" s="224">
        <f t="shared" si="1"/>
        <v>0</v>
      </c>
      <c r="AJ19" s="224">
        <f t="shared" si="1"/>
        <v>0</v>
      </c>
      <c r="AK19" s="224">
        <f t="shared" si="1"/>
        <v>0</v>
      </c>
      <c r="AL19" s="224">
        <f t="shared" si="1"/>
        <v>0</v>
      </c>
      <c r="AM19" s="224">
        <f t="shared" si="1"/>
        <v>0</v>
      </c>
    </row>
    <row r="20" spans="1:39" x14ac:dyDescent="0.25">
      <c r="A20" s="35"/>
      <c r="B20" s="119"/>
      <c r="C20" s="9"/>
      <c r="D20" s="27"/>
      <c r="E20" s="9"/>
      <c r="F20" s="27"/>
      <c r="G20" s="27"/>
      <c r="H20" s="9"/>
      <c r="I20" s="27"/>
      <c r="J20" s="27"/>
      <c r="K20" s="9"/>
      <c r="L20" s="27"/>
      <c r="M20" s="27"/>
      <c r="N20" s="27"/>
      <c r="O20" s="27"/>
      <c r="P20" s="27"/>
      <c r="Q20" s="9"/>
      <c r="R20" s="27"/>
      <c r="S20" s="27"/>
      <c r="T20" s="9"/>
      <c r="U20" s="27"/>
      <c r="V20" s="27"/>
      <c r="W20" s="9"/>
      <c r="X20" s="27"/>
      <c r="Y20" s="27"/>
      <c r="Z20" s="9"/>
      <c r="AA20" s="27"/>
      <c r="AB20" s="27"/>
      <c r="AC20" s="9"/>
      <c r="AD20" s="27"/>
      <c r="AE20" s="27"/>
      <c r="AF20" s="9"/>
      <c r="AG20" s="27"/>
      <c r="AH20" s="27"/>
      <c r="AI20" s="9"/>
      <c r="AJ20" s="27"/>
      <c r="AK20" s="27"/>
      <c r="AL20" s="9"/>
      <c r="AM20" s="27"/>
    </row>
    <row r="21" spans="1:39" ht="15.75" thickBot="1" x14ac:dyDescent="0.3">
      <c r="A21" s="22"/>
      <c r="B21" s="120"/>
      <c r="C21" s="19"/>
      <c r="D21" s="20"/>
      <c r="E21" s="19"/>
      <c r="F21" s="20"/>
      <c r="G21" s="20"/>
      <c r="H21" s="19"/>
      <c r="I21" s="20"/>
      <c r="J21" s="20"/>
      <c r="K21" s="19"/>
      <c r="L21" s="20"/>
      <c r="M21" s="20"/>
      <c r="N21" s="19"/>
      <c r="O21" s="20"/>
      <c r="P21" s="20"/>
      <c r="Q21" s="19"/>
      <c r="R21" s="20"/>
      <c r="S21" s="20"/>
      <c r="T21" s="19"/>
      <c r="U21" s="20"/>
      <c r="V21" s="20"/>
      <c r="W21" s="19"/>
      <c r="X21" s="20"/>
      <c r="Y21" s="20"/>
      <c r="Z21" s="19"/>
      <c r="AA21" s="20"/>
      <c r="AB21" s="20"/>
      <c r="AC21" s="19"/>
      <c r="AD21" s="20"/>
      <c r="AE21" s="20"/>
      <c r="AF21" s="19"/>
      <c r="AG21" s="20"/>
      <c r="AH21" s="20"/>
      <c r="AI21" s="19"/>
      <c r="AJ21" s="20"/>
      <c r="AK21" s="20"/>
      <c r="AL21" s="19"/>
      <c r="AM21" s="20"/>
    </row>
    <row r="22" spans="1:39" ht="16.5" thickBot="1" x14ac:dyDescent="0.3">
      <c r="A22" s="617" t="s">
        <v>14</v>
      </c>
      <c r="B22" s="17" t="s">
        <v>10</v>
      </c>
      <c r="C22" s="135">
        <f>C$4</f>
        <v>45292</v>
      </c>
      <c r="D22" s="135">
        <f t="shared" ref="D22:AM22" si="2">D$4</f>
        <v>45323</v>
      </c>
      <c r="E22" s="135">
        <f t="shared" si="2"/>
        <v>45352</v>
      </c>
      <c r="F22" s="135">
        <f t="shared" si="2"/>
        <v>45383</v>
      </c>
      <c r="G22" s="135">
        <f t="shared" si="2"/>
        <v>45413</v>
      </c>
      <c r="H22" s="135">
        <f t="shared" si="2"/>
        <v>45444</v>
      </c>
      <c r="I22" s="135">
        <f t="shared" si="2"/>
        <v>45474</v>
      </c>
      <c r="J22" s="135">
        <f t="shared" si="2"/>
        <v>45505</v>
      </c>
      <c r="K22" s="135">
        <f t="shared" si="2"/>
        <v>45536</v>
      </c>
      <c r="L22" s="135">
        <f t="shared" si="2"/>
        <v>45566</v>
      </c>
      <c r="M22" s="135">
        <f t="shared" si="2"/>
        <v>45597</v>
      </c>
      <c r="N22" s="135">
        <f t="shared" si="2"/>
        <v>45627</v>
      </c>
      <c r="O22" s="135">
        <f t="shared" si="2"/>
        <v>45658</v>
      </c>
      <c r="P22" s="135">
        <f t="shared" si="2"/>
        <v>45689</v>
      </c>
      <c r="Q22" s="135">
        <f t="shared" si="2"/>
        <v>45717</v>
      </c>
      <c r="R22" s="135">
        <f t="shared" si="2"/>
        <v>45748</v>
      </c>
      <c r="S22" s="135">
        <f t="shared" si="2"/>
        <v>45778</v>
      </c>
      <c r="T22" s="135">
        <f t="shared" si="2"/>
        <v>45809</v>
      </c>
      <c r="U22" s="135">
        <f t="shared" si="2"/>
        <v>45839</v>
      </c>
      <c r="V22" s="135">
        <f t="shared" si="2"/>
        <v>45870</v>
      </c>
      <c r="W22" s="135">
        <f t="shared" si="2"/>
        <v>45901</v>
      </c>
      <c r="X22" s="135">
        <f t="shared" si="2"/>
        <v>45931</v>
      </c>
      <c r="Y22" s="135">
        <f t="shared" si="2"/>
        <v>45962</v>
      </c>
      <c r="Z22" s="135">
        <f t="shared" si="2"/>
        <v>45992</v>
      </c>
      <c r="AA22" s="135">
        <f t="shared" si="2"/>
        <v>46023</v>
      </c>
      <c r="AB22" s="135">
        <f t="shared" si="2"/>
        <v>46054</v>
      </c>
      <c r="AC22" s="135">
        <f t="shared" si="2"/>
        <v>46082</v>
      </c>
      <c r="AD22" s="135">
        <f t="shared" si="2"/>
        <v>46113</v>
      </c>
      <c r="AE22" s="135">
        <f t="shared" si="2"/>
        <v>46143</v>
      </c>
      <c r="AF22" s="135">
        <f t="shared" si="2"/>
        <v>46174</v>
      </c>
      <c r="AG22" s="135">
        <f t="shared" si="2"/>
        <v>46204</v>
      </c>
      <c r="AH22" s="135">
        <f t="shared" si="2"/>
        <v>46235</v>
      </c>
      <c r="AI22" s="135">
        <f t="shared" si="2"/>
        <v>46266</v>
      </c>
      <c r="AJ22" s="135">
        <f t="shared" si="2"/>
        <v>46296</v>
      </c>
      <c r="AK22" s="135">
        <f t="shared" si="2"/>
        <v>46327</v>
      </c>
      <c r="AL22" s="135">
        <f t="shared" si="2"/>
        <v>46357</v>
      </c>
      <c r="AM22" s="135">
        <f t="shared" si="2"/>
        <v>46388</v>
      </c>
    </row>
    <row r="23" spans="1:39" ht="15" customHeight="1" x14ac:dyDescent="0.25">
      <c r="A23" s="618"/>
      <c r="B23" s="11" t="str">
        <f t="shared" ref="B23:C37" si="3">B5</f>
        <v>Air Comp</v>
      </c>
      <c r="C23" s="3">
        <f>C5</f>
        <v>0</v>
      </c>
      <c r="D23" s="3">
        <f>IF(SUM($C$19:$N$19)=0,0,C23+D5)</f>
        <v>0</v>
      </c>
      <c r="E23" s="3">
        <f t="shared" ref="E23:AM23" si="4">IF(SUM($C$19:$N$19)=0,0,D23+E5)</f>
        <v>55707.77240404598</v>
      </c>
      <c r="F23" s="3">
        <f t="shared" si="4"/>
        <v>55707.77240404598</v>
      </c>
      <c r="G23" s="3">
        <f t="shared" si="4"/>
        <v>55707.77240404598</v>
      </c>
      <c r="H23" s="3">
        <f t="shared" si="4"/>
        <v>177112.17414718444</v>
      </c>
      <c r="I23" s="3">
        <f t="shared" si="4"/>
        <v>177112.17414718444</v>
      </c>
      <c r="J23" s="3">
        <f t="shared" si="4"/>
        <v>248964.17414718444</v>
      </c>
      <c r="K23" s="3">
        <f t="shared" si="4"/>
        <v>579904.17414718447</v>
      </c>
      <c r="L23" s="3">
        <f t="shared" si="4"/>
        <v>579904.17414718447</v>
      </c>
      <c r="M23" s="3">
        <f t="shared" si="4"/>
        <v>610654.39680798422</v>
      </c>
      <c r="N23" s="3">
        <f t="shared" si="4"/>
        <v>1272981.7695618593</v>
      </c>
      <c r="O23" s="3">
        <f t="shared" si="4"/>
        <v>1272981.7695618593</v>
      </c>
      <c r="P23" s="3">
        <f t="shared" si="4"/>
        <v>1272981.7695618593</v>
      </c>
      <c r="Q23" s="3">
        <f t="shared" si="4"/>
        <v>1272981.7695618593</v>
      </c>
      <c r="R23" s="3">
        <f t="shared" si="4"/>
        <v>1272981.7695618593</v>
      </c>
      <c r="S23" s="3">
        <f t="shared" si="4"/>
        <v>1272981.7695618593</v>
      </c>
      <c r="T23" s="3">
        <f t="shared" si="4"/>
        <v>1272981.7695618593</v>
      </c>
      <c r="U23" s="3">
        <f t="shared" si="4"/>
        <v>1272981.7695618593</v>
      </c>
      <c r="V23" s="3">
        <f t="shared" si="4"/>
        <v>1272981.7695618593</v>
      </c>
      <c r="W23" s="3">
        <f t="shared" si="4"/>
        <v>1272981.7695618593</v>
      </c>
      <c r="X23" s="3">
        <f t="shared" si="4"/>
        <v>1272981.7695618593</v>
      </c>
      <c r="Y23" s="3">
        <f t="shared" si="4"/>
        <v>1272981.7695618593</v>
      </c>
      <c r="Z23" s="3">
        <f t="shared" si="4"/>
        <v>1272981.7695618593</v>
      </c>
      <c r="AA23" s="3">
        <f t="shared" si="4"/>
        <v>1272981.7695618593</v>
      </c>
      <c r="AB23" s="3">
        <f t="shared" si="4"/>
        <v>1272981.7695618593</v>
      </c>
      <c r="AC23" s="3">
        <f t="shared" si="4"/>
        <v>1272981.7695618593</v>
      </c>
      <c r="AD23" s="3">
        <f t="shared" si="4"/>
        <v>1272981.7695618593</v>
      </c>
      <c r="AE23" s="3">
        <f t="shared" si="4"/>
        <v>1272981.7695618593</v>
      </c>
      <c r="AF23" s="3">
        <f t="shared" si="4"/>
        <v>1272981.7695618593</v>
      </c>
      <c r="AG23" s="3">
        <f t="shared" si="4"/>
        <v>1272981.7695618593</v>
      </c>
      <c r="AH23" s="3">
        <f t="shared" si="4"/>
        <v>1272981.7695618593</v>
      </c>
      <c r="AI23" s="3">
        <f t="shared" si="4"/>
        <v>1272981.7695618593</v>
      </c>
      <c r="AJ23" s="3">
        <f t="shared" si="4"/>
        <v>1272981.7695618593</v>
      </c>
      <c r="AK23" s="3">
        <f t="shared" si="4"/>
        <v>1272981.7695618593</v>
      </c>
      <c r="AL23" s="3">
        <f t="shared" si="4"/>
        <v>1272981.7695618593</v>
      </c>
      <c r="AM23" s="3">
        <f t="shared" si="4"/>
        <v>1272981.7695618593</v>
      </c>
    </row>
    <row r="24" spans="1:39" x14ac:dyDescent="0.25">
      <c r="A24" s="618"/>
      <c r="B24" s="12" t="str">
        <f t="shared" si="3"/>
        <v>Building Shell</v>
      </c>
      <c r="C24" s="3">
        <f t="shared" si="3"/>
        <v>0</v>
      </c>
      <c r="D24" s="3">
        <f t="shared" ref="D24:AM24" si="5">IF(SUM($C$19:$N$19)=0,0,C24+D6)</f>
        <v>0</v>
      </c>
      <c r="E24" s="3">
        <f t="shared" si="5"/>
        <v>0</v>
      </c>
      <c r="F24" s="3">
        <f t="shared" si="5"/>
        <v>0</v>
      </c>
      <c r="G24" s="3">
        <f t="shared" si="5"/>
        <v>0</v>
      </c>
      <c r="H24" s="3">
        <f t="shared" si="5"/>
        <v>0</v>
      </c>
      <c r="I24" s="3">
        <f t="shared" si="5"/>
        <v>0</v>
      </c>
      <c r="J24" s="3">
        <f t="shared" si="5"/>
        <v>0</v>
      </c>
      <c r="K24" s="3">
        <f t="shared" si="5"/>
        <v>0</v>
      </c>
      <c r="L24" s="3">
        <f t="shared" si="5"/>
        <v>0</v>
      </c>
      <c r="M24" s="3">
        <f t="shared" si="5"/>
        <v>0</v>
      </c>
      <c r="N24" s="3">
        <f t="shared" si="5"/>
        <v>0</v>
      </c>
      <c r="O24" s="3">
        <f t="shared" si="5"/>
        <v>0</v>
      </c>
      <c r="P24" s="3">
        <f t="shared" si="5"/>
        <v>0</v>
      </c>
      <c r="Q24" s="3">
        <f t="shared" si="5"/>
        <v>0</v>
      </c>
      <c r="R24" s="3">
        <f t="shared" si="5"/>
        <v>0</v>
      </c>
      <c r="S24" s="3">
        <f t="shared" si="5"/>
        <v>0</v>
      </c>
      <c r="T24" s="3">
        <f t="shared" si="5"/>
        <v>0</v>
      </c>
      <c r="U24" s="3">
        <f t="shared" si="5"/>
        <v>0</v>
      </c>
      <c r="V24" s="3">
        <f t="shared" si="5"/>
        <v>0</v>
      </c>
      <c r="W24" s="3">
        <f t="shared" si="5"/>
        <v>0</v>
      </c>
      <c r="X24" s="3">
        <f t="shared" si="5"/>
        <v>0</v>
      </c>
      <c r="Y24" s="3">
        <f t="shared" si="5"/>
        <v>0</v>
      </c>
      <c r="Z24" s="3">
        <f t="shared" si="5"/>
        <v>0</v>
      </c>
      <c r="AA24" s="3">
        <f t="shared" si="5"/>
        <v>0</v>
      </c>
      <c r="AB24" s="3">
        <f t="shared" si="5"/>
        <v>0</v>
      </c>
      <c r="AC24" s="3">
        <f t="shared" si="5"/>
        <v>0</v>
      </c>
      <c r="AD24" s="3">
        <f t="shared" si="5"/>
        <v>0</v>
      </c>
      <c r="AE24" s="3">
        <f t="shared" si="5"/>
        <v>0</v>
      </c>
      <c r="AF24" s="3">
        <f t="shared" si="5"/>
        <v>0</v>
      </c>
      <c r="AG24" s="3">
        <f t="shared" si="5"/>
        <v>0</v>
      </c>
      <c r="AH24" s="3">
        <f t="shared" si="5"/>
        <v>0</v>
      </c>
      <c r="AI24" s="3">
        <f t="shared" si="5"/>
        <v>0</v>
      </c>
      <c r="AJ24" s="3">
        <f t="shared" si="5"/>
        <v>0</v>
      </c>
      <c r="AK24" s="3">
        <f t="shared" si="5"/>
        <v>0</v>
      </c>
      <c r="AL24" s="3">
        <f t="shared" si="5"/>
        <v>0</v>
      </c>
      <c r="AM24" s="3">
        <f t="shared" si="5"/>
        <v>0</v>
      </c>
    </row>
    <row r="25" spans="1:39" x14ac:dyDescent="0.25">
      <c r="A25" s="618"/>
      <c r="B25" s="11" t="str">
        <f t="shared" si="3"/>
        <v>Cooking</v>
      </c>
      <c r="C25" s="3">
        <f t="shared" si="3"/>
        <v>0</v>
      </c>
      <c r="D25" s="3">
        <f t="shared" ref="D25:AM25" si="6">IF(SUM($C$19:$N$19)=0,0,C25+D7)</f>
        <v>0</v>
      </c>
      <c r="E25" s="3">
        <f t="shared" si="6"/>
        <v>0</v>
      </c>
      <c r="F25" s="3">
        <f t="shared" si="6"/>
        <v>0</v>
      </c>
      <c r="G25" s="3">
        <f t="shared" si="6"/>
        <v>22115</v>
      </c>
      <c r="H25" s="3">
        <f t="shared" si="6"/>
        <v>22115</v>
      </c>
      <c r="I25" s="3">
        <f t="shared" si="6"/>
        <v>22115</v>
      </c>
      <c r="J25" s="3">
        <f t="shared" si="6"/>
        <v>46214.569397656582</v>
      </c>
      <c r="K25" s="3">
        <f t="shared" si="6"/>
        <v>59549.485031484393</v>
      </c>
      <c r="L25" s="3">
        <f t="shared" si="6"/>
        <v>71599.779515171118</v>
      </c>
      <c r="M25" s="3">
        <f t="shared" si="6"/>
        <v>145801.60276589933</v>
      </c>
      <c r="N25" s="3">
        <f t="shared" si="6"/>
        <v>166417.97062819064</v>
      </c>
      <c r="O25" s="3">
        <f t="shared" si="6"/>
        <v>166417.97062819064</v>
      </c>
      <c r="P25" s="3">
        <f t="shared" si="6"/>
        <v>166417.97062819064</v>
      </c>
      <c r="Q25" s="3">
        <f t="shared" si="6"/>
        <v>166417.97062819064</v>
      </c>
      <c r="R25" s="3">
        <f t="shared" si="6"/>
        <v>166417.97062819064</v>
      </c>
      <c r="S25" s="3">
        <f t="shared" si="6"/>
        <v>166417.97062819064</v>
      </c>
      <c r="T25" s="3">
        <f t="shared" si="6"/>
        <v>166417.97062819064</v>
      </c>
      <c r="U25" s="3">
        <f t="shared" si="6"/>
        <v>166417.97062819064</v>
      </c>
      <c r="V25" s="3">
        <f t="shared" si="6"/>
        <v>166417.97062819064</v>
      </c>
      <c r="W25" s="3">
        <f t="shared" si="6"/>
        <v>166417.97062819064</v>
      </c>
      <c r="X25" s="3">
        <f t="shared" si="6"/>
        <v>166417.97062819064</v>
      </c>
      <c r="Y25" s="3">
        <f t="shared" si="6"/>
        <v>166417.97062819064</v>
      </c>
      <c r="Z25" s="3">
        <f t="shared" si="6"/>
        <v>166417.97062819064</v>
      </c>
      <c r="AA25" s="3">
        <f t="shared" si="6"/>
        <v>166417.97062819064</v>
      </c>
      <c r="AB25" s="3">
        <f t="shared" si="6"/>
        <v>166417.97062819064</v>
      </c>
      <c r="AC25" s="3">
        <f t="shared" si="6"/>
        <v>166417.97062819064</v>
      </c>
      <c r="AD25" s="3">
        <f t="shared" si="6"/>
        <v>166417.97062819064</v>
      </c>
      <c r="AE25" s="3">
        <f t="shared" si="6"/>
        <v>166417.97062819064</v>
      </c>
      <c r="AF25" s="3">
        <f t="shared" si="6"/>
        <v>166417.97062819064</v>
      </c>
      <c r="AG25" s="3">
        <f t="shared" si="6"/>
        <v>166417.97062819064</v>
      </c>
      <c r="AH25" s="3">
        <f t="shared" si="6"/>
        <v>166417.97062819064</v>
      </c>
      <c r="AI25" s="3">
        <f t="shared" si="6"/>
        <v>166417.97062819064</v>
      </c>
      <c r="AJ25" s="3">
        <f t="shared" si="6"/>
        <v>166417.97062819064</v>
      </c>
      <c r="AK25" s="3">
        <f t="shared" si="6"/>
        <v>166417.97062819064</v>
      </c>
      <c r="AL25" s="3">
        <f t="shared" si="6"/>
        <v>166417.97062819064</v>
      </c>
      <c r="AM25" s="3">
        <f t="shared" si="6"/>
        <v>166417.97062819064</v>
      </c>
    </row>
    <row r="26" spans="1:39" x14ac:dyDescent="0.25">
      <c r="A26" s="618"/>
      <c r="B26" s="11" t="str">
        <f t="shared" si="3"/>
        <v>Cooling</v>
      </c>
      <c r="C26" s="3">
        <f t="shared" si="3"/>
        <v>0</v>
      </c>
      <c r="D26" s="3">
        <f t="shared" ref="D26:AM26" si="7">IF(SUM($C$19:$N$19)=0,0,C26+D8)</f>
        <v>94044.186807603342</v>
      </c>
      <c r="E26" s="3">
        <f t="shared" si="7"/>
        <v>836168.03162702592</v>
      </c>
      <c r="F26" s="3">
        <f t="shared" si="7"/>
        <v>967914.18356124591</v>
      </c>
      <c r="G26" s="3">
        <f t="shared" si="7"/>
        <v>1366789.4016537964</v>
      </c>
      <c r="H26" s="3">
        <f t="shared" si="7"/>
        <v>1840458.0076866262</v>
      </c>
      <c r="I26" s="3">
        <f t="shared" si="7"/>
        <v>2023519.7283640441</v>
      </c>
      <c r="J26" s="3">
        <f t="shared" si="7"/>
        <v>2345873.554732603</v>
      </c>
      <c r="K26" s="3">
        <f t="shared" si="7"/>
        <v>3226701.1188384704</v>
      </c>
      <c r="L26" s="3">
        <f t="shared" si="7"/>
        <v>4434787.2847027713</v>
      </c>
      <c r="M26" s="3">
        <f t="shared" si="7"/>
        <v>5237863.7378722802</v>
      </c>
      <c r="N26" s="3">
        <f t="shared" si="7"/>
        <v>7497578.648233017</v>
      </c>
      <c r="O26" s="3">
        <f t="shared" si="7"/>
        <v>7497578.648233017</v>
      </c>
      <c r="P26" s="3">
        <f t="shared" si="7"/>
        <v>7497578.648233017</v>
      </c>
      <c r="Q26" s="3">
        <f t="shared" si="7"/>
        <v>7497578.648233017</v>
      </c>
      <c r="R26" s="3">
        <f t="shared" si="7"/>
        <v>7497578.648233017</v>
      </c>
      <c r="S26" s="3">
        <f t="shared" si="7"/>
        <v>7497578.648233017</v>
      </c>
      <c r="T26" s="3">
        <f t="shared" si="7"/>
        <v>7497578.648233017</v>
      </c>
      <c r="U26" s="3">
        <f t="shared" si="7"/>
        <v>7497578.648233017</v>
      </c>
      <c r="V26" s="3">
        <f t="shared" si="7"/>
        <v>7497578.648233017</v>
      </c>
      <c r="W26" s="3">
        <f t="shared" si="7"/>
        <v>7497578.648233017</v>
      </c>
      <c r="X26" s="3">
        <f t="shared" si="7"/>
        <v>7497578.648233017</v>
      </c>
      <c r="Y26" s="3">
        <f t="shared" si="7"/>
        <v>7497578.648233017</v>
      </c>
      <c r="Z26" s="3">
        <f t="shared" si="7"/>
        <v>7497578.648233017</v>
      </c>
      <c r="AA26" s="3">
        <f t="shared" si="7"/>
        <v>7497578.648233017</v>
      </c>
      <c r="AB26" s="3">
        <f t="shared" si="7"/>
        <v>7497578.648233017</v>
      </c>
      <c r="AC26" s="3">
        <f t="shared" si="7"/>
        <v>7497578.648233017</v>
      </c>
      <c r="AD26" s="3">
        <f t="shared" si="7"/>
        <v>7497578.648233017</v>
      </c>
      <c r="AE26" s="3">
        <f t="shared" si="7"/>
        <v>7497578.648233017</v>
      </c>
      <c r="AF26" s="3">
        <f t="shared" si="7"/>
        <v>7497578.648233017</v>
      </c>
      <c r="AG26" s="3">
        <f t="shared" si="7"/>
        <v>7497578.648233017</v>
      </c>
      <c r="AH26" s="3">
        <f t="shared" si="7"/>
        <v>7497578.648233017</v>
      </c>
      <c r="AI26" s="3">
        <f t="shared" si="7"/>
        <v>7497578.648233017</v>
      </c>
      <c r="AJ26" s="3">
        <f t="shared" si="7"/>
        <v>7497578.648233017</v>
      </c>
      <c r="AK26" s="3">
        <f t="shared" si="7"/>
        <v>7497578.648233017</v>
      </c>
      <c r="AL26" s="3">
        <f t="shared" si="7"/>
        <v>7497578.648233017</v>
      </c>
      <c r="AM26" s="3">
        <f t="shared" si="7"/>
        <v>7497578.648233017</v>
      </c>
    </row>
    <row r="27" spans="1:39" x14ac:dyDescent="0.25">
      <c r="A27" s="618"/>
      <c r="B27" s="12" t="str">
        <f t="shared" si="3"/>
        <v>Ext Lighting</v>
      </c>
      <c r="C27" s="3">
        <f t="shared" si="3"/>
        <v>0</v>
      </c>
      <c r="D27" s="3">
        <f t="shared" ref="D27:AM27" si="8">IF(SUM($C$19:$N$19)=0,0,C27+D9)</f>
        <v>0</v>
      </c>
      <c r="E27" s="3">
        <f t="shared" si="8"/>
        <v>0</v>
      </c>
      <c r="F27" s="3">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3">
        <f t="shared" si="8"/>
        <v>0</v>
      </c>
      <c r="AA27" s="3">
        <f t="shared" si="8"/>
        <v>0</v>
      </c>
      <c r="AB27" s="3">
        <f t="shared" si="8"/>
        <v>0</v>
      </c>
      <c r="AC27" s="3">
        <f t="shared" si="8"/>
        <v>0</v>
      </c>
      <c r="AD27" s="3">
        <f t="shared" si="8"/>
        <v>0</v>
      </c>
      <c r="AE27" s="3">
        <f t="shared" si="8"/>
        <v>0</v>
      </c>
      <c r="AF27" s="3">
        <f t="shared" si="8"/>
        <v>0</v>
      </c>
      <c r="AG27" s="3">
        <f t="shared" si="8"/>
        <v>0</v>
      </c>
      <c r="AH27" s="3">
        <f t="shared" si="8"/>
        <v>0</v>
      </c>
      <c r="AI27" s="3">
        <f t="shared" si="8"/>
        <v>0</v>
      </c>
      <c r="AJ27" s="3">
        <f t="shared" si="8"/>
        <v>0</v>
      </c>
      <c r="AK27" s="3">
        <f t="shared" si="8"/>
        <v>0</v>
      </c>
      <c r="AL27" s="3">
        <f t="shared" si="8"/>
        <v>0</v>
      </c>
      <c r="AM27" s="3">
        <f t="shared" si="8"/>
        <v>0</v>
      </c>
    </row>
    <row r="28" spans="1:39" x14ac:dyDescent="0.25">
      <c r="A28" s="618"/>
      <c r="B28" s="11" t="str">
        <f t="shared" si="3"/>
        <v>Heating</v>
      </c>
      <c r="C28" s="3">
        <f t="shared" si="3"/>
        <v>0</v>
      </c>
      <c r="D28" s="3">
        <f t="shared" ref="D28:AM28" si="9">IF(SUM($C$19:$N$19)=0,0,C28+D10)</f>
        <v>0</v>
      </c>
      <c r="E28" s="3">
        <f t="shared" si="9"/>
        <v>0</v>
      </c>
      <c r="F28" s="3">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3">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row>
    <row r="29" spans="1:39" x14ac:dyDescent="0.25">
      <c r="A29" s="618"/>
      <c r="B29" s="11" t="str">
        <f t="shared" si="3"/>
        <v>HVAC</v>
      </c>
      <c r="C29" s="3">
        <f t="shared" si="3"/>
        <v>0</v>
      </c>
      <c r="D29" s="3">
        <f t="shared" ref="D29:AM29" si="10">IF(SUM($C$19:$N$19)=0,0,C29+D11)</f>
        <v>8649.0099082083507</v>
      </c>
      <c r="E29" s="3">
        <f t="shared" si="10"/>
        <v>128455.33762210383</v>
      </c>
      <c r="F29" s="3">
        <f t="shared" si="10"/>
        <v>353345.92766210833</v>
      </c>
      <c r="G29" s="3">
        <f t="shared" si="10"/>
        <v>516729.16383609915</v>
      </c>
      <c r="H29" s="3">
        <f t="shared" si="10"/>
        <v>1810508.5393393594</v>
      </c>
      <c r="I29" s="3">
        <f t="shared" si="10"/>
        <v>1918037.6649378217</v>
      </c>
      <c r="J29" s="3">
        <f t="shared" si="10"/>
        <v>2369737.0079542738</v>
      </c>
      <c r="K29" s="3">
        <f t="shared" si="10"/>
        <v>4551808.6369443089</v>
      </c>
      <c r="L29" s="3">
        <f t="shared" si="10"/>
        <v>6094262.9479218721</v>
      </c>
      <c r="M29" s="3">
        <f t="shared" si="10"/>
        <v>6744847.8136553075</v>
      </c>
      <c r="N29" s="3">
        <f t="shared" si="10"/>
        <v>11744549.620289709</v>
      </c>
      <c r="O29" s="3">
        <f t="shared" si="10"/>
        <v>11744549.620289709</v>
      </c>
      <c r="P29" s="3">
        <f t="shared" si="10"/>
        <v>11744549.620289709</v>
      </c>
      <c r="Q29" s="3">
        <f t="shared" si="10"/>
        <v>11744549.620289709</v>
      </c>
      <c r="R29" s="3">
        <f t="shared" si="10"/>
        <v>11744549.620289709</v>
      </c>
      <c r="S29" s="3">
        <f t="shared" si="10"/>
        <v>11744549.620289709</v>
      </c>
      <c r="T29" s="3">
        <f t="shared" si="10"/>
        <v>11744549.620289709</v>
      </c>
      <c r="U29" s="3">
        <f t="shared" si="10"/>
        <v>11744549.620289709</v>
      </c>
      <c r="V29" s="3">
        <f t="shared" si="10"/>
        <v>11744549.620289709</v>
      </c>
      <c r="W29" s="3">
        <f t="shared" si="10"/>
        <v>11744549.620289709</v>
      </c>
      <c r="X29" s="3">
        <f t="shared" si="10"/>
        <v>11744549.620289709</v>
      </c>
      <c r="Y29" s="3">
        <f t="shared" si="10"/>
        <v>11744549.620289709</v>
      </c>
      <c r="Z29" s="3">
        <f t="shared" si="10"/>
        <v>11744549.620289709</v>
      </c>
      <c r="AA29" s="3">
        <f t="shared" si="10"/>
        <v>11744549.620289709</v>
      </c>
      <c r="AB29" s="3">
        <f t="shared" si="10"/>
        <v>11744549.620289709</v>
      </c>
      <c r="AC29" s="3">
        <f t="shared" si="10"/>
        <v>11744549.620289709</v>
      </c>
      <c r="AD29" s="3">
        <f t="shared" si="10"/>
        <v>11744549.620289709</v>
      </c>
      <c r="AE29" s="3">
        <f t="shared" si="10"/>
        <v>11744549.620289709</v>
      </c>
      <c r="AF29" s="3">
        <f t="shared" si="10"/>
        <v>11744549.620289709</v>
      </c>
      <c r="AG29" s="3">
        <f t="shared" si="10"/>
        <v>11744549.620289709</v>
      </c>
      <c r="AH29" s="3">
        <f t="shared" si="10"/>
        <v>11744549.620289709</v>
      </c>
      <c r="AI29" s="3">
        <f t="shared" si="10"/>
        <v>11744549.620289709</v>
      </c>
      <c r="AJ29" s="3">
        <f t="shared" si="10"/>
        <v>11744549.620289709</v>
      </c>
      <c r="AK29" s="3">
        <f t="shared" si="10"/>
        <v>11744549.620289709</v>
      </c>
      <c r="AL29" s="3">
        <f t="shared" si="10"/>
        <v>11744549.620289709</v>
      </c>
      <c r="AM29" s="3">
        <f t="shared" si="10"/>
        <v>11744549.620289709</v>
      </c>
    </row>
    <row r="30" spans="1:39" x14ac:dyDescent="0.25">
      <c r="A30" s="618"/>
      <c r="B30" s="11" t="str">
        <f t="shared" si="3"/>
        <v>Lighting</v>
      </c>
      <c r="C30" s="3">
        <f t="shared" si="3"/>
        <v>0</v>
      </c>
      <c r="D30" s="3">
        <f t="shared" ref="D30:AM30" si="11">IF(SUM($C$19:$N$19)=0,0,C30+D12)</f>
        <v>304297.8162237198</v>
      </c>
      <c r="E30" s="3">
        <f t="shared" si="11"/>
        <v>1127026.8250830346</v>
      </c>
      <c r="F30" s="3">
        <f t="shared" si="11"/>
        <v>2575254.6488267211</v>
      </c>
      <c r="G30" s="3">
        <f t="shared" si="11"/>
        <v>3848638.6282888902</v>
      </c>
      <c r="H30" s="3">
        <f t="shared" si="11"/>
        <v>4715664.6742938664</v>
      </c>
      <c r="I30" s="3">
        <f t="shared" si="11"/>
        <v>5242187.1914441381</v>
      </c>
      <c r="J30" s="3">
        <f t="shared" si="11"/>
        <v>9342371.5995414667</v>
      </c>
      <c r="K30" s="3">
        <f t="shared" si="11"/>
        <v>12650071.314585702</v>
      </c>
      <c r="L30" s="3">
        <f t="shared" si="11"/>
        <v>13821131.058885036</v>
      </c>
      <c r="M30" s="3">
        <f t="shared" si="11"/>
        <v>15308456.390393633</v>
      </c>
      <c r="N30" s="3">
        <f t="shared" si="11"/>
        <v>25659701.005278908</v>
      </c>
      <c r="O30" s="3">
        <f t="shared" si="11"/>
        <v>25659701.005278908</v>
      </c>
      <c r="P30" s="3">
        <f t="shared" si="11"/>
        <v>25659701.005278908</v>
      </c>
      <c r="Q30" s="3">
        <f t="shared" si="11"/>
        <v>25659701.005278908</v>
      </c>
      <c r="R30" s="3">
        <f t="shared" si="11"/>
        <v>25659701.005278908</v>
      </c>
      <c r="S30" s="3">
        <f t="shared" si="11"/>
        <v>25659701.005278908</v>
      </c>
      <c r="T30" s="3">
        <f t="shared" si="11"/>
        <v>25659701.005278908</v>
      </c>
      <c r="U30" s="3">
        <f t="shared" si="11"/>
        <v>25659701.005278908</v>
      </c>
      <c r="V30" s="3">
        <f t="shared" si="11"/>
        <v>25659701.005278908</v>
      </c>
      <c r="W30" s="3">
        <f t="shared" si="11"/>
        <v>25659701.005278908</v>
      </c>
      <c r="X30" s="3">
        <f t="shared" si="11"/>
        <v>25659701.005278908</v>
      </c>
      <c r="Y30" s="3">
        <f t="shared" si="11"/>
        <v>25659701.005278908</v>
      </c>
      <c r="Z30" s="3">
        <f t="shared" si="11"/>
        <v>25659701.005278908</v>
      </c>
      <c r="AA30" s="3">
        <f t="shared" si="11"/>
        <v>25659701.005278908</v>
      </c>
      <c r="AB30" s="3">
        <f t="shared" si="11"/>
        <v>25659701.005278908</v>
      </c>
      <c r="AC30" s="3">
        <f t="shared" si="11"/>
        <v>25659701.005278908</v>
      </c>
      <c r="AD30" s="3">
        <f t="shared" si="11"/>
        <v>25659701.005278908</v>
      </c>
      <c r="AE30" s="3">
        <f t="shared" si="11"/>
        <v>25659701.005278908</v>
      </c>
      <c r="AF30" s="3">
        <f t="shared" si="11"/>
        <v>25659701.005278908</v>
      </c>
      <c r="AG30" s="3">
        <f t="shared" si="11"/>
        <v>25659701.005278908</v>
      </c>
      <c r="AH30" s="3">
        <f t="shared" si="11"/>
        <v>25659701.005278908</v>
      </c>
      <c r="AI30" s="3">
        <f t="shared" si="11"/>
        <v>25659701.005278908</v>
      </c>
      <c r="AJ30" s="3">
        <f t="shared" si="11"/>
        <v>25659701.005278908</v>
      </c>
      <c r="AK30" s="3">
        <f t="shared" si="11"/>
        <v>25659701.005278908</v>
      </c>
      <c r="AL30" s="3">
        <f t="shared" si="11"/>
        <v>25659701.005278908</v>
      </c>
      <c r="AM30" s="3">
        <f t="shared" si="11"/>
        <v>25659701.005278908</v>
      </c>
    </row>
    <row r="31" spans="1:39" x14ac:dyDescent="0.25">
      <c r="A31" s="618"/>
      <c r="B31" s="11" t="str">
        <f t="shared" si="3"/>
        <v>Miscellaneous</v>
      </c>
      <c r="C31" s="3">
        <f t="shared" si="3"/>
        <v>0</v>
      </c>
      <c r="D31" s="3">
        <f t="shared" ref="D31:AM31" si="12">IF(SUM($C$19:$N$19)=0,0,C31+D13)</f>
        <v>0</v>
      </c>
      <c r="E31" s="3">
        <f t="shared" si="12"/>
        <v>13169.577461736362</v>
      </c>
      <c r="F31" s="3">
        <f t="shared" si="12"/>
        <v>13169.577461736362</v>
      </c>
      <c r="G31" s="3">
        <f t="shared" si="12"/>
        <v>35118.873231296966</v>
      </c>
      <c r="H31" s="3">
        <f t="shared" si="12"/>
        <v>40972.018769846458</v>
      </c>
      <c r="I31" s="3">
        <f t="shared" si="12"/>
        <v>46825.16430839595</v>
      </c>
      <c r="J31" s="3">
        <f t="shared" si="12"/>
        <v>46825.16430839595</v>
      </c>
      <c r="K31" s="3">
        <f t="shared" si="12"/>
        <v>120249.16430839595</v>
      </c>
      <c r="L31" s="3">
        <f t="shared" si="12"/>
        <v>150389.40140304854</v>
      </c>
      <c r="M31" s="3">
        <f t="shared" si="12"/>
        <v>175265.26994188389</v>
      </c>
      <c r="N31" s="3">
        <f t="shared" si="12"/>
        <v>181118.41548043338</v>
      </c>
      <c r="O31" s="3">
        <f t="shared" si="12"/>
        <v>181118.41548043338</v>
      </c>
      <c r="P31" s="3">
        <f t="shared" si="12"/>
        <v>181118.41548043338</v>
      </c>
      <c r="Q31" s="3">
        <f t="shared" si="12"/>
        <v>181118.41548043338</v>
      </c>
      <c r="R31" s="3">
        <f t="shared" si="12"/>
        <v>181118.41548043338</v>
      </c>
      <c r="S31" s="3">
        <f t="shared" si="12"/>
        <v>181118.41548043338</v>
      </c>
      <c r="T31" s="3">
        <f t="shared" si="12"/>
        <v>181118.41548043338</v>
      </c>
      <c r="U31" s="3">
        <f t="shared" si="12"/>
        <v>181118.41548043338</v>
      </c>
      <c r="V31" s="3">
        <f t="shared" si="12"/>
        <v>181118.41548043338</v>
      </c>
      <c r="W31" s="3">
        <f t="shared" si="12"/>
        <v>181118.41548043338</v>
      </c>
      <c r="X31" s="3">
        <f t="shared" si="12"/>
        <v>181118.41548043338</v>
      </c>
      <c r="Y31" s="3">
        <f t="shared" si="12"/>
        <v>181118.41548043338</v>
      </c>
      <c r="Z31" s="3">
        <f t="shared" si="12"/>
        <v>181118.41548043338</v>
      </c>
      <c r="AA31" s="3">
        <f t="shared" si="12"/>
        <v>181118.41548043338</v>
      </c>
      <c r="AB31" s="3">
        <f t="shared" si="12"/>
        <v>181118.41548043338</v>
      </c>
      <c r="AC31" s="3">
        <f t="shared" si="12"/>
        <v>181118.41548043338</v>
      </c>
      <c r="AD31" s="3">
        <f t="shared" si="12"/>
        <v>181118.41548043338</v>
      </c>
      <c r="AE31" s="3">
        <f t="shared" si="12"/>
        <v>181118.41548043338</v>
      </c>
      <c r="AF31" s="3">
        <f t="shared" si="12"/>
        <v>181118.41548043338</v>
      </c>
      <c r="AG31" s="3">
        <f t="shared" si="12"/>
        <v>181118.41548043338</v>
      </c>
      <c r="AH31" s="3">
        <f t="shared" si="12"/>
        <v>181118.41548043338</v>
      </c>
      <c r="AI31" s="3">
        <f t="shared" si="12"/>
        <v>181118.41548043338</v>
      </c>
      <c r="AJ31" s="3">
        <f t="shared" si="12"/>
        <v>181118.41548043338</v>
      </c>
      <c r="AK31" s="3">
        <f t="shared" si="12"/>
        <v>181118.41548043338</v>
      </c>
      <c r="AL31" s="3">
        <f t="shared" si="12"/>
        <v>181118.41548043338</v>
      </c>
      <c r="AM31" s="3">
        <f t="shared" si="12"/>
        <v>181118.41548043338</v>
      </c>
    </row>
    <row r="32" spans="1:39" ht="15" customHeight="1" x14ac:dyDescent="0.25">
      <c r="A32" s="618"/>
      <c r="B32" s="11" t="str">
        <f t="shared" si="3"/>
        <v>Motors</v>
      </c>
      <c r="C32" s="3">
        <f t="shared" si="3"/>
        <v>0</v>
      </c>
      <c r="D32" s="3">
        <f t="shared" ref="D32:AM32" si="13">IF(SUM($C$19:$N$19)=0,0,C32+D14)</f>
        <v>0</v>
      </c>
      <c r="E32" s="3">
        <f t="shared" si="13"/>
        <v>111013.09322038211</v>
      </c>
      <c r="F32" s="3">
        <f t="shared" si="13"/>
        <v>111013.09322038211</v>
      </c>
      <c r="G32" s="3">
        <f t="shared" si="13"/>
        <v>111013.09322038211</v>
      </c>
      <c r="H32" s="3">
        <f t="shared" si="13"/>
        <v>111013.09322038211</v>
      </c>
      <c r="I32" s="3">
        <f t="shared" si="13"/>
        <v>301778.22239948087</v>
      </c>
      <c r="J32" s="3">
        <f t="shared" si="13"/>
        <v>359386.94611737208</v>
      </c>
      <c r="K32" s="3">
        <f t="shared" si="13"/>
        <v>359386.94611737208</v>
      </c>
      <c r="L32" s="3">
        <f t="shared" si="13"/>
        <v>394377.14645895234</v>
      </c>
      <c r="M32" s="3">
        <f t="shared" si="13"/>
        <v>394377.14645895234</v>
      </c>
      <c r="N32" s="3">
        <f t="shared" si="13"/>
        <v>417124.74832687527</v>
      </c>
      <c r="O32" s="3">
        <f t="shared" si="13"/>
        <v>417124.74832687527</v>
      </c>
      <c r="P32" s="3">
        <f t="shared" si="13"/>
        <v>417124.74832687527</v>
      </c>
      <c r="Q32" s="3">
        <f t="shared" si="13"/>
        <v>417124.74832687527</v>
      </c>
      <c r="R32" s="3">
        <f t="shared" si="13"/>
        <v>417124.74832687527</v>
      </c>
      <c r="S32" s="3">
        <f t="shared" si="13"/>
        <v>417124.74832687527</v>
      </c>
      <c r="T32" s="3">
        <f t="shared" si="13"/>
        <v>417124.74832687527</v>
      </c>
      <c r="U32" s="3">
        <f t="shared" si="13"/>
        <v>417124.74832687527</v>
      </c>
      <c r="V32" s="3">
        <f t="shared" si="13"/>
        <v>417124.74832687527</v>
      </c>
      <c r="W32" s="3">
        <f t="shared" si="13"/>
        <v>417124.74832687527</v>
      </c>
      <c r="X32" s="3">
        <f t="shared" si="13"/>
        <v>417124.74832687527</v>
      </c>
      <c r="Y32" s="3">
        <f t="shared" si="13"/>
        <v>417124.74832687527</v>
      </c>
      <c r="Z32" s="3">
        <f t="shared" si="13"/>
        <v>417124.74832687527</v>
      </c>
      <c r="AA32" s="3">
        <f t="shared" si="13"/>
        <v>417124.74832687527</v>
      </c>
      <c r="AB32" s="3">
        <f t="shared" si="13"/>
        <v>417124.74832687527</v>
      </c>
      <c r="AC32" s="3">
        <f t="shared" si="13"/>
        <v>417124.74832687527</v>
      </c>
      <c r="AD32" s="3">
        <f t="shared" si="13"/>
        <v>417124.74832687527</v>
      </c>
      <c r="AE32" s="3">
        <f t="shared" si="13"/>
        <v>417124.74832687527</v>
      </c>
      <c r="AF32" s="3">
        <f t="shared" si="13"/>
        <v>417124.74832687527</v>
      </c>
      <c r="AG32" s="3">
        <f t="shared" si="13"/>
        <v>417124.74832687527</v>
      </c>
      <c r="AH32" s="3">
        <f t="shared" si="13"/>
        <v>417124.74832687527</v>
      </c>
      <c r="AI32" s="3">
        <f t="shared" si="13"/>
        <v>417124.74832687527</v>
      </c>
      <c r="AJ32" s="3">
        <f t="shared" si="13"/>
        <v>417124.74832687527</v>
      </c>
      <c r="AK32" s="3">
        <f t="shared" si="13"/>
        <v>417124.74832687527</v>
      </c>
      <c r="AL32" s="3">
        <f t="shared" si="13"/>
        <v>417124.74832687527</v>
      </c>
      <c r="AM32" s="3">
        <f t="shared" si="13"/>
        <v>417124.74832687527</v>
      </c>
    </row>
    <row r="33" spans="1:39" x14ac:dyDescent="0.25">
      <c r="A33" s="618"/>
      <c r="B33" s="11" t="str">
        <f t="shared" si="3"/>
        <v>Process</v>
      </c>
      <c r="C33" s="3">
        <f t="shared" si="3"/>
        <v>0</v>
      </c>
      <c r="D33" s="3">
        <f t="shared" ref="D33:AM33" si="14">IF(SUM($C$19:$N$19)=0,0,C33+D15)</f>
        <v>0</v>
      </c>
      <c r="E33" s="3">
        <f t="shared" si="14"/>
        <v>0</v>
      </c>
      <c r="F33" s="3">
        <f t="shared" si="14"/>
        <v>0</v>
      </c>
      <c r="G33" s="3">
        <f t="shared" si="14"/>
        <v>0</v>
      </c>
      <c r="H33" s="3">
        <f t="shared" si="14"/>
        <v>0</v>
      </c>
      <c r="I33" s="3">
        <f t="shared" si="14"/>
        <v>0</v>
      </c>
      <c r="J33" s="3">
        <f t="shared" si="14"/>
        <v>4518724</v>
      </c>
      <c r="K33" s="3">
        <f t="shared" si="14"/>
        <v>4582676.4032407124</v>
      </c>
      <c r="L33" s="3">
        <f t="shared" si="14"/>
        <v>4582676.4032407124</v>
      </c>
      <c r="M33" s="3">
        <f t="shared" si="14"/>
        <v>4602572.3633554848</v>
      </c>
      <c r="N33" s="3">
        <f t="shared" si="14"/>
        <v>4602572.3633554848</v>
      </c>
      <c r="O33" s="3">
        <f t="shared" si="14"/>
        <v>4602572.3633554848</v>
      </c>
      <c r="P33" s="3">
        <f t="shared" si="14"/>
        <v>4602572.3633554848</v>
      </c>
      <c r="Q33" s="3">
        <f t="shared" si="14"/>
        <v>4602572.3633554848</v>
      </c>
      <c r="R33" s="3">
        <f t="shared" si="14"/>
        <v>4602572.3633554848</v>
      </c>
      <c r="S33" s="3">
        <f t="shared" si="14"/>
        <v>4602572.3633554848</v>
      </c>
      <c r="T33" s="3">
        <f t="shared" si="14"/>
        <v>4602572.3633554848</v>
      </c>
      <c r="U33" s="3">
        <f t="shared" si="14"/>
        <v>4602572.3633554848</v>
      </c>
      <c r="V33" s="3">
        <f t="shared" si="14"/>
        <v>4602572.3633554848</v>
      </c>
      <c r="W33" s="3">
        <f t="shared" si="14"/>
        <v>4602572.3633554848</v>
      </c>
      <c r="X33" s="3">
        <f t="shared" si="14"/>
        <v>4602572.3633554848</v>
      </c>
      <c r="Y33" s="3">
        <f t="shared" si="14"/>
        <v>4602572.3633554848</v>
      </c>
      <c r="Z33" s="3">
        <f t="shared" si="14"/>
        <v>4602572.3633554848</v>
      </c>
      <c r="AA33" s="3">
        <f t="shared" si="14"/>
        <v>4602572.3633554848</v>
      </c>
      <c r="AB33" s="3">
        <f t="shared" si="14"/>
        <v>4602572.3633554848</v>
      </c>
      <c r="AC33" s="3">
        <f t="shared" si="14"/>
        <v>4602572.3633554848</v>
      </c>
      <c r="AD33" s="3">
        <f t="shared" si="14"/>
        <v>4602572.3633554848</v>
      </c>
      <c r="AE33" s="3">
        <f t="shared" si="14"/>
        <v>4602572.3633554848</v>
      </c>
      <c r="AF33" s="3">
        <f t="shared" si="14"/>
        <v>4602572.3633554848</v>
      </c>
      <c r="AG33" s="3">
        <f t="shared" si="14"/>
        <v>4602572.3633554848</v>
      </c>
      <c r="AH33" s="3">
        <f t="shared" si="14"/>
        <v>4602572.3633554848</v>
      </c>
      <c r="AI33" s="3">
        <f t="shared" si="14"/>
        <v>4602572.3633554848</v>
      </c>
      <c r="AJ33" s="3">
        <f t="shared" si="14"/>
        <v>4602572.3633554848</v>
      </c>
      <c r="AK33" s="3">
        <f t="shared" si="14"/>
        <v>4602572.3633554848</v>
      </c>
      <c r="AL33" s="3">
        <f t="shared" si="14"/>
        <v>4602572.3633554848</v>
      </c>
      <c r="AM33" s="3">
        <f t="shared" si="14"/>
        <v>4602572.3633554848</v>
      </c>
    </row>
    <row r="34" spans="1:39" x14ac:dyDescent="0.25">
      <c r="A34" s="618"/>
      <c r="B34" s="11" t="str">
        <f t="shared" si="3"/>
        <v>Refrigeration</v>
      </c>
      <c r="C34" s="3">
        <f t="shared" si="3"/>
        <v>0</v>
      </c>
      <c r="D34" s="3">
        <f t="shared" ref="D34:AM34" si="15">IF(SUM($C$19:$N$19)=0,0,C34+D16)</f>
        <v>0</v>
      </c>
      <c r="E34" s="3">
        <f t="shared" si="15"/>
        <v>0</v>
      </c>
      <c r="F34" s="3">
        <f t="shared" si="15"/>
        <v>0</v>
      </c>
      <c r="G34" s="3">
        <f t="shared" si="15"/>
        <v>0</v>
      </c>
      <c r="H34" s="3">
        <f t="shared" si="15"/>
        <v>0</v>
      </c>
      <c r="I34" s="3">
        <f t="shared" si="15"/>
        <v>0</v>
      </c>
      <c r="J34" s="3">
        <f t="shared" si="15"/>
        <v>4975.5002183256811</v>
      </c>
      <c r="K34" s="3">
        <f t="shared" si="15"/>
        <v>20822.506754363276</v>
      </c>
      <c r="L34" s="3">
        <f t="shared" si="15"/>
        <v>20822.506754363276</v>
      </c>
      <c r="M34" s="3">
        <f t="shared" si="15"/>
        <v>34382.917595483363</v>
      </c>
      <c r="N34" s="3">
        <f t="shared" si="15"/>
        <v>829527.29286839045</v>
      </c>
      <c r="O34" s="3">
        <f t="shared" si="15"/>
        <v>829527.29286839045</v>
      </c>
      <c r="P34" s="3">
        <f t="shared" si="15"/>
        <v>829527.29286839045</v>
      </c>
      <c r="Q34" s="3">
        <f t="shared" si="15"/>
        <v>829527.29286839045</v>
      </c>
      <c r="R34" s="3">
        <f t="shared" si="15"/>
        <v>829527.29286839045</v>
      </c>
      <c r="S34" s="3">
        <f t="shared" si="15"/>
        <v>829527.29286839045</v>
      </c>
      <c r="T34" s="3">
        <f t="shared" si="15"/>
        <v>829527.29286839045</v>
      </c>
      <c r="U34" s="3">
        <f t="shared" si="15"/>
        <v>829527.29286839045</v>
      </c>
      <c r="V34" s="3">
        <f t="shared" si="15"/>
        <v>829527.29286839045</v>
      </c>
      <c r="W34" s="3">
        <f t="shared" si="15"/>
        <v>829527.29286839045</v>
      </c>
      <c r="X34" s="3">
        <f t="shared" si="15"/>
        <v>829527.29286839045</v>
      </c>
      <c r="Y34" s="3">
        <f t="shared" si="15"/>
        <v>829527.29286839045</v>
      </c>
      <c r="Z34" s="3">
        <f t="shared" si="15"/>
        <v>829527.29286839045</v>
      </c>
      <c r="AA34" s="3">
        <f t="shared" si="15"/>
        <v>829527.29286839045</v>
      </c>
      <c r="AB34" s="3">
        <f t="shared" si="15"/>
        <v>829527.29286839045</v>
      </c>
      <c r="AC34" s="3">
        <f t="shared" si="15"/>
        <v>829527.29286839045</v>
      </c>
      <c r="AD34" s="3">
        <f t="shared" si="15"/>
        <v>829527.29286839045</v>
      </c>
      <c r="AE34" s="3">
        <f t="shared" si="15"/>
        <v>829527.29286839045</v>
      </c>
      <c r="AF34" s="3">
        <f t="shared" si="15"/>
        <v>829527.29286839045</v>
      </c>
      <c r="AG34" s="3">
        <f t="shared" si="15"/>
        <v>829527.29286839045</v>
      </c>
      <c r="AH34" s="3">
        <f t="shared" si="15"/>
        <v>829527.29286839045</v>
      </c>
      <c r="AI34" s="3">
        <f t="shared" si="15"/>
        <v>829527.29286839045</v>
      </c>
      <c r="AJ34" s="3">
        <f t="shared" si="15"/>
        <v>829527.29286839045</v>
      </c>
      <c r="AK34" s="3">
        <f t="shared" si="15"/>
        <v>829527.29286839045</v>
      </c>
      <c r="AL34" s="3">
        <f t="shared" si="15"/>
        <v>829527.29286839045</v>
      </c>
      <c r="AM34" s="3">
        <f t="shared" si="15"/>
        <v>829527.29286839045</v>
      </c>
    </row>
    <row r="35" spans="1:39" x14ac:dyDescent="0.25">
      <c r="A35" s="618"/>
      <c r="B35" s="11" t="str">
        <f t="shared" si="3"/>
        <v>Water Heating</v>
      </c>
      <c r="C35" s="3">
        <f t="shared" si="3"/>
        <v>0</v>
      </c>
      <c r="D35" s="3">
        <f t="shared" ref="D35:AM35" si="16">IF(SUM($C$19:$N$19)=0,0,C35+D17)</f>
        <v>0</v>
      </c>
      <c r="E35" s="3">
        <f t="shared" si="16"/>
        <v>0</v>
      </c>
      <c r="F35" s="3">
        <f t="shared" si="16"/>
        <v>0</v>
      </c>
      <c r="G35" s="3">
        <f t="shared" si="16"/>
        <v>0</v>
      </c>
      <c r="H35" s="3">
        <f t="shared" si="16"/>
        <v>0</v>
      </c>
      <c r="I35" s="3">
        <f t="shared" si="16"/>
        <v>0</v>
      </c>
      <c r="J35" s="3">
        <f t="shared" si="16"/>
        <v>0</v>
      </c>
      <c r="K35" s="3">
        <f t="shared" si="16"/>
        <v>44811.92520836489</v>
      </c>
      <c r="L35" s="3">
        <f t="shared" si="16"/>
        <v>44811.92520836489</v>
      </c>
      <c r="M35" s="3">
        <f t="shared" si="16"/>
        <v>44811.92520836489</v>
      </c>
      <c r="N35" s="3">
        <f t="shared" si="16"/>
        <v>44811.92520836489</v>
      </c>
      <c r="O35" s="3">
        <f t="shared" si="16"/>
        <v>44811.92520836489</v>
      </c>
      <c r="P35" s="3">
        <f t="shared" si="16"/>
        <v>44811.92520836489</v>
      </c>
      <c r="Q35" s="3">
        <f t="shared" si="16"/>
        <v>44811.92520836489</v>
      </c>
      <c r="R35" s="3">
        <f t="shared" si="16"/>
        <v>44811.92520836489</v>
      </c>
      <c r="S35" s="3">
        <f t="shared" si="16"/>
        <v>44811.92520836489</v>
      </c>
      <c r="T35" s="3">
        <f t="shared" si="16"/>
        <v>44811.92520836489</v>
      </c>
      <c r="U35" s="3">
        <f t="shared" si="16"/>
        <v>44811.92520836489</v>
      </c>
      <c r="V35" s="3">
        <f t="shared" si="16"/>
        <v>44811.92520836489</v>
      </c>
      <c r="W35" s="3">
        <f t="shared" si="16"/>
        <v>44811.92520836489</v>
      </c>
      <c r="X35" s="3">
        <f t="shared" si="16"/>
        <v>44811.92520836489</v>
      </c>
      <c r="Y35" s="3">
        <f t="shared" si="16"/>
        <v>44811.92520836489</v>
      </c>
      <c r="Z35" s="3">
        <f t="shared" si="16"/>
        <v>44811.92520836489</v>
      </c>
      <c r="AA35" s="3">
        <f t="shared" si="16"/>
        <v>44811.92520836489</v>
      </c>
      <c r="AB35" s="3">
        <f t="shared" si="16"/>
        <v>44811.92520836489</v>
      </c>
      <c r="AC35" s="3">
        <f t="shared" si="16"/>
        <v>44811.92520836489</v>
      </c>
      <c r="AD35" s="3">
        <f t="shared" si="16"/>
        <v>44811.92520836489</v>
      </c>
      <c r="AE35" s="3">
        <f t="shared" si="16"/>
        <v>44811.92520836489</v>
      </c>
      <c r="AF35" s="3">
        <f t="shared" si="16"/>
        <v>44811.92520836489</v>
      </c>
      <c r="AG35" s="3">
        <f t="shared" si="16"/>
        <v>44811.92520836489</v>
      </c>
      <c r="AH35" s="3">
        <f t="shared" si="16"/>
        <v>44811.92520836489</v>
      </c>
      <c r="AI35" s="3">
        <f t="shared" si="16"/>
        <v>44811.92520836489</v>
      </c>
      <c r="AJ35" s="3">
        <f t="shared" si="16"/>
        <v>44811.92520836489</v>
      </c>
      <c r="AK35" s="3">
        <f t="shared" si="16"/>
        <v>44811.92520836489</v>
      </c>
      <c r="AL35" s="3">
        <f t="shared" si="16"/>
        <v>44811.92520836489</v>
      </c>
      <c r="AM35" s="3">
        <f t="shared" si="16"/>
        <v>44811.92520836489</v>
      </c>
    </row>
    <row r="36" spans="1:39" ht="15" customHeight="1" x14ac:dyDescent="0.25">
      <c r="A36" s="618"/>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3">
      <c r="A37" s="619"/>
      <c r="B37" s="15" t="str">
        <f t="shared" si="3"/>
        <v>Monthly kWh</v>
      </c>
      <c r="C37" s="223">
        <f>SUM(C23:C36)</f>
        <v>0</v>
      </c>
      <c r="D37" s="223">
        <f t="shared" ref="D37:AM37" si="17">SUM(D23:D36)</f>
        <v>406991.01293953147</v>
      </c>
      <c r="E37" s="223">
        <f t="shared" si="17"/>
        <v>2271540.6374183288</v>
      </c>
      <c r="F37" s="223">
        <f t="shared" si="17"/>
        <v>4076405.2031362397</v>
      </c>
      <c r="G37" s="223">
        <f t="shared" si="17"/>
        <v>5956111.932634511</v>
      </c>
      <c r="H37" s="223">
        <f t="shared" si="17"/>
        <v>8717843.5074572656</v>
      </c>
      <c r="I37" s="223">
        <f t="shared" si="17"/>
        <v>9731575.145601064</v>
      </c>
      <c r="J37" s="223">
        <f t="shared" si="17"/>
        <v>19283072.516417276</v>
      </c>
      <c r="K37" s="223">
        <f t="shared" si="17"/>
        <v>26195981.67517636</v>
      </c>
      <c r="L37" s="223">
        <f t="shared" si="17"/>
        <v>30194762.628237478</v>
      </c>
      <c r="M37" s="223">
        <f t="shared" si="17"/>
        <v>33299033.564055275</v>
      </c>
      <c r="N37" s="223">
        <f t="shared" si="17"/>
        <v>52416383.75923124</v>
      </c>
      <c r="O37" s="223">
        <f t="shared" si="17"/>
        <v>52416383.75923124</v>
      </c>
      <c r="P37" s="223">
        <f t="shared" si="17"/>
        <v>52416383.75923124</v>
      </c>
      <c r="Q37" s="223">
        <f t="shared" si="17"/>
        <v>52416383.75923124</v>
      </c>
      <c r="R37" s="223">
        <f t="shared" si="17"/>
        <v>52416383.75923124</v>
      </c>
      <c r="S37" s="223">
        <f t="shared" si="17"/>
        <v>52416383.75923124</v>
      </c>
      <c r="T37" s="223">
        <f t="shared" si="17"/>
        <v>52416383.75923124</v>
      </c>
      <c r="U37" s="223">
        <f t="shared" si="17"/>
        <v>52416383.75923124</v>
      </c>
      <c r="V37" s="223">
        <f t="shared" si="17"/>
        <v>52416383.75923124</v>
      </c>
      <c r="W37" s="223">
        <f t="shared" si="17"/>
        <v>52416383.75923124</v>
      </c>
      <c r="X37" s="223">
        <f t="shared" si="17"/>
        <v>52416383.75923124</v>
      </c>
      <c r="Y37" s="223">
        <f t="shared" si="17"/>
        <v>52416383.75923124</v>
      </c>
      <c r="Z37" s="223">
        <f t="shared" si="17"/>
        <v>52416383.75923124</v>
      </c>
      <c r="AA37" s="223">
        <f t="shared" si="17"/>
        <v>52416383.75923124</v>
      </c>
      <c r="AB37" s="223">
        <f t="shared" si="17"/>
        <v>52416383.75923124</v>
      </c>
      <c r="AC37" s="223">
        <f t="shared" si="17"/>
        <v>52416383.75923124</v>
      </c>
      <c r="AD37" s="223">
        <f t="shared" si="17"/>
        <v>52416383.75923124</v>
      </c>
      <c r="AE37" s="223">
        <f t="shared" si="17"/>
        <v>52416383.75923124</v>
      </c>
      <c r="AF37" s="223">
        <f t="shared" si="17"/>
        <v>52416383.75923124</v>
      </c>
      <c r="AG37" s="223">
        <f t="shared" si="17"/>
        <v>52416383.75923124</v>
      </c>
      <c r="AH37" s="223">
        <f t="shared" si="17"/>
        <v>52416383.75923124</v>
      </c>
      <c r="AI37" s="223">
        <f t="shared" si="17"/>
        <v>52416383.75923124</v>
      </c>
      <c r="AJ37" s="223">
        <f t="shared" si="17"/>
        <v>52416383.75923124</v>
      </c>
      <c r="AK37" s="223">
        <f t="shared" si="17"/>
        <v>52416383.75923124</v>
      </c>
      <c r="AL37" s="223">
        <f t="shared" si="17"/>
        <v>52416383.75923124</v>
      </c>
      <c r="AM37" s="223">
        <f t="shared" si="17"/>
        <v>52416383.75923124</v>
      </c>
    </row>
    <row r="38" spans="1:39" x14ac:dyDescent="0.25">
      <c r="A38" s="36"/>
      <c r="B38" s="119"/>
      <c r="C38" s="9"/>
      <c r="D38" s="27"/>
      <c r="E38" s="9"/>
      <c r="F38" s="27"/>
      <c r="G38" s="27"/>
      <c r="H38" s="9"/>
      <c r="I38" s="27"/>
      <c r="J38" s="27"/>
      <c r="K38" s="9"/>
      <c r="L38" s="27"/>
      <c r="M38" s="114"/>
      <c r="N38" s="278" t="s">
        <v>179</v>
      </c>
      <c r="O38" s="277">
        <f>SUM(C5:N18)</f>
        <v>52416383.759231225</v>
      </c>
      <c r="P38" s="27"/>
      <c r="Q38" s="9"/>
      <c r="R38" s="27"/>
      <c r="S38" s="27"/>
      <c r="T38" s="9"/>
      <c r="U38" s="27"/>
      <c r="V38" s="27"/>
      <c r="W38" s="9"/>
      <c r="X38" s="27"/>
      <c r="Y38" s="27"/>
      <c r="Z38" s="9"/>
      <c r="AA38" s="27"/>
      <c r="AB38" s="27"/>
      <c r="AC38" s="9"/>
      <c r="AD38" s="27"/>
      <c r="AE38" s="27"/>
      <c r="AF38" s="9"/>
      <c r="AG38" s="27"/>
      <c r="AH38" s="27"/>
      <c r="AI38" s="9"/>
      <c r="AJ38" s="27"/>
      <c r="AK38" s="27"/>
      <c r="AL38" s="9"/>
      <c r="AM38" s="27"/>
    </row>
    <row r="39" spans="1:39" ht="15.75" thickBot="1" x14ac:dyDescent="0.3">
      <c r="A39" s="22"/>
      <c r="B39" s="120"/>
      <c r="C39" s="19"/>
      <c r="D39" s="20"/>
      <c r="E39" s="19"/>
      <c r="F39" s="20"/>
      <c r="G39" s="20"/>
      <c r="H39" s="19"/>
      <c r="I39" s="20"/>
      <c r="J39" s="20"/>
      <c r="K39" s="19"/>
      <c r="L39" s="20"/>
      <c r="M39" s="20"/>
      <c r="N39" s="19"/>
      <c r="O39" s="20"/>
      <c r="P39" s="20"/>
      <c r="Q39" s="19"/>
      <c r="R39" s="20"/>
      <c r="S39" s="20"/>
      <c r="T39" s="439" t="s">
        <v>244</v>
      </c>
      <c r="U39" s="20"/>
      <c r="V39" s="20"/>
      <c r="W39" s="19"/>
      <c r="X39" s="20"/>
      <c r="Y39" s="20"/>
      <c r="Z39" s="19"/>
      <c r="AA39" s="20"/>
      <c r="AB39" s="20"/>
      <c r="AC39" s="19"/>
      <c r="AD39" s="20"/>
      <c r="AE39" s="20"/>
      <c r="AF39" s="19"/>
      <c r="AG39" s="20"/>
      <c r="AH39" s="20"/>
      <c r="AI39" s="19"/>
      <c r="AJ39" s="20"/>
      <c r="AK39" s="20"/>
      <c r="AL39" s="19"/>
      <c r="AM39" s="20"/>
    </row>
    <row r="40" spans="1:39" ht="16.5" thickBot="1" x14ac:dyDescent="0.3">
      <c r="A40" s="620" t="s">
        <v>15</v>
      </c>
      <c r="B40" s="17" t="s">
        <v>10</v>
      </c>
      <c r="C40" s="135">
        <f>C$4</f>
        <v>45292</v>
      </c>
      <c r="D40" s="135">
        <f t="shared" ref="D40:AM40" si="18">D$4</f>
        <v>45323</v>
      </c>
      <c r="E40" s="135">
        <f t="shared" si="18"/>
        <v>45352</v>
      </c>
      <c r="F40" s="135">
        <f t="shared" si="18"/>
        <v>45383</v>
      </c>
      <c r="G40" s="135">
        <f t="shared" si="18"/>
        <v>45413</v>
      </c>
      <c r="H40" s="135">
        <f t="shared" si="18"/>
        <v>45444</v>
      </c>
      <c r="I40" s="135">
        <f t="shared" si="18"/>
        <v>45474</v>
      </c>
      <c r="J40" s="135">
        <f t="shared" si="18"/>
        <v>45505</v>
      </c>
      <c r="K40" s="135">
        <f t="shared" si="18"/>
        <v>45536</v>
      </c>
      <c r="L40" s="135">
        <f t="shared" si="18"/>
        <v>45566</v>
      </c>
      <c r="M40" s="135">
        <f t="shared" si="18"/>
        <v>45597</v>
      </c>
      <c r="N40" s="135">
        <f t="shared" si="18"/>
        <v>45627</v>
      </c>
      <c r="O40" s="135">
        <f t="shared" si="18"/>
        <v>45658</v>
      </c>
      <c r="P40" s="135">
        <f t="shared" si="18"/>
        <v>45689</v>
      </c>
      <c r="Q40" s="135">
        <f t="shared" si="18"/>
        <v>45717</v>
      </c>
      <c r="R40" s="135">
        <f t="shared" si="18"/>
        <v>45748</v>
      </c>
      <c r="S40" s="135">
        <f t="shared" si="18"/>
        <v>45778</v>
      </c>
      <c r="T40" s="135">
        <f t="shared" si="18"/>
        <v>45809</v>
      </c>
      <c r="U40" s="135">
        <f t="shared" si="18"/>
        <v>45839</v>
      </c>
      <c r="V40" s="135">
        <f t="shared" si="18"/>
        <v>45870</v>
      </c>
      <c r="W40" s="135">
        <f t="shared" si="18"/>
        <v>45901</v>
      </c>
      <c r="X40" s="135">
        <f t="shared" si="18"/>
        <v>45931</v>
      </c>
      <c r="Y40" s="135">
        <f t="shared" si="18"/>
        <v>45962</v>
      </c>
      <c r="Z40" s="135">
        <f t="shared" si="18"/>
        <v>45992</v>
      </c>
      <c r="AA40" s="135">
        <f t="shared" si="18"/>
        <v>46023</v>
      </c>
      <c r="AB40" s="135">
        <f t="shared" si="18"/>
        <v>46054</v>
      </c>
      <c r="AC40" s="135">
        <f t="shared" si="18"/>
        <v>46082</v>
      </c>
      <c r="AD40" s="135">
        <f t="shared" si="18"/>
        <v>46113</v>
      </c>
      <c r="AE40" s="135">
        <f t="shared" si="18"/>
        <v>46143</v>
      </c>
      <c r="AF40" s="135">
        <f t="shared" si="18"/>
        <v>46174</v>
      </c>
      <c r="AG40" s="135">
        <f t="shared" si="18"/>
        <v>46204</v>
      </c>
      <c r="AH40" s="135">
        <f t="shared" si="18"/>
        <v>46235</v>
      </c>
      <c r="AI40" s="135">
        <f t="shared" si="18"/>
        <v>46266</v>
      </c>
      <c r="AJ40" s="135">
        <f t="shared" si="18"/>
        <v>46296</v>
      </c>
      <c r="AK40" s="135">
        <f t="shared" si="18"/>
        <v>46327</v>
      </c>
      <c r="AL40" s="135">
        <f t="shared" si="18"/>
        <v>46357</v>
      </c>
      <c r="AM40" s="135">
        <f t="shared" si="18"/>
        <v>46388</v>
      </c>
    </row>
    <row r="41" spans="1:39" ht="15" customHeight="1" x14ac:dyDescent="0.25">
      <c r="A41" s="621"/>
      <c r="B41" s="11" t="str">
        <f t="shared" ref="B41:B55" si="19">B23</f>
        <v>Air Comp</v>
      </c>
      <c r="C41" s="3">
        <v>0</v>
      </c>
      <c r="D41" s="3">
        <v>0</v>
      </c>
      <c r="E41" s="3">
        <v>0</v>
      </c>
      <c r="F41" s="3">
        <v>0</v>
      </c>
      <c r="G41" s="3">
        <f>F41</f>
        <v>0</v>
      </c>
      <c r="H41" s="3">
        <f t="shared" ref="H41:AM41" si="20">G41</f>
        <v>0</v>
      </c>
      <c r="I41" s="3">
        <f t="shared" si="20"/>
        <v>0</v>
      </c>
      <c r="J41" s="3">
        <f t="shared" si="20"/>
        <v>0</v>
      </c>
      <c r="K41" s="3">
        <f t="shared" si="20"/>
        <v>0</v>
      </c>
      <c r="L41" s="3">
        <f t="shared" si="20"/>
        <v>0</v>
      </c>
      <c r="M41" s="3">
        <f t="shared" si="20"/>
        <v>0</v>
      </c>
      <c r="N41" s="3">
        <f t="shared" si="20"/>
        <v>0</v>
      </c>
      <c r="O41" s="3">
        <f t="shared" si="20"/>
        <v>0</v>
      </c>
      <c r="P41" s="3">
        <f t="shared" si="20"/>
        <v>0</v>
      </c>
      <c r="Q41" s="3">
        <f t="shared" si="20"/>
        <v>0</v>
      </c>
      <c r="R41" s="3">
        <f t="shared" si="20"/>
        <v>0</v>
      </c>
      <c r="S41" s="3">
        <f t="shared" si="20"/>
        <v>0</v>
      </c>
      <c r="T41" s="420">
        <v>723801</v>
      </c>
      <c r="U41" s="3">
        <f t="shared" si="20"/>
        <v>723801</v>
      </c>
      <c r="V41" s="3">
        <f t="shared" si="20"/>
        <v>723801</v>
      </c>
      <c r="W41" s="3">
        <f t="shared" si="20"/>
        <v>723801</v>
      </c>
      <c r="X41" s="3">
        <f t="shared" si="20"/>
        <v>723801</v>
      </c>
      <c r="Y41" s="3">
        <f t="shared" si="20"/>
        <v>723801</v>
      </c>
      <c r="Z41" s="3">
        <f t="shared" si="20"/>
        <v>723801</v>
      </c>
      <c r="AA41" s="3">
        <f t="shared" si="20"/>
        <v>723801</v>
      </c>
      <c r="AB41" s="3">
        <f t="shared" si="20"/>
        <v>723801</v>
      </c>
      <c r="AC41" s="3">
        <f t="shared" si="20"/>
        <v>723801</v>
      </c>
      <c r="AD41" s="3">
        <f t="shared" si="20"/>
        <v>723801</v>
      </c>
      <c r="AE41" s="3">
        <f t="shared" si="20"/>
        <v>723801</v>
      </c>
      <c r="AF41" s="3">
        <f t="shared" si="20"/>
        <v>723801</v>
      </c>
      <c r="AG41" s="3">
        <f t="shared" si="20"/>
        <v>723801</v>
      </c>
      <c r="AH41" s="3">
        <f t="shared" si="20"/>
        <v>723801</v>
      </c>
      <c r="AI41" s="3">
        <f t="shared" si="20"/>
        <v>723801</v>
      </c>
      <c r="AJ41" s="3">
        <f t="shared" si="20"/>
        <v>723801</v>
      </c>
      <c r="AK41" s="3">
        <f t="shared" si="20"/>
        <v>723801</v>
      </c>
      <c r="AL41" s="3">
        <f t="shared" si="20"/>
        <v>723801</v>
      </c>
      <c r="AM41" s="3">
        <f t="shared" si="20"/>
        <v>723801</v>
      </c>
    </row>
    <row r="42" spans="1:39" x14ac:dyDescent="0.25">
      <c r="A42" s="621"/>
      <c r="B42" s="12" t="str">
        <f t="shared" si="19"/>
        <v>Building Shell</v>
      </c>
      <c r="C42" s="3">
        <v>0</v>
      </c>
      <c r="D42" s="3">
        <v>0</v>
      </c>
      <c r="E42" s="3">
        <v>0</v>
      </c>
      <c r="F42" s="3">
        <v>0</v>
      </c>
      <c r="G42" s="3">
        <f t="shared" ref="G42:AM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
        <f t="shared" si="21"/>
        <v>0</v>
      </c>
      <c r="R42" s="3">
        <f t="shared" si="21"/>
        <v>0</v>
      </c>
      <c r="S42" s="3">
        <f t="shared" si="21"/>
        <v>0</v>
      </c>
      <c r="T42" s="420">
        <v>0</v>
      </c>
      <c r="U42" s="3">
        <f t="shared" si="21"/>
        <v>0</v>
      </c>
      <c r="V42" s="3">
        <f t="shared" si="21"/>
        <v>0</v>
      </c>
      <c r="W42" s="3">
        <f t="shared" si="21"/>
        <v>0</v>
      </c>
      <c r="X42" s="3">
        <f t="shared" si="21"/>
        <v>0</v>
      </c>
      <c r="Y42" s="3">
        <f t="shared" si="21"/>
        <v>0</v>
      </c>
      <c r="Z42" s="3">
        <f t="shared" si="21"/>
        <v>0</v>
      </c>
      <c r="AA42" s="3">
        <f t="shared" si="21"/>
        <v>0</v>
      </c>
      <c r="AB42" s="3">
        <f t="shared" si="21"/>
        <v>0</v>
      </c>
      <c r="AC42" s="3">
        <f t="shared" si="21"/>
        <v>0</v>
      </c>
      <c r="AD42" s="3">
        <f t="shared" si="21"/>
        <v>0</v>
      </c>
      <c r="AE42" s="3">
        <f t="shared" si="21"/>
        <v>0</v>
      </c>
      <c r="AF42" s="3">
        <f t="shared" si="21"/>
        <v>0</v>
      </c>
      <c r="AG42" s="3">
        <f t="shared" si="21"/>
        <v>0</v>
      </c>
      <c r="AH42" s="3">
        <f t="shared" si="21"/>
        <v>0</v>
      </c>
      <c r="AI42" s="3">
        <f t="shared" si="21"/>
        <v>0</v>
      </c>
      <c r="AJ42" s="3">
        <f t="shared" si="21"/>
        <v>0</v>
      </c>
      <c r="AK42" s="3">
        <f t="shared" si="21"/>
        <v>0</v>
      </c>
      <c r="AL42" s="3">
        <f t="shared" si="21"/>
        <v>0</v>
      </c>
      <c r="AM42" s="3">
        <f t="shared" si="21"/>
        <v>0</v>
      </c>
    </row>
    <row r="43" spans="1:39" x14ac:dyDescent="0.25">
      <c r="A43" s="621"/>
      <c r="B43" s="11" t="str">
        <f t="shared" si="19"/>
        <v>Cooking</v>
      </c>
      <c r="C43" s="3">
        <v>0</v>
      </c>
      <c r="D43" s="3">
        <v>0</v>
      </c>
      <c r="E43" s="3">
        <v>0</v>
      </c>
      <c r="F43" s="3">
        <v>0</v>
      </c>
      <c r="G43" s="3">
        <f t="shared" ref="G43:AM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3">
        <f t="shared" si="22"/>
        <v>0</v>
      </c>
      <c r="R43" s="3">
        <f t="shared" si="22"/>
        <v>0</v>
      </c>
      <c r="S43" s="3">
        <f t="shared" si="22"/>
        <v>0</v>
      </c>
      <c r="T43" s="420">
        <v>146898</v>
      </c>
      <c r="U43" s="3">
        <f t="shared" si="22"/>
        <v>146898</v>
      </c>
      <c r="V43" s="3">
        <f t="shared" si="22"/>
        <v>146898</v>
      </c>
      <c r="W43" s="3">
        <f t="shared" si="22"/>
        <v>146898</v>
      </c>
      <c r="X43" s="3">
        <f t="shared" si="22"/>
        <v>146898</v>
      </c>
      <c r="Y43" s="3">
        <f t="shared" si="22"/>
        <v>146898</v>
      </c>
      <c r="Z43" s="3">
        <f t="shared" si="22"/>
        <v>146898</v>
      </c>
      <c r="AA43" s="3">
        <f t="shared" si="22"/>
        <v>146898</v>
      </c>
      <c r="AB43" s="3">
        <f t="shared" si="22"/>
        <v>146898</v>
      </c>
      <c r="AC43" s="3">
        <f t="shared" si="22"/>
        <v>146898</v>
      </c>
      <c r="AD43" s="3">
        <f t="shared" si="22"/>
        <v>146898</v>
      </c>
      <c r="AE43" s="3">
        <f t="shared" si="22"/>
        <v>146898</v>
      </c>
      <c r="AF43" s="3">
        <f t="shared" si="22"/>
        <v>146898</v>
      </c>
      <c r="AG43" s="3">
        <f t="shared" si="22"/>
        <v>146898</v>
      </c>
      <c r="AH43" s="3">
        <f t="shared" si="22"/>
        <v>146898</v>
      </c>
      <c r="AI43" s="3">
        <f t="shared" si="22"/>
        <v>146898</v>
      </c>
      <c r="AJ43" s="3">
        <f t="shared" si="22"/>
        <v>146898</v>
      </c>
      <c r="AK43" s="3">
        <f t="shared" si="22"/>
        <v>146898</v>
      </c>
      <c r="AL43" s="3">
        <f t="shared" si="22"/>
        <v>146898</v>
      </c>
      <c r="AM43" s="3">
        <f t="shared" si="22"/>
        <v>146898</v>
      </c>
    </row>
    <row r="44" spans="1:39" x14ac:dyDescent="0.25">
      <c r="A44" s="621"/>
      <c r="B44" s="11" t="str">
        <f t="shared" si="19"/>
        <v>Cooling</v>
      </c>
      <c r="C44" s="3">
        <v>0</v>
      </c>
      <c r="D44" s="3">
        <v>0</v>
      </c>
      <c r="E44" s="3">
        <v>0</v>
      </c>
      <c r="F44" s="3">
        <v>0</v>
      </c>
      <c r="G44" s="3">
        <f t="shared" ref="G44:AM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3">
        <f t="shared" si="23"/>
        <v>0</v>
      </c>
      <c r="R44" s="3">
        <f t="shared" si="23"/>
        <v>0</v>
      </c>
      <c r="S44" s="3">
        <f t="shared" si="23"/>
        <v>0</v>
      </c>
      <c r="T44" s="420">
        <v>6107068.3400000008</v>
      </c>
      <c r="U44" s="3">
        <f t="shared" si="23"/>
        <v>6107068.3400000008</v>
      </c>
      <c r="V44" s="3">
        <f t="shared" si="23"/>
        <v>6107068.3400000008</v>
      </c>
      <c r="W44" s="3">
        <f t="shared" si="23"/>
        <v>6107068.3400000008</v>
      </c>
      <c r="X44" s="3">
        <f t="shared" si="23"/>
        <v>6107068.3400000008</v>
      </c>
      <c r="Y44" s="3">
        <f t="shared" si="23"/>
        <v>6107068.3400000008</v>
      </c>
      <c r="Z44" s="3">
        <f t="shared" si="23"/>
        <v>6107068.3400000008</v>
      </c>
      <c r="AA44" s="3">
        <f t="shared" si="23"/>
        <v>6107068.3400000008</v>
      </c>
      <c r="AB44" s="3">
        <f t="shared" si="23"/>
        <v>6107068.3400000008</v>
      </c>
      <c r="AC44" s="3">
        <f t="shared" si="23"/>
        <v>6107068.3400000008</v>
      </c>
      <c r="AD44" s="3">
        <f t="shared" si="23"/>
        <v>6107068.3400000008</v>
      </c>
      <c r="AE44" s="3">
        <f t="shared" si="23"/>
        <v>6107068.3400000008</v>
      </c>
      <c r="AF44" s="3">
        <f t="shared" si="23"/>
        <v>6107068.3400000008</v>
      </c>
      <c r="AG44" s="3">
        <f t="shared" si="23"/>
        <v>6107068.3400000008</v>
      </c>
      <c r="AH44" s="3">
        <f t="shared" si="23"/>
        <v>6107068.3400000008</v>
      </c>
      <c r="AI44" s="3">
        <f t="shared" si="23"/>
        <v>6107068.3400000008</v>
      </c>
      <c r="AJ44" s="3">
        <f t="shared" si="23"/>
        <v>6107068.3400000008</v>
      </c>
      <c r="AK44" s="3">
        <f t="shared" si="23"/>
        <v>6107068.3400000008</v>
      </c>
      <c r="AL44" s="3">
        <f t="shared" si="23"/>
        <v>6107068.3400000008</v>
      </c>
      <c r="AM44" s="3">
        <f t="shared" si="23"/>
        <v>6107068.3400000008</v>
      </c>
    </row>
    <row r="45" spans="1:39" x14ac:dyDescent="0.25">
      <c r="A45" s="621"/>
      <c r="B45" s="12" t="str">
        <f t="shared" si="19"/>
        <v>Ext Lighting</v>
      </c>
      <c r="C45" s="3">
        <v>0</v>
      </c>
      <c r="D45" s="3">
        <v>0</v>
      </c>
      <c r="E45" s="3">
        <v>0</v>
      </c>
      <c r="F45" s="3">
        <v>0</v>
      </c>
      <c r="G45" s="3">
        <f t="shared" ref="G45:AM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3">
        <f t="shared" si="24"/>
        <v>0</v>
      </c>
      <c r="R45" s="3">
        <f t="shared" si="24"/>
        <v>0</v>
      </c>
      <c r="S45" s="3">
        <f t="shared" si="24"/>
        <v>0</v>
      </c>
      <c r="T45" s="420">
        <v>0</v>
      </c>
      <c r="U45" s="3">
        <f t="shared" si="24"/>
        <v>0</v>
      </c>
      <c r="V45" s="3">
        <f t="shared" si="24"/>
        <v>0</v>
      </c>
      <c r="W45" s="3">
        <f t="shared" si="24"/>
        <v>0</v>
      </c>
      <c r="X45" s="3">
        <f t="shared" si="24"/>
        <v>0</v>
      </c>
      <c r="Y45" s="3">
        <f t="shared" si="24"/>
        <v>0</v>
      </c>
      <c r="Z45" s="3">
        <f t="shared" si="24"/>
        <v>0</v>
      </c>
      <c r="AA45" s="3">
        <f t="shared" si="24"/>
        <v>0</v>
      </c>
      <c r="AB45" s="3">
        <f t="shared" si="24"/>
        <v>0</v>
      </c>
      <c r="AC45" s="3">
        <f t="shared" si="24"/>
        <v>0</v>
      </c>
      <c r="AD45" s="3">
        <f t="shared" si="24"/>
        <v>0</v>
      </c>
      <c r="AE45" s="3">
        <f t="shared" si="24"/>
        <v>0</v>
      </c>
      <c r="AF45" s="3">
        <f t="shared" si="24"/>
        <v>0</v>
      </c>
      <c r="AG45" s="3">
        <f t="shared" si="24"/>
        <v>0</v>
      </c>
      <c r="AH45" s="3">
        <f t="shared" si="24"/>
        <v>0</v>
      </c>
      <c r="AI45" s="3">
        <f t="shared" si="24"/>
        <v>0</v>
      </c>
      <c r="AJ45" s="3">
        <f t="shared" si="24"/>
        <v>0</v>
      </c>
      <c r="AK45" s="3">
        <f t="shared" si="24"/>
        <v>0</v>
      </c>
      <c r="AL45" s="3">
        <f t="shared" si="24"/>
        <v>0</v>
      </c>
      <c r="AM45" s="3">
        <f t="shared" si="24"/>
        <v>0</v>
      </c>
    </row>
    <row r="46" spans="1:39" x14ac:dyDescent="0.25">
      <c r="A46" s="621"/>
      <c r="B46" s="11" t="str">
        <f t="shared" si="19"/>
        <v>Heating</v>
      </c>
      <c r="C46" s="3">
        <v>0</v>
      </c>
      <c r="D46" s="3">
        <v>0</v>
      </c>
      <c r="E46" s="3">
        <v>0</v>
      </c>
      <c r="F46" s="3">
        <v>0</v>
      </c>
      <c r="G46" s="3">
        <f t="shared" ref="G46:AM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3">
        <f t="shared" si="25"/>
        <v>0</v>
      </c>
      <c r="R46" s="3">
        <f t="shared" si="25"/>
        <v>0</v>
      </c>
      <c r="S46" s="3">
        <f t="shared" si="25"/>
        <v>0</v>
      </c>
      <c r="T46" s="420">
        <v>64422.700000000004</v>
      </c>
      <c r="U46" s="3">
        <f t="shared" si="25"/>
        <v>64422.700000000004</v>
      </c>
      <c r="V46" s="3">
        <f t="shared" si="25"/>
        <v>64422.700000000004</v>
      </c>
      <c r="W46" s="3">
        <f t="shared" si="25"/>
        <v>64422.700000000004</v>
      </c>
      <c r="X46" s="3">
        <f t="shared" si="25"/>
        <v>64422.700000000004</v>
      </c>
      <c r="Y46" s="3">
        <f t="shared" si="25"/>
        <v>64422.700000000004</v>
      </c>
      <c r="Z46" s="3">
        <f t="shared" si="25"/>
        <v>64422.700000000004</v>
      </c>
      <c r="AA46" s="3">
        <f t="shared" si="25"/>
        <v>64422.700000000004</v>
      </c>
      <c r="AB46" s="3">
        <f t="shared" si="25"/>
        <v>64422.700000000004</v>
      </c>
      <c r="AC46" s="3">
        <f t="shared" si="25"/>
        <v>64422.700000000004</v>
      </c>
      <c r="AD46" s="3">
        <f t="shared" si="25"/>
        <v>64422.700000000004</v>
      </c>
      <c r="AE46" s="3">
        <f t="shared" si="25"/>
        <v>64422.700000000004</v>
      </c>
      <c r="AF46" s="3">
        <f t="shared" si="25"/>
        <v>64422.700000000004</v>
      </c>
      <c r="AG46" s="3">
        <f t="shared" si="25"/>
        <v>64422.700000000004</v>
      </c>
      <c r="AH46" s="3">
        <f t="shared" si="25"/>
        <v>64422.700000000004</v>
      </c>
      <c r="AI46" s="3">
        <f t="shared" si="25"/>
        <v>64422.700000000004</v>
      </c>
      <c r="AJ46" s="3">
        <f t="shared" si="25"/>
        <v>64422.700000000004</v>
      </c>
      <c r="AK46" s="3">
        <f t="shared" si="25"/>
        <v>64422.700000000004</v>
      </c>
      <c r="AL46" s="3">
        <f t="shared" si="25"/>
        <v>64422.700000000004</v>
      </c>
      <c r="AM46" s="3">
        <f t="shared" si="25"/>
        <v>64422.700000000004</v>
      </c>
    </row>
    <row r="47" spans="1:39" x14ac:dyDescent="0.25">
      <c r="A47" s="621"/>
      <c r="B47" s="11" t="str">
        <f t="shared" si="19"/>
        <v>HVAC</v>
      </c>
      <c r="C47" s="3">
        <v>0</v>
      </c>
      <c r="D47" s="3">
        <v>0</v>
      </c>
      <c r="E47" s="3">
        <v>0</v>
      </c>
      <c r="F47" s="3">
        <v>0</v>
      </c>
      <c r="G47" s="3">
        <f t="shared" ref="G47:AM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3">
        <f t="shared" si="26"/>
        <v>0</v>
      </c>
      <c r="R47" s="3">
        <f t="shared" si="26"/>
        <v>0</v>
      </c>
      <c r="S47" s="3">
        <f t="shared" si="26"/>
        <v>0</v>
      </c>
      <c r="T47" s="420">
        <v>9233472.9800000004</v>
      </c>
      <c r="U47" s="3">
        <f t="shared" si="26"/>
        <v>9233472.9800000004</v>
      </c>
      <c r="V47" s="3">
        <f t="shared" si="26"/>
        <v>9233472.9800000004</v>
      </c>
      <c r="W47" s="3">
        <f t="shared" si="26"/>
        <v>9233472.9800000004</v>
      </c>
      <c r="X47" s="3">
        <f t="shared" si="26"/>
        <v>9233472.9800000004</v>
      </c>
      <c r="Y47" s="3">
        <f t="shared" si="26"/>
        <v>9233472.9800000004</v>
      </c>
      <c r="Z47" s="3">
        <f t="shared" si="26"/>
        <v>9233472.9800000004</v>
      </c>
      <c r="AA47" s="3">
        <f t="shared" si="26"/>
        <v>9233472.9800000004</v>
      </c>
      <c r="AB47" s="3">
        <f t="shared" si="26"/>
        <v>9233472.9800000004</v>
      </c>
      <c r="AC47" s="3">
        <f t="shared" si="26"/>
        <v>9233472.9800000004</v>
      </c>
      <c r="AD47" s="3">
        <f t="shared" si="26"/>
        <v>9233472.9800000004</v>
      </c>
      <c r="AE47" s="3">
        <f t="shared" si="26"/>
        <v>9233472.9800000004</v>
      </c>
      <c r="AF47" s="3">
        <f t="shared" si="26"/>
        <v>9233472.9800000004</v>
      </c>
      <c r="AG47" s="3">
        <f t="shared" si="26"/>
        <v>9233472.9800000004</v>
      </c>
      <c r="AH47" s="3">
        <f t="shared" si="26"/>
        <v>9233472.9800000004</v>
      </c>
      <c r="AI47" s="3">
        <f t="shared" si="26"/>
        <v>9233472.9800000004</v>
      </c>
      <c r="AJ47" s="3">
        <f t="shared" si="26"/>
        <v>9233472.9800000004</v>
      </c>
      <c r="AK47" s="3">
        <f t="shared" si="26"/>
        <v>9233472.9800000004</v>
      </c>
      <c r="AL47" s="3">
        <f t="shared" si="26"/>
        <v>9233472.9800000004</v>
      </c>
      <c r="AM47" s="3">
        <f t="shared" si="26"/>
        <v>9233472.9800000004</v>
      </c>
    </row>
    <row r="48" spans="1:39" x14ac:dyDescent="0.25">
      <c r="A48" s="621"/>
      <c r="B48" s="11" t="str">
        <f t="shared" si="19"/>
        <v>Lighting</v>
      </c>
      <c r="C48" s="3">
        <v>0</v>
      </c>
      <c r="D48" s="3">
        <v>0</v>
      </c>
      <c r="E48" s="3">
        <v>0</v>
      </c>
      <c r="F48" s="3">
        <v>0</v>
      </c>
      <c r="G48" s="3">
        <f t="shared" ref="G48:AM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3">
        <f t="shared" si="27"/>
        <v>0</v>
      </c>
      <c r="R48" s="3">
        <f t="shared" si="27"/>
        <v>0</v>
      </c>
      <c r="S48" s="3">
        <f t="shared" si="27"/>
        <v>0</v>
      </c>
      <c r="T48" s="420">
        <v>19430041</v>
      </c>
      <c r="U48" s="3">
        <f t="shared" si="27"/>
        <v>19430041</v>
      </c>
      <c r="V48" s="3">
        <f t="shared" si="27"/>
        <v>19430041</v>
      </c>
      <c r="W48" s="3">
        <f t="shared" si="27"/>
        <v>19430041</v>
      </c>
      <c r="X48" s="3">
        <f t="shared" si="27"/>
        <v>19430041</v>
      </c>
      <c r="Y48" s="3">
        <f t="shared" si="27"/>
        <v>19430041</v>
      </c>
      <c r="Z48" s="3">
        <f t="shared" si="27"/>
        <v>19430041</v>
      </c>
      <c r="AA48" s="3">
        <f t="shared" si="27"/>
        <v>19430041</v>
      </c>
      <c r="AB48" s="3">
        <f t="shared" si="27"/>
        <v>19430041</v>
      </c>
      <c r="AC48" s="3">
        <f t="shared" si="27"/>
        <v>19430041</v>
      </c>
      <c r="AD48" s="3">
        <f t="shared" si="27"/>
        <v>19430041</v>
      </c>
      <c r="AE48" s="3">
        <f t="shared" si="27"/>
        <v>19430041</v>
      </c>
      <c r="AF48" s="3">
        <f t="shared" si="27"/>
        <v>19430041</v>
      </c>
      <c r="AG48" s="3">
        <f t="shared" si="27"/>
        <v>19430041</v>
      </c>
      <c r="AH48" s="3">
        <f t="shared" si="27"/>
        <v>19430041</v>
      </c>
      <c r="AI48" s="3">
        <f t="shared" si="27"/>
        <v>19430041</v>
      </c>
      <c r="AJ48" s="3">
        <f t="shared" si="27"/>
        <v>19430041</v>
      </c>
      <c r="AK48" s="3">
        <f t="shared" si="27"/>
        <v>19430041</v>
      </c>
      <c r="AL48" s="3">
        <f t="shared" si="27"/>
        <v>19430041</v>
      </c>
      <c r="AM48" s="3">
        <f t="shared" si="27"/>
        <v>19430041</v>
      </c>
    </row>
    <row r="49" spans="1:39" x14ac:dyDescent="0.25">
      <c r="A49" s="621"/>
      <c r="B49" s="11" t="str">
        <f t="shared" si="19"/>
        <v>Miscellaneous</v>
      </c>
      <c r="C49" s="3">
        <v>0</v>
      </c>
      <c r="D49" s="3">
        <v>0</v>
      </c>
      <c r="E49" s="3">
        <v>0</v>
      </c>
      <c r="F49" s="3">
        <v>0</v>
      </c>
      <c r="G49" s="3">
        <f t="shared" ref="G49:AM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3">
        <f t="shared" si="28"/>
        <v>0</v>
      </c>
      <c r="R49" s="3">
        <f t="shared" si="28"/>
        <v>0</v>
      </c>
      <c r="S49" s="3">
        <f t="shared" si="28"/>
        <v>0</v>
      </c>
      <c r="T49" s="420">
        <v>249393</v>
      </c>
      <c r="U49" s="3">
        <f t="shared" si="28"/>
        <v>249393</v>
      </c>
      <c r="V49" s="3">
        <f t="shared" si="28"/>
        <v>249393</v>
      </c>
      <c r="W49" s="3">
        <f t="shared" si="28"/>
        <v>249393</v>
      </c>
      <c r="X49" s="3">
        <f t="shared" si="28"/>
        <v>249393</v>
      </c>
      <c r="Y49" s="3">
        <f t="shared" si="28"/>
        <v>249393</v>
      </c>
      <c r="Z49" s="3">
        <f t="shared" si="28"/>
        <v>249393</v>
      </c>
      <c r="AA49" s="3">
        <f t="shared" si="28"/>
        <v>249393</v>
      </c>
      <c r="AB49" s="3">
        <f t="shared" si="28"/>
        <v>249393</v>
      </c>
      <c r="AC49" s="3">
        <f t="shared" si="28"/>
        <v>249393</v>
      </c>
      <c r="AD49" s="3">
        <f t="shared" si="28"/>
        <v>249393</v>
      </c>
      <c r="AE49" s="3">
        <f t="shared" si="28"/>
        <v>249393</v>
      </c>
      <c r="AF49" s="3">
        <f t="shared" si="28"/>
        <v>249393</v>
      </c>
      <c r="AG49" s="3">
        <f t="shared" si="28"/>
        <v>249393</v>
      </c>
      <c r="AH49" s="3">
        <f t="shared" si="28"/>
        <v>249393</v>
      </c>
      <c r="AI49" s="3">
        <f t="shared" si="28"/>
        <v>249393</v>
      </c>
      <c r="AJ49" s="3">
        <f t="shared" si="28"/>
        <v>249393</v>
      </c>
      <c r="AK49" s="3">
        <f t="shared" si="28"/>
        <v>249393</v>
      </c>
      <c r="AL49" s="3">
        <f t="shared" si="28"/>
        <v>249393</v>
      </c>
      <c r="AM49" s="3">
        <f t="shared" si="28"/>
        <v>249393</v>
      </c>
    </row>
    <row r="50" spans="1:39" ht="15" customHeight="1" x14ac:dyDescent="0.25">
      <c r="A50" s="621"/>
      <c r="B50" s="11" t="str">
        <f t="shared" si="19"/>
        <v>Motors</v>
      </c>
      <c r="C50" s="3">
        <v>0</v>
      </c>
      <c r="D50" s="3">
        <v>0</v>
      </c>
      <c r="E50" s="3">
        <v>0</v>
      </c>
      <c r="F50" s="3">
        <v>0</v>
      </c>
      <c r="G50" s="3">
        <f t="shared" ref="G50:AM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3">
        <f t="shared" si="29"/>
        <v>0</v>
      </c>
      <c r="R50" s="3">
        <f t="shared" si="29"/>
        <v>0</v>
      </c>
      <c r="S50" s="3">
        <f t="shared" si="29"/>
        <v>0</v>
      </c>
      <c r="T50" s="420">
        <v>536912</v>
      </c>
      <c r="U50" s="3">
        <f t="shared" si="29"/>
        <v>536912</v>
      </c>
      <c r="V50" s="3">
        <f t="shared" si="29"/>
        <v>536912</v>
      </c>
      <c r="W50" s="3">
        <f t="shared" si="29"/>
        <v>536912</v>
      </c>
      <c r="X50" s="3">
        <f t="shared" si="29"/>
        <v>536912</v>
      </c>
      <c r="Y50" s="3">
        <f t="shared" si="29"/>
        <v>536912</v>
      </c>
      <c r="Z50" s="3">
        <f t="shared" si="29"/>
        <v>536912</v>
      </c>
      <c r="AA50" s="3">
        <f t="shared" si="29"/>
        <v>536912</v>
      </c>
      <c r="AB50" s="3">
        <f t="shared" si="29"/>
        <v>536912</v>
      </c>
      <c r="AC50" s="3">
        <f t="shared" si="29"/>
        <v>536912</v>
      </c>
      <c r="AD50" s="3">
        <f t="shared" si="29"/>
        <v>536912</v>
      </c>
      <c r="AE50" s="3">
        <f t="shared" si="29"/>
        <v>536912</v>
      </c>
      <c r="AF50" s="3">
        <f t="shared" si="29"/>
        <v>536912</v>
      </c>
      <c r="AG50" s="3">
        <f t="shared" si="29"/>
        <v>536912</v>
      </c>
      <c r="AH50" s="3">
        <f t="shared" si="29"/>
        <v>536912</v>
      </c>
      <c r="AI50" s="3">
        <f t="shared" si="29"/>
        <v>536912</v>
      </c>
      <c r="AJ50" s="3">
        <f t="shared" si="29"/>
        <v>536912</v>
      </c>
      <c r="AK50" s="3">
        <f t="shared" si="29"/>
        <v>536912</v>
      </c>
      <c r="AL50" s="3">
        <f t="shared" si="29"/>
        <v>536912</v>
      </c>
      <c r="AM50" s="3">
        <f t="shared" si="29"/>
        <v>536912</v>
      </c>
    </row>
    <row r="51" spans="1:39" x14ac:dyDescent="0.25">
      <c r="A51" s="621"/>
      <c r="B51" s="11" t="str">
        <f t="shared" si="19"/>
        <v>Process</v>
      </c>
      <c r="C51" s="3">
        <v>0</v>
      </c>
      <c r="D51" s="3">
        <v>0</v>
      </c>
      <c r="E51" s="3">
        <v>0</v>
      </c>
      <c r="F51" s="3">
        <v>0</v>
      </c>
      <c r="G51" s="3">
        <f t="shared" ref="G51:AM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3">
        <f t="shared" si="30"/>
        <v>0</v>
      </c>
      <c r="R51" s="3">
        <f t="shared" si="30"/>
        <v>0</v>
      </c>
      <c r="S51" s="3">
        <f t="shared" si="30"/>
        <v>0</v>
      </c>
      <c r="T51" s="420">
        <v>4602807</v>
      </c>
      <c r="U51" s="3">
        <f t="shared" si="30"/>
        <v>4602807</v>
      </c>
      <c r="V51" s="3">
        <f t="shared" si="30"/>
        <v>4602807</v>
      </c>
      <c r="W51" s="3">
        <f t="shared" si="30"/>
        <v>4602807</v>
      </c>
      <c r="X51" s="3">
        <f t="shared" si="30"/>
        <v>4602807</v>
      </c>
      <c r="Y51" s="3">
        <f t="shared" si="30"/>
        <v>4602807</v>
      </c>
      <c r="Z51" s="3">
        <f t="shared" si="30"/>
        <v>4602807</v>
      </c>
      <c r="AA51" s="3">
        <f t="shared" si="30"/>
        <v>4602807</v>
      </c>
      <c r="AB51" s="3">
        <f t="shared" si="30"/>
        <v>4602807</v>
      </c>
      <c r="AC51" s="3">
        <f t="shared" si="30"/>
        <v>4602807</v>
      </c>
      <c r="AD51" s="3">
        <f t="shared" si="30"/>
        <v>4602807</v>
      </c>
      <c r="AE51" s="3">
        <f t="shared" si="30"/>
        <v>4602807</v>
      </c>
      <c r="AF51" s="3">
        <f t="shared" si="30"/>
        <v>4602807</v>
      </c>
      <c r="AG51" s="3">
        <f t="shared" si="30"/>
        <v>4602807</v>
      </c>
      <c r="AH51" s="3">
        <f t="shared" si="30"/>
        <v>4602807</v>
      </c>
      <c r="AI51" s="3">
        <f t="shared" si="30"/>
        <v>4602807</v>
      </c>
      <c r="AJ51" s="3">
        <f t="shared" si="30"/>
        <v>4602807</v>
      </c>
      <c r="AK51" s="3">
        <f t="shared" si="30"/>
        <v>4602807</v>
      </c>
      <c r="AL51" s="3">
        <f t="shared" si="30"/>
        <v>4602807</v>
      </c>
      <c r="AM51" s="3">
        <f t="shared" si="30"/>
        <v>4602807</v>
      </c>
    </row>
    <row r="52" spans="1:39" x14ac:dyDescent="0.25">
      <c r="A52" s="621"/>
      <c r="B52" s="11" t="str">
        <f t="shared" si="19"/>
        <v>Refrigeration</v>
      </c>
      <c r="C52" s="3">
        <v>0</v>
      </c>
      <c r="D52" s="3">
        <v>0</v>
      </c>
      <c r="E52" s="3">
        <v>0</v>
      </c>
      <c r="F52" s="3">
        <v>0</v>
      </c>
      <c r="G52" s="3">
        <f t="shared" ref="G52:AM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3">
        <f t="shared" si="31"/>
        <v>0</v>
      </c>
      <c r="R52" s="3">
        <f t="shared" si="31"/>
        <v>0</v>
      </c>
      <c r="S52" s="3">
        <f t="shared" si="31"/>
        <v>0</v>
      </c>
      <c r="T52" s="420">
        <v>40178</v>
      </c>
      <c r="U52" s="3">
        <f t="shared" si="31"/>
        <v>40178</v>
      </c>
      <c r="V52" s="3">
        <f t="shared" si="31"/>
        <v>40178</v>
      </c>
      <c r="W52" s="3">
        <f t="shared" si="31"/>
        <v>40178</v>
      </c>
      <c r="X52" s="3">
        <f t="shared" si="31"/>
        <v>40178</v>
      </c>
      <c r="Y52" s="3">
        <f t="shared" si="31"/>
        <v>40178</v>
      </c>
      <c r="Z52" s="3">
        <f t="shared" si="31"/>
        <v>40178</v>
      </c>
      <c r="AA52" s="3">
        <f t="shared" si="31"/>
        <v>40178</v>
      </c>
      <c r="AB52" s="3">
        <f t="shared" si="31"/>
        <v>40178</v>
      </c>
      <c r="AC52" s="3">
        <f t="shared" si="31"/>
        <v>40178</v>
      </c>
      <c r="AD52" s="3">
        <f t="shared" si="31"/>
        <v>40178</v>
      </c>
      <c r="AE52" s="3">
        <f t="shared" si="31"/>
        <v>40178</v>
      </c>
      <c r="AF52" s="3">
        <f t="shared" si="31"/>
        <v>40178</v>
      </c>
      <c r="AG52" s="3">
        <f t="shared" si="31"/>
        <v>40178</v>
      </c>
      <c r="AH52" s="3">
        <f t="shared" si="31"/>
        <v>40178</v>
      </c>
      <c r="AI52" s="3">
        <f t="shared" si="31"/>
        <v>40178</v>
      </c>
      <c r="AJ52" s="3">
        <f t="shared" si="31"/>
        <v>40178</v>
      </c>
      <c r="AK52" s="3">
        <f t="shared" si="31"/>
        <v>40178</v>
      </c>
      <c r="AL52" s="3">
        <f t="shared" si="31"/>
        <v>40178</v>
      </c>
      <c r="AM52" s="3">
        <f t="shared" si="31"/>
        <v>40178</v>
      </c>
    </row>
    <row r="53" spans="1:39" x14ac:dyDescent="0.25">
      <c r="A53" s="621"/>
      <c r="B53" s="11" t="str">
        <f t="shared" si="19"/>
        <v>Water Heating</v>
      </c>
      <c r="C53" s="3">
        <v>0</v>
      </c>
      <c r="D53" s="3">
        <v>0</v>
      </c>
      <c r="E53" s="3">
        <v>0</v>
      </c>
      <c r="F53" s="3">
        <v>0</v>
      </c>
      <c r="G53" s="3">
        <f t="shared" ref="G53:AM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3">
        <f t="shared" si="32"/>
        <v>0</v>
      </c>
      <c r="R53" s="3">
        <f t="shared" si="32"/>
        <v>0</v>
      </c>
      <c r="S53" s="3">
        <f t="shared" si="32"/>
        <v>0</v>
      </c>
      <c r="T53" s="420">
        <v>42312</v>
      </c>
      <c r="U53" s="3">
        <f t="shared" si="32"/>
        <v>42312</v>
      </c>
      <c r="V53" s="3">
        <f t="shared" si="32"/>
        <v>42312</v>
      </c>
      <c r="W53" s="3">
        <f t="shared" si="32"/>
        <v>42312</v>
      </c>
      <c r="X53" s="3">
        <f t="shared" si="32"/>
        <v>42312</v>
      </c>
      <c r="Y53" s="3">
        <f t="shared" si="32"/>
        <v>42312</v>
      </c>
      <c r="Z53" s="3">
        <f t="shared" si="32"/>
        <v>42312</v>
      </c>
      <c r="AA53" s="3">
        <f t="shared" si="32"/>
        <v>42312</v>
      </c>
      <c r="AB53" s="3">
        <f t="shared" si="32"/>
        <v>42312</v>
      </c>
      <c r="AC53" s="3">
        <f t="shared" si="32"/>
        <v>42312</v>
      </c>
      <c r="AD53" s="3">
        <f t="shared" si="32"/>
        <v>42312</v>
      </c>
      <c r="AE53" s="3">
        <f t="shared" si="32"/>
        <v>42312</v>
      </c>
      <c r="AF53" s="3">
        <f t="shared" si="32"/>
        <v>42312</v>
      </c>
      <c r="AG53" s="3">
        <f t="shared" si="32"/>
        <v>42312</v>
      </c>
      <c r="AH53" s="3">
        <f t="shared" si="32"/>
        <v>42312</v>
      </c>
      <c r="AI53" s="3">
        <f t="shared" si="32"/>
        <v>42312</v>
      </c>
      <c r="AJ53" s="3">
        <f t="shared" si="32"/>
        <v>42312</v>
      </c>
      <c r="AK53" s="3">
        <f t="shared" si="32"/>
        <v>42312</v>
      </c>
      <c r="AL53" s="3">
        <f t="shared" si="32"/>
        <v>42312</v>
      </c>
      <c r="AM53" s="3">
        <f t="shared" si="32"/>
        <v>42312</v>
      </c>
    </row>
    <row r="54" spans="1:39" ht="15" customHeight="1" x14ac:dyDescent="0.25">
      <c r="A54" s="621"/>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3">
      <c r="A55" s="622"/>
      <c r="B55" s="177" t="str">
        <f t="shared" si="19"/>
        <v>Monthly kWh</v>
      </c>
      <c r="C55" s="223">
        <f>SUM(C41:C54)</f>
        <v>0</v>
      </c>
      <c r="D55" s="223">
        <f t="shared" ref="D55:AM55" si="33">SUM(D41:D54)</f>
        <v>0</v>
      </c>
      <c r="E55" s="223">
        <f t="shared" si="33"/>
        <v>0</v>
      </c>
      <c r="F55" s="223">
        <f t="shared" si="33"/>
        <v>0</v>
      </c>
      <c r="G55" s="223">
        <f t="shared" si="33"/>
        <v>0</v>
      </c>
      <c r="H55" s="223">
        <f t="shared" si="33"/>
        <v>0</v>
      </c>
      <c r="I55" s="223">
        <f t="shared" si="33"/>
        <v>0</v>
      </c>
      <c r="J55" s="223">
        <f t="shared" si="33"/>
        <v>0</v>
      </c>
      <c r="K55" s="223">
        <f t="shared" si="33"/>
        <v>0</v>
      </c>
      <c r="L55" s="223">
        <f t="shared" si="33"/>
        <v>0</v>
      </c>
      <c r="M55" s="223">
        <f t="shared" si="33"/>
        <v>0</v>
      </c>
      <c r="N55" s="223">
        <f t="shared" si="33"/>
        <v>0</v>
      </c>
      <c r="O55" s="223">
        <f t="shared" si="33"/>
        <v>0</v>
      </c>
      <c r="P55" s="223">
        <f t="shared" si="33"/>
        <v>0</v>
      </c>
      <c r="Q55" s="223">
        <f t="shared" si="33"/>
        <v>0</v>
      </c>
      <c r="R55" s="223">
        <f t="shared" si="33"/>
        <v>0</v>
      </c>
      <c r="S55" s="223">
        <f t="shared" si="33"/>
        <v>0</v>
      </c>
      <c r="T55" s="223">
        <f t="shared" si="33"/>
        <v>41177306.020000003</v>
      </c>
      <c r="U55" s="223">
        <f t="shared" si="33"/>
        <v>41177306.020000003</v>
      </c>
      <c r="V55" s="223">
        <f t="shared" si="33"/>
        <v>41177306.020000003</v>
      </c>
      <c r="W55" s="223">
        <f t="shared" si="33"/>
        <v>41177306.020000003</v>
      </c>
      <c r="X55" s="223">
        <f t="shared" si="33"/>
        <v>41177306.020000003</v>
      </c>
      <c r="Y55" s="223">
        <f t="shared" si="33"/>
        <v>41177306.020000003</v>
      </c>
      <c r="Z55" s="223">
        <f t="shared" si="33"/>
        <v>41177306.020000003</v>
      </c>
      <c r="AA55" s="223">
        <f t="shared" si="33"/>
        <v>41177306.020000003</v>
      </c>
      <c r="AB55" s="223">
        <f t="shared" si="33"/>
        <v>41177306.020000003</v>
      </c>
      <c r="AC55" s="223">
        <f t="shared" si="33"/>
        <v>41177306.020000003</v>
      </c>
      <c r="AD55" s="223">
        <f t="shared" si="33"/>
        <v>41177306.020000003</v>
      </c>
      <c r="AE55" s="223">
        <f t="shared" si="33"/>
        <v>41177306.020000003</v>
      </c>
      <c r="AF55" s="223">
        <f t="shared" si="33"/>
        <v>41177306.020000003</v>
      </c>
      <c r="AG55" s="223">
        <f t="shared" si="33"/>
        <v>41177306.020000003</v>
      </c>
      <c r="AH55" s="223">
        <f t="shared" si="33"/>
        <v>41177306.020000003</v>
      </c>
      <c r="AI55" s="223">
        <f t="shared" si="33"/>
        <v>41177306.020000003</v>
      </c>
      <c r="AJ55" s="223">
        <f t="shared" si="33"/>
        <v>41177306.020000003</v>
      </c>
      <c r="AK55" s="223">
        <f t="shared" si="33"/>
        <v>41177306.020000003</v>
      </c>
      <c r="AL55" s="223">
        <f t="shared" si="33"/>
        <v>41177306.020000003</v>
      </c>
      <c r="AM55" s="223">
        <f t="shared" si="33"/>
        <v>41177306.020000003</v>
      </c>
    </row>
    <row r="56" spans="1:39" x14ac:dyDescent="0.25">
      <c r="A56" s="36"/>
      <c r="B56" s="119"/>
      <c r="C56" s="9"/>
      <c r="D56" s="27"/>
      <c r="E56" s="9"/>
      <c r="F56" s="27"/>
      <c r="G56" s="27"/>
      <c r="H56" s="9"/>
      <c r="I56" s="27"/>
      <c r="J56" s="27"/>
      <c r="K56" s="9"/>
      <c r="L56" s="27"/>
      <c r="M56" s="27"/>
      <c r="N56" s="9"/>
      <c r="O56" s="27"/>
      <c r="P56" s="27"/>
      <c r="Q56" s="9"/>
      <c r="R56" s="27"/>
      <c r="S56" s="27"/>
      <c r="T56" s="9"/>
      <c r="U56" s="27"/>
      <c r="V56" s="27"/>
      <c r="W56" s="9"/>
      <c r="X56" s="27"/>
      <c r="Y56" s="27"/>
      <c r="Z56" s="9"/>
      <c r="AA56" s="27"/>
      <c r="AB56" s="27"/>
      <c r="AC56" s="9"/>
      <c r="AD56" s="27"/>
      <c r="AE56" s="27"/>
      <c r="AF56" s="9"/>
      <c r="AG56" s="27"/>
      <c r="AH56" s="27"/>
      <c r="AI56" s="9"/>
      <c r="AJ56" s="27"/>
      <c r="AK56" s="27"/>
      <c r="AL56" s="9"/>
      <c r="AM56" s="27"/>
    </row>
    <row r="57" spans="1:39" ht="15.75" thickBot="1" x14ac:dyDescent="0.3">
      <c r="A57" s="193" t="s">
        <v>173</v>
      </c>
      <c r="B57" s="194"/>
      <c r="C57" s="194"/>
      <c r="D57" s="194"/>
      <c r="E57" s="194"/>
      <c r="F57" s="194"/>
      <c r="G57" s="194"/>
      <c r="H57" s="194"/>
      <c r="I57" s="194"/>
      <c r="J57" s="194"/>
      <c r="K57" s="19"/>
      <c r="L57" s="20"/>
      <c r="M57" s="20"/>
      <c r="N57" s="19"/>
      <c r="O57" s="20"/>
      <c r="P57" s="20"/>
      <c r="Q57" s="19"/>
      <c r="R57" s="20"/>
      <c r="S57" s="20"/>
      <c r="T57" s="19"/>
      <c r="U57" s="20"/>
      <c r="V57" s="20"/>
      <c r="W57" s="19"/>
      <c r="X57" s="20"/>
      <c r="Y57" s="20"/>
      <c r="Z57" s="19"/>
      <c r="AA57" s="20"/>
      <c r="AB57" s="20"/>
      <c r="AC57" s="19"/>
      <c r="AD57" s="20"/>
      <c r="AE57" s="20"/>
      <c r="AF57" s="19"/>
      <c r="AG57" s="20"/>
      <c r="AH57" s="20"/>
      <c r="AI57" s="19"/>
      <c r="AJ57" s="20"/>
      <c r="AK57" s="20"/>
      <c r="AL57" s="19"/>
      <c r="AM57" s="20"/>
    </row>
    <row r="58" spans="1:39" ht="16.5" thickBot="1" x14ac:dyDescent="0.3">
      <c r="A58" s="623" t="s">
        <v>16</v>
      </c>
      <c r="B58" s="17" t="s">
        <v>10</v>
      </c>
      <c r="C58" s="135">
        <f>C$4</f>
        <v>45292</v>
      </c>
      <c r="D58" s="135">
        <f t="shared" ref="D58:AM58" si="34">D$4</f>
        <v>45323</v>
      </c>
      <c r="E58" s="135">
        <f t="shared" si="34"/>
        <v>45352</v>
      </c>
      <c r="F58" s="135">
        <f t="shared" si="34"/>
        <v>45383</v>
      </c>
      <c r="G58" s="135">
        <f t="shared" si="34"/>
        <v>45413</v>
      </c>
      <c r="H58" s="135">
        <f t="shared" si="34"/>
        <v>45444</v>
      </c>
      <c r="I58" s="135">
        <f t="shared" si="34"/>
        <v>45474</v>
      </c>
      <c r="J58" s="135">
        <f t="shared" si="34"/>
        <v>45505</v>
      </c>
      <c r="K58" s="135">
        <f t="shared" si="34"/>
        <v>45536</v>
      </c>
      <c r="L58" s="135">
        <f t="shared" si="34"/>
        <v>45566</v>
      </c>
      <c r="M58" s="135">
        <f t="shared" si="34"/>
        <v>45597</v>
      </c>
      <c r="N58" s="135">
        <f t="shared" si="34"/>
        <v>45627</v>
      </c>
      <c r="O58" s="135">
        <f t="shared" si="34"/>
        <v>45658</v>
      </c>
      <c r="P58" s="135">
        <f t="shared" si="34"/>
        <v>45689</v>
      </c>
      <c r="Q58" s="135">
        <f t="shared" si="34"/>
        <v>45717</v>
      </c>
      <c r="R58" s="135">
        <f t="shared" si="34"/>
        <v>45748</v>
      </c>
      <c r="S58" s="135">
        <f t="shared" si="34"/>
        <v>45778</v>
      </c>
      <c r="T58" s="135">
        <f t="shared" si="34"/>
        <v>45809</v>
      </c>
      <c r="U58" s="135">
        <f t="shared" si="34"/>
        <v>45839</v>
      </c>
      <c r="V58" s="135">
        <f t="shared" si="34"/>
        <v>45870</v>
      </c>
      <c r="W58" s="135">
        <f t="shared" si="34"/>
        <v>45901</v>
      </c>
      <c r="X58" s="135">
        <f t="shared" si="34"/>
        <v>45931</v>
      </c>
      <c r="Y58" s="135">
        <f t="shared" si="34"/>
        <v>45962</v>
      </c>
      <c r="Z58" s="135">
        <f t="shared" si="34"/>
        <v>45992</v>
      </c>
      <c r="AA58" s="135">
        <f t="shared" si="34"/>
        <v>46023</v>
      </c>
      <c r="AB58" s="135">
        <f t="shared" si="34"/>
        <v>46054</v>
      </c>
      <c r="AC58" s="135">
        <f t="shared" si="34"/>
        <v>46082</v>
      </c>
      <c r="AD58" s="135">
        <f t="shared" si="34"/>
        <v>46113</v>
      </c>
      <c r="AE58" s="135">
        <f t="shared" si="34"/>
        <v>46143</v>
      </c>
      <c r="AF58" s="135">
        <f t="shared" si="34"/>
        <v>46174</v>
      </c>
      <c r="AG58" s="135">
        <f t="shared" si="34"/>
        <v>46204</v>
      </c>
      <c r="AH58" s="135">
        <f t="shared" si="34"/>
        <v>46235</v>
      </c>
      <c r="AI58" s="135">
        <f t="shared" si="34"/>
        <v>46266</v>
      </c>
      <c r="AJ58" s="135">
        <f t="shared" si="34"/>
        <v>46296</v>
      </c>
      <c r="AK58" s="135">
        <f t="shared" si="34"/>
        <v>46327</v>
      </c>
      <c r="AL58" s="135">
        <f t="shared" si="34"/>
        <v>46357</v>
      </c>
      <c r="AM58" s="135">
        <f t="shared" si="34"/>
        <v>46388</v>
      </c>
    </row>
    <row r="59" spans="1:39" ht="15" customHeight="1" x14ac:dyDescent="0.25">
      <c r="A59" s="624"/>
      <c r="B59" s="13" t="str">
        <f t="shared" ref="B59:B72" si="35">B41</f>
        <v>Air Comp</v>
      </c>
      <c r="C59" s="23">
        <f>((C5*0.5)-C41)*C78*C93*C$2</f>
        <v>0</v>
      </c>
      <c r="D59" s="23">
        <f>((D5*0.5)+C23-D41)*D78*D93*D$2</f>
        <v>0</v>
      </c>
      <c r="E59" s="23">
        <f t="shared" ref="E59:AM59" si="36">((E5*0.5)+D23-E41)*E78*E93*E$2</f>
        <v>64.003214686978666</v>
      </c>
      <c r="F59" s="23">
        <f t="shared" si="36"/>
        <v>118.95153199879167</v>
      </c>
      <c r="G59" s="23">
        <f t="shared" si="36"/>
        <v>130.46842790489637</v>
      </c>
      <c r="H59" s="23">
        <f t="shared" si="36"/>
        <v>513.64557752939277</v>
      </c>
      <c r="I59" s="23">
        <f t="shared" si="36"/>
        <v>770.25842907784704</v>
      </c>
      <c r="J59" s="23">
        <f t="shared" si="36"/>
        <v>932.26556718753363</v>
      </c>
      <c r="K59" s="23">
        <f t="shared" si="36"/>
        <v>1736.1272283046087</v>
      </c>
      <c r="L59" s="23">
        <f t="shared" si="36"/>
        <v>1335.0094825355484</v>
      </c>
      <c r="M59" s="23">
        <f t="shared" si="36"/>
        <v>1356.1929314879999</v>
      </c>
      <c r="N59" s="23">
        <f t="shared" si="36"/>
        <v>2129.7213888971223</v>
      </c>
      <c r="O59" s="23">
        <f t="shared" si="36"/>
        <v>2812.1790380203615</v>
      </c>
      <c r="P59" s="23">
        <f t="shared" si="36"/>
        <v>2564.3934067018763</v>
      </c>
      <c r="Q59" s="23">
        <f t="shared" si="36"/>
        <v>2925.0828734972106</v>
      </c>
      <c r="R59" s="23">
        <f t="shared" si="36"/>
        <v>2718.1688507960926</v>
      </c>
      <c r="S59" s="23">
        <f t="shared" si="36"/>
        <v>2981.3421549461632</v>
      </c>
      <c r="T59" s="23">
        <f t="shared" si="36"/>
        <v>2735.2101947844662</v>
      </c>
      <c r="U59" s="23">
        <f t="shared" si="36"/>
        <v>2702.0950469322988</v>
      </c>
      <c r="V59" s="23">
        <f t="shared" si="36"/>
        <v>2776.5414865332064</v>
      </c>
      <c r="W59" s="23">
        <f t="shared" si="36"/>
        <v>2699.0266713857891</v>
      </c>
      <c r="X59" s="23">
        <f t="shared" si="36"/>
        <v>1491.4016704541539</v>
      </c>
      <c r="Y59" s="23">
        <f t="shared" si="36"/>
        <v>1467.6524573888835</v>
      </c>
      <c r="Z59" s="23">
        <f t="shared" si="36"/>
        <v>1438.0805543081849</v>
      </c>
      <c r="AA59" s="23">
        <f t="shared" si="36"/>
        <v>1383.5878144256451</v>
      </c>
      <c r="AB59" s="23">
        <f t="shared" si="36"/>
        <v>1280.9743494682114</v>
      </c>
      <c r="AC59" s="23">
        <f t="shared" si="36"/>
        <v>1481.7034499709093</v>
      </c>
      <c r="AD59" s="23">
        <f t="shared" si="36"/>
        <v>1376.4602939673305</v>
      </c>
      <c r="AE59" s="23">
        <f t="shared" si="36"/>
        <v>1540.0278543700019</v>
      </c>
      <c r="AF59" s="23">
        <f t="shared" si="36"/>
        <v>2735.2101947844662</v>
      </c>
      <c r="AG59" s="23">
        <f t="shared" si="36"/>
        <v>2702.0950469322988</v>
      </c>
      <c r="AH59" s="23">
        <f t="shared" si="36"/>
        <v>2776.5414865332064</v>
      </c>
      <c r="AI59" s="23">
        <f t="shared" si="36"/>
        <v>2699.0266713857891</v>
      </c>
      <c r="AJ59" s="23">
        <f t="shared" si="36"/>
        <v>1491.4016704541539</v>
      </c>
      <c r="AK59" s="23">
        <f t="shared" si="36"/>
        <v>1467.6524573888835</v>
      </c>
      <c r="AL59" s="23">
        <f t="shared" si="36"/>
        <v>1438.0805543081849</v>
      </c>
      <c r="AM59" s="23">
        <f t="shared" si="36"/>
        <v>1383.5878144256451</v>
      </c>
    </row>
    <row r="60" spans="1:39" ht="15.75" x14ac:dyDescent="0.25">
      <c r="A60" s="624"/>
      <c r="B60" s="13" t="str">
        <f t="shared" si="35"/>
        <v>Building Shell</v>
      </c>
      <c r="C60" s="23">
        <f t="shared" ref="C60:C71" si="37">((C6*0.5)-C42)*C79*C94*C$2</f>
        <v>0</v>
      </c>
      <c r="D60" s="23">
        <f t="shared" ref="D60:AM60" si="38">((D6*0.5)+C24-D42)*D79*D94*D$2</f>
        <v>0</v>
      </c>
      <c r="E60" s="23">
        <f t="shared" si="38"/>
        <v>0</v>
      </c>
      <c r="F60" s="23">
        <f t="shared" si="38"/>
        <v>0</v>
      </c>
      <c r="G60" s="23">
        <f t="shared" si="38"/>
        <v>0</v>
      </c>
      <c r="H60" s="23">
        <f t="shared" si="38"/>
        <v>0</v>
      </c>
      <c r="I60" s="23">
        <f t="shared" si="38"/>
        <v>0</v>
      </c>
      <c r="J60" s="23">
        <f t="shared" si="38"/>
        <v>0</v>
      </c>
      <c r="K60" s="23">
        <f t="shared" si="38"/>
        <v>0</v>
      </c>
      <c r="L60" s="23">
        <f t="shared" si="38"/>
        <v>0</v>
      </c>
      <c r="M60" s="23">
        <f t="shared" si="38"/>
        <v>0</v>
      </c>
      <c r="N60" s="23">
        <f t="shared" si="38"/>
        <v>0</v>
      </c>
      <c r="O60" s="23">
        <f t="shared" si="38"/>
        <v>0</v>
      </c>
      <c r="P60" s="23">
        <f t="shared" si="38"/>
        <v>0</v>
      </c>
      <c r="Q60" s="23">
        <f t="shared" si="38"/>
        <v>0</v>
      </c>
      <c r="R60" s="23">
        <f t="shared" si="38"/>
        <v>0</v>
      </c>
      <c r="S60" s="23">
        <f t="shared" si="38"/>
        <v>0</v>
      </c>
      <c r="T60" s="23">
        <f t="shared" si="38"/>
        <v>0</v>
      </c>
      <c r="U60" s="23">
        <f t="shared" si="38"/>
        <v>0</v>
      </c>
      <c r="V60" s="23">
        <f t="shared" si="38"/>
        <v>0</v>
      </c>
      <c r="W60" s="23">
        <f t="shared" si="38"/>
        <v>0</v>
      </c>
      <c r="X60" s="23">
        <f t="shared" si="38"/>
        <v>0</v>
      </c>
      <c r="Y60" s="23">
        <f t="shared" si="38"/>
        <v>0</v>
      </c>
      <c r="Z60" s="23">
        <f t="shared" si="38"/>
        <v>0</v>
      </c>
      <c r="AA60" s="23">
        <f t="shared" si="38"/>
        <v>0</v>
      </c>
      <c r="AB60" s="23">
        <f t="shared" si="38"/>
        <v>0</v>
      </c>
      <c r="AC60" s="23">
        <f t="shared" si="38"/>
        <v>0</v>
      </c>
      <c r="AD60" s="23">
        <f t="shared" si="38"/>
        <v>0</v>
      </c>
      <c r="AE60" s="23">
        <f t="shared" si="38"/>
        <v>0</v>
      </c>
      <c r="AF60" s="23">
        <f t="shared" si="38"/>
        <v>0</v>
      </c>
      <c r="AG60" s="23">
        <f t="shared" si="38"/>
        <v>0</v>
      </c>
      <c r="AH60" s="23">
        <f t="shared" si="38"/>
        <v>0</v>
      </c>
      <c r="AI60" s="23">
        <f t="shared" si="38"/>
        <v>0</v>
      </c>
      <c r="AJ60" s="23">
        <f t="shared" si="38"/>
        <v>0</v>
      </c>
      <c r="AK60" s="23">
        <f t="shared" si="38"/>
        <v>0</v>
      </c>
      <c r="AL60" s="23">
        <f t="shared" si="38"/>
        <v>0</v>
      </c>
      <c r="AM60" s="23">
        <f t="shared" si="38"/>
        <v>0</v>
      </c>
    </row>
    <row r="61" spans="1:39" ht="15.75" x14ac:dyDescent="0.25">
      <c r="A61" s="624"/>
      <c r="B61" s="13" t="str">
        <f t="shared" si="35"/>
        <v>Cooking</v>
      </c>
      <c r="C61" s="23">
        <f t="shared" si="37"/>
        <v>0</v>
      </c>
      <c r="D61" s="23">
        <f t="shared" ref="D61:AM61" si="39">((D7*0.5)+C25-D43)*D80*D95*D$2</f>
        <v>0</v>
      </c>
      <c r="E61" s="23">
        <f t="shared" si="39"/>
        <v>0</v>
      </c>
      <c r="F61" s="23">
        <f t="shared" si="39"/>
        <v>0</v>
      </c>
      <c r="G61" s="23">
        <f t="shared" si="39"/>
        <v>27.597779828701878</v>
      </c>
      <c r="H61" s="23">
        <f t="shared" si="39"/>
        <v>107.09043067658652</v>
      </c>
      <c r="I61" s="23">
        <f t="shared" si="39"/>
        <v>105.73652463693801</v>
      </c>
      <c r="J61" s="23">
        <f t="shared" si="39"/>
        <v>165.00448807327294</v>
      </c>
      <c r="K61" s="23">
        <f t="shared" si="39"/>
        <v>239.5130078296888</v>
      </c>
      <c r="L61" s="23">
        <f t="shared" si="39"/>
        <v>160.71981405448838</v>
      </c>
      <c r="M61" s="23">
        <f t="shared" si="39"/>
        <v>261.5461005818575</v>
      </c>
      <c r="N61" s="23">
        <f t="shared" si="39"/>
        <v>371.69771130109666</v>
      </c>
      <c r="O61" s="23">
        <f t="shared" si="39"/>
        <v>385.04283388838746</v>
      </c>
      <c r="P61" s="23">
        <f t="shared" si="39"/>
        <v>348.74451672505865</v>
      </c>
      <c r="Q61" s="23">
        <f t="shared" si="39"/>
        <v>372.91556352244976</v>
      </c>
      <c r="R61" s="23">
        <f t="shared" si="39"/>
        <v>346.70281508154744</v>
      </c>
      <c r="S61" s="23">
        <f t="shared" si="39"/>
        <v>415.35306470144076</v>
      </c>
      <c r="T61" s="23">
        <f t="shared" si="39"/>
        <v>106.65238374698362</v>
      </c>
      <c r="U61" s="23">
        <f t="shared" si="39"/>
        <v>105.58463178883595</v>
      </c>
      <c r="V61" s="23">
        <f t="shared" si="39"/>
        <v>108.84540769850416</v>
      </c>
      <c r="W61" s="23">
        <f t="shared" si="39"/>
        <v>103.57012682784888</v>
      </c>
      <c r="X61" s="23">
        <f t="shared" si="39"/>
        <v>56.566558150830474</v>
      </c>
      <c r="Y61" s="23">
        <f t="shared" si="39"/>
        <v>54.994287790714509</v>
      </c>
      <c r="Z61" s="23">
        <f t="shared" si="39"/>
        <v>53.708560406091713</v>
      </c>
      <c r="AA61" s="23">
        <f t="shared" si="39"/>
        <v>51.275431552642367</v>
      </c>
      <c r="AB61" s="23">
        <f t="shared" si="39"/>
        <v>47.12864823924248</v>
      </c>
      <c r="AC61" s="23">
        <f t="shared" si="39"/>
        <v>50.982796062476623</v>
      </c>
      <c r="AD61" s="23">
        <f t="shared" si="39"/>
        <v>48.020050813528023</v>
      </c>
      <c r="AE61" s="23">
        <f t="shared" si="39"/>
        <v>58.416553085948721</v>
      </c>
      <c r="AF61" s="23">
        <f t="shared" si="39"/>
        <v>106.65238374698362</v>
      </c>
      <c r="AG61" s="23">
        <f t="shared" si="39"/>
        <v>105.58463178883595</v>
      </c>
      <c r="AH61" s="23">
        <f t="shared" si="39"/>
        <v>108.84540769850416</v>
      </c>
      <c r="AI61" s="23">
        <f t="shared" si="39"/>
        <v>103.57012682784888</v>
      </c>
      <c r="AJ61" s="23">
        <f t="shared" si="39"/>
        <v>56.566558150830474</v>
      </c>
      <c r="AK61" s="23">
        <f t="shared" si="39"/>
        <v>54.994287790714509</v>
      </c>
      <c r="AL61" s="23">
        <f t="shared" si="39"/>
        <v>53.708560406091713</v>
      </c>
      <c r="AM61" s="23">
        <f t="shared" si="39"/>
        <v>51.275431552642367</v>
      </c>
    </row>
    <row r="62" spans="1:39" ht="15.75" x14ac:dyDescent="0.25">
      <c r="A62" s="624"/>
      <c r="B62" s="13" t="str">
        <f t="shared" si="35"/>
        <v>Cooling</v>
      </c>
      <c r="C62" s="23">
        <f t="shared" si="37"/>
        <v>0</v>
      </c>
      <c r="D62" s="23">
        <f t="shared" ref="D62:AM62" si="40">((D8*0.5)+C26-D44)*D81*D96*D$2</f>
        <v>0.31936214535125712</v>
      </c>
      <c r="E62" s="23">
        <f t="shared" si="40"/>
        <v>97.019176286012041</v>
      </c>
      <c r="F62" s="23">
        <f t="shared" si="40"/>
        <v>667.37772599007928</v>
      </c>
      <c r="G62" s="23">
        <f t="shared" si="40"/>
        <v>2731.6986035309606</v>
      </c>
      <c r="H62" s="23">
        <f t="shared" si="40"/>
        <v>23442.206394818273</v>
      </c>
      <c r="I62" s="23">
        <f t="shared" si="40"/>
        <v>35622.541356063011</v>
      </c>
      <c r="J62" s="23">
        <f t="shared" si="40"/>
        <v>38534.521947161964</v>
      </c>
      <c r="K62" s="23">
        <f t="shared" si="40"/>
        <v>20653.155249917971</v>
      </c>
      <c r="L62" s="23">
        <f t="shared" si="40"/>
        <v>2633.3548032048893</v>
      </c>
      <c r="M62" s="23">
        <f t="shared" si="40"/>
        <v>1016.4953557721379</v>
      </c>
      <c r="N62" s="23">
        <f t="shared" si="40"/>
        <v>12.121128901061869</v>
      </c>
      <c r="O62" s="23">
        <f t="shared" si="40"/>
        <v>1.2382498557652222</v>
      </c>
      <c r="P62" s="23">
        <f t="shared" si="40"/>
        <v>50.92165466724812</v>
      </c>
      <c r="Q62" s="23">
        <f t="shared" si="40"/>
        <v>1563.9633412152984</v>
      </c>
      <c r="R62" s="23">
        <f t="shared" si="40"/>
        <v>5547.1052777573577</v>
      </c>
      <c r="S62" s="23">
        <f t="shared" si="40"/>
        <v>17544.946821465757</v>
      </c>
      <c r="T62" s="23">
        <f t="shared" si="40"/>
        <v>22919.036482946205</v>
      </c>
      <c r="U62" s="23">
        <f t="shared" si="40"/>
        <v>29002.8824030373</v>
      </c>
      <c r="V62" s="23">
        <f t="shared" si="40"/>
        <v>28290.531497571315</v>
      </c>
      <c r="W62" s="23">
        <f t="shared" si="40"/>
        <v>12026.292798171569</v>
      </c>
      <c r="X62" s="23">
        <f t="shared" si="40"/>
        <v>1106.8710158812833</v>
      </c>
      <c r="Y62" s="23">
        <f t="shared" si="40"/>
        <v>329.30625356177478</v>
      </c>
      <c r="Z62" s="23">
        <f t="shared" si="40"/>
        <v>2.8329646585914157</v>
      </c>
      <c r="AA62" s="23">
        <f t="shared" si="40"/>
        <v>0.23467447800605465</v>
      </c>
      <c r="AB62" s="23">
        <f t="shared" si="40"/>
        <v>10.036266506487065</v>
      </c>
      <c r="AC62" s="23">
        <f t="shared" si="40"/>
        <v>304.93338331702523</v>
      </c>
      <c r="AD62" s="23">
        <f t="shared" si="40"/>
        <v>1153.8726693957135</v>
      </c>
      <c r="AE62" s="23">
        <f t="shared" si="40"/>
        <v>3788.8162116902636</v>
      </c>
      <c r="AF62" s="23">
        <f t="shared" si="40"/>
        <v>22919.036482946205</v>
      </c>
      <c r="AG62" s="23">
        <f t="shared" si="40"/>
        <v>29002.8824030373</v>
      </c>
      <c r="AH62" s="23">
        <f t="shared" si="40"/>
        <v>28290.531497571315</v>
      </c>
      <c r="AI62" s="23">
        <f t="shared" si="40"/>
        <v>12026.292798171569</v>
      </c>
      <c r="AJ62" s="23">
        <f t="shared" si="40"/>
        <v>1106.8710158812833</v>
      </c>
      <c r="AK62" s="23">
        <f t="shared" si="40"/>
        <v>329.30625356177478</v>
      </c>
      <c r="AL62" s="23">
        <f t="shared" si="40"/>
        <v>2.8329646585914157</v>
      </c>
      <c r="AM62" s="23">
        <f t="shared" si="40"/>
        <v>0.23467447800605465</v>
      </c>
    </row>
    <row r="63" spans="1:39" ht="15.75" x14ac:dyDescent="0.25">
      <c r="A63" s="624"/>
      <c r="B63" s="13" t="str">
        <f t="shared" si="35"/>
        <v>Ext Lighting</v>
      </c>
      <c r="C63" s="23">
        <f t="shared" si="37"/>
        <v>0</v>
      </c>
      <c r="D63" s="23">
        <f t="shared" ref="D63:AM63" si="41">((D9*0.5)+C27-D45)*D82*D97*D$2</f>
        <v>0</v>
      </c>
      <c r="E63" s="23">
        <f t="shared" si="41"/>
        <v>0</v>
      </c>
      <c r="F63" s="23">
        <f t="shared" si="41"/>
        <v>0</v>
      </c>
      <c r="G63" s="23">
        <f t="shared" si="41"/>
        <v>0</v>
      </c>
      <c r="H63" s="23">
        <f t="shared" si="41"/>
        <v>0</v>
      </c>
      <c r="I63" s="23">
        <f t="shared" si="41"/>
        <v>0</v>
      </c>
      <c r="J63" s="23">
        <f t="shared" si="41"/>
        <v>0</v>
      </c>
      <c r="K63" s="23">
        <f t="shared" si="41"/>
        <v>0</v>
      </c>
      <c r="L63" s="23">
        <f t="shared" si="41"/>
        <v>0</v>
      </c>
      <c r="M63" s="23">
        <f t="shared" si="41"/>
        <v>0</v>
      </c>
      <c r="N63" s="23">
        <f t="shared" si="41"/>
        <v>0</v>
      </c>
      <c r="O63" s="23">
        <f t="shared" si="41"/>
        <v>0</v>
      </c>
      <c r="P63" s="23">
        <f t="shared" si="41"/>
        <v>0</v>
      </c>
      <c r="Q63" s="23">
        <f t="shared" si="41"/>
        <v>0</v>
      </c>
      <c r="R63" s="23">
        <f t="shared" si="41"/>
        <v>0</v>
      </c>
      <c r="S63" s="23">
        <f t="shared" si="41"/>
        <v>0</v>
      </c>
      <c r="T63" s="23">
        <f t="shared" si="41"/>
        <v>0</v>
      </c>
      <c r="U63" s="23">
        <f t="shared" si="41"/>
        <v>0</v>
      </c>
      <c r="V63" s="23">
        <f t="shared" si="41"/>
        <v>0</v>
      </c>
      <c r="W63" s="23">
        <f t="shared" si="41"/>
        <v>0</v>
      </c>
      <c r="X63" s="23">
        <f t="shared" si="41"/>
        <v>0</v>
      </c>
      <c r="Y63" s="23">
        <f t="shared" si="41"/>
        <v>0</v>
      </c>
      <c r="Z63" s="23">
        <f t="shared" si="41"/>
        <v>0</v>
      </c>
      <c r="AA63" s="23">
        <f t="shared" si="41"/>
        <v>0</v>
      </c>
      <c r="AB63" s="23">
        <f t="shared" si="41"/>
        <v>0</v>
      </c>
      <c r="AC63" s="23">
        <f t="shared" si="41"/>
        <v>0</v>
      </c>
      <c r="AD63" s="23">
        <f t="shared" si="41"/>
        <v>0</v>
      </c>
      <c r="AE63" s="23">
        <f t="shared" si="41"/>
        <v>0</v>
      </c>
      <c r="AF63" s="23">
        <f t="shared" si="41"/>
        <v>0</v>
      </c>
      <c r="AG63" s="23">
        <f t="shared" si="41"/>
        <v>0</v>
      </c>
      <c r="AH63" s="23">
        <f t="shared" si="41"/>
        <v>0</v>
      </c>
      <c r="AI63" s="23">
        <f t="shared" si="41"/>
        <v>0</v>
      </c>
      <c r="AJ63" s="23">
        <f t="shared" si="41"/>
        <v>0</v>
      </c>
      <c r="AK63" s="23">
        <f t="shared" si="41"/>
        <v>0</v>
      </c>
      <c r="AL63" s="23">
        <f t="shared" si="41"/>
        <v>0</v>
      </c>
      <c r="AM63" s="23">
        <f t="shared" si="41"/>
        <v>0</v>
      </c>
    </row>
    <row r="64" spans="1:39" ht="15.75" x14ac:dyDescent="0.25">
      <c r="A64" s="624"/>
      <c r="B64" s="13" t="str">
        <f t="shared" si="35"/>
        <v>Heating</v>
      </c>
      <c r="C64" s="23">
        <f t="shared" si="37"/>
        <v>0</v>
      </c>
      <c r="D64" s="23">
        <f t="shared" ref="D64:AM64" si="42">((D10*0.5)+C28-D46)*D83*D98*D$2</f>
        <v>0</v>
      </c>
      <c r="E64" s="23">
        <f t="shared" si="42"/>
        <v>0</v>
      </c>
      <c r="F64" s="23">
        <f t="shared" si="42"/>
        <v>0</v>
      </c>
      <c r="G64" s="23">
        <f t="shared" si="42"/>
        <v>0</v>
      </c>
      <c r="H64" s="23">
        <f t="shared" si="42"/>
        <v>0</v>
      </c>
      <c r="I64" s="23">
        <f t="shared" si="42"/>
        <v>0</v>
      </c>
      <c r="J64" s="23">
        <f t="shared" si="42"/>
        <v>0</v>
      </c>
      <c r="K64" s="23">
        <f t="shared" si="42"/>
        <v>0</v>
      </c>
      <c r="L64" s="23">
        <f t="shared" si="42"/>
        <v>0</v>
      </c>
      <c r="M64" s="23">
        <f t="shared" si="42"/>
        <v>0</v>
      </c>
      <c r="N64" s="23">
        <f t="shared" si="42"/>
        <v>0</v>
      </c>
      <c r="O64" s="23">
        <f t="shared" si="42"/>
        <v>0</v>
      </c>
      <c r="P64" s="23">
        <f t="shared" si="42"/>
        <v>0</v>
      </c>
      <c r="Q64" s="23">
        <f t="shared" si="42"/>
        <v>0</v>
      </c>
      <c r="R64" s="23">
        <f t="shared" si="42"/>
        <v>0</v>
      </c>
      <c r="S64" s="23">
        <f t="shared" si="42"/>
        <v>0</v>
      </c>
      <c r="T64" s="23">
        <f t="shared" si="42"/>
        <v>-10.543468059357677</v>
      </c>
      <c r="U64" s="23">
        <f t="shared" si="42"/>
        <v>-6.8675331008212508</v>
      </c>
      <c r="V64" s="23">
        <f t="shared" si="42"/>
        <v>-8.2300787526157215</v>
      </c>
      <c r="W64" s="23">
        <f t="shared" si="42"/>
        <v>-37.295811677892303</v>
      </c>
      <c r="X64" s="23">
        <f t="shared" si="42"/>
        <v>-114.40209514095258</v>
      </c>
      <c r="Y64" s="23">
        <f t="shared" si="42"/>
        <v>-249.05534942181816</v>
      </c>
      <c r="Z64" s="23">
        <f t="shared" si="42"/>
        <v>-407.70183462168114</v>
      </c>
      <c r="AA64" s="23">
        <f t="shared" si="42"/>
        <v>-417.30094073566829</v>
      </c>
      <c r="AB64" s="23">
        <f t="shared" si="42"/>
        <v>-362.98213929367762</v>
      </c>
      <c r="AC64" s="23">
        <f t="shared" si="42"/>
        <v>-292.59928877078698</v>
      </c>
      <c r="AD64" s="23">
        <f t="shared" si="42"/>
        <v>-126.76429917491031</v>
      </c>
      <c r="AE64" s="23">
        <f t="shared" si="42"/>
        <v>-56.147029962926965</v>
      </c>
      <c r="AF64" s="23">
        <f t="shared" si="42"/>
        <v>-10.543468059357677</v>
      </c>
      <c r="AG64" s="23">
        <f t="shared" si="42"/>
        <v>-6.8675331008212508</v>
      </c>
      <c r="AH64" s="23">
        <f t="shared" si="42"/>
        <v>-8.2300787526157215</v>
      </c>
      <c r="AI64" s="23">
        <f t="shared" si="42"/>
        <v>-37.295811677892303</v>
      </c>
      <c r="AJ64" s="23">
        <f t="shared" si="42"/>
        <v>-114.40209514095258</v>
      </c>
      <c r="AK64" s="23">
        <f t="shared" si="42"/>
        <v>-249.05534942181816</v>
      </c>
      <c r="AL64" s="23">
        <f t="shared" si="42"/>
        <v>-407.70183462168114</v>
      </c>
      <c r="AM64" s="23">
        <f t="shared" si="42"/>
        <v>-417.30094073566829</v>
      </c>
    </row>
    <row r="65" spans="1:41" ht="15.75" x14ac:dyDescent="0.25">
      <c r="A65" s="624"/>
      <c r="B65" s="13" t="str">
        <f t="shared" si="35"/>
        <v>HVAC</v>
      </c>
      <c r="C65" s="23">
        <f t="shared" si="37"/>
        <v>0</v>
      </c>
      <c r="D65" s="23">
        <f t="shared" ref="D65:AM65" si="43">((D11*0.5)+C29-D47)*D84*D99*D$2</f>
        <v>11.491222688719105</v>
      </c>
      <c r="E65" s="23">
        <f t="shared" si="43"/>
        <v>149.57489178146716</v>
      </c>
      <c r="F65" s="23">
        <f t="shared" si="43"/>
        <v>293.77227634657288</v>
      </c>
      <c r="G65" s="23">
        <f t="shared" si="43"/>
        <v>616.94347830308391</v>
      </c>
      <c r="H65" s="23">
        <f t="shared" si="43"/>
        <v>8379.6419738574514</v>
      </c>
      <c r="I65" s="23">
        <f t="shared" si="43"/>
        <v>16845.827817037687</v>
      </c>
      <c r="J65" s="23">
        <f t="shared" si="43"/>
        <v>18556.611435259412</v>
      </c>
      <c r="K65" s="23">
        <f t="shared" si="43"/>
        <v>13047.677558354182</v>
      </c>
      <c r="L65" s="23">
        <f t="shared" si="43"/>
        <v>6182.1763062906512</v>
      </c>
      <c r="M65" s="23">
        <f t="shared" si="43"/>
        <v>12433.116976933663</v>
      </c>
      <c r="N65" s="23">
        <f t="shared" si="43"/>
        <v>28040.412341736814</v>
      </c>
      <c r="O65" s="23">
        <f t="shared" si="43"/>
        <v>36508.010206006489</v>
      </c>
      <c r="P65" s="23">
        <f t="shared" si="43"/>
        <v>31208.019530045229</v>
      </c>
      <c r="Q65" s="23">
        <f t="shared" si="43"/>
        <v>25625.587665460727</v>
      </c>
      <c r="R65" s="23">
        <f t="shared" si="43"/>
        <v>14322.18354421513</v>
      </c>
      <c r="S65" s="23">
        <f t="shared" si="43"/>
        <v>16655.39759647199</v>
      </c>
      <c r="T65" s="23">
        <f t="shared" si="43"/>
        <v>20389.973637300292</v>
      </c>
      <c r="U65" s="23">
        <f t="shared" si="43"/>
        <v>25667.596654248307</v>
      </c>
      <c r="V65" s="23">
        <f t="shared" si="43"/>
        <v>25071.820015269441</v>
      </c>
      <c r="W65" s="23">
        <f t="shared" si="43"/>
        <v>11053.883413974714</v>
      </c>
      <c r="X65" s="23">
        <f t="shared" si="43"/>
        <v>3394.8560786215494</v>
      </c>
      <c r="Y65" s="23">
        <f t="shared" si="43"/>
        <v>5594.194389979034</v>
      </c>
      <c r="Z65" s="23">
        <f t="shared" si="43"/>
        <v>8642.759160733498</v>
      </c>
      <c r="AA65" s="23">
        <f t="shared" si="43"/>
        <v>8725.7757078955128</v>
      </c>
      <c r="AB65" s="23">
        <f t="shared" si="43"/>
        <v>7624.5469183722098</v>
      </c>
      <c r="AC65" s="23">
        <f t="shared" si="43"/>
        <v>6384.5821939773832</v>
      </c>
      <c r="AD65" s="23">
        <f t="shared" si="43"/>
        <v>3475.8197901205458</v>
      </c>
      <c r="AE65" s="23">
        <f t="shared" si="43"/>
        <v>4184.8479680714827</v>
      </c>
      <c r="AF65" s="23">
        <f t="shared" si="43"/>
        <v>20389.973637300292</v>
      </c>
      <c r="AG65" s="23">
        <f t="shared" si="43"/>
        <v>25667.596654248307</v>
      </c>
      <c r="AH65" s="23">
        <f t="shared" si="43"/>
        <v>25071.820015269441</v>
      </c>
      <c r="AI65" s="23">
        <f t="shared" si="43"/>
        <v>11053.883413974714</v>
      </c>
      <c r="AJ65" s="23">
        <f t="shared" si="43"/>
        <v>3394.8560786215494</v>
      </c>
      <c r="AK65" s="23">
        <f t="shared" si="43"/>
        <v>5594.194389979034</v>
      </c>
      <c r="AL65" s="23">
        <f t="shared" si="43"/>
        <v>8642.759160733498</v>
      </c>
      <c r="AM65" s="23">
        <f t="shared" si="43"/>
        <v>8725.7757078955128</v>
      </c>
    </row>
    <row r="66" spans="1:41" ht="15.75" x14ac:dyDescent="0.25">
      <c r="A66" s="624"/>
      <c r="B66" s="13" t="str">
        <f t="shared" si="35"/>
        <v>Lighting</v>
      </c>
      <c r="C66" s="23">
        <f t="shared" si="37"/>
        <v>0</v>
      </c>
      <c r="D66" s="23">
        <f t="shared" ref="D66:AM66" si="44">((D12*0.5)+C30-D48)*D85*D100*D$2</f>
        <v>297.98118636149121</v>
      </c>
      <c r="E66" s="23">
        <f t="shared" si="44"/>
        <v>1573.7648732928417</v>
      </c>
      <c r="F66" s="23">
        <f t="shared" si="44"/>
        <v>4035.7953130490032</v>
      </c>
      <c r="G66" s="23">
        <f t="shared" si="44"/>
        <v>8815.88673313246</v>
      </c>
      <c r="H66" s="23">
        <f t="shared" si="44"/>
        <v>18545.766501867321</v>
      </c>
      <c r="I66" s="23">
        <f t="shared" si="44"/>
        <v>26342.132038686876</v>
      </c>
      <c r="J66" s="23">
        <f t="shared" si="44"/>
        <v>31095.890054491138</v>
      </c>
      <c r="K66" s="23">
        <f t="shared" si="44"/>
        <v>46857.393739816587</v>
      </c>
      <c r="L66" s="23">
        <f t="shared" si="44"/>
        <v>35625.221958897353</v>
      </c>
      <c r="M66" s="23">
        <f t="shared" si="44"/>
        <v>32396.243253189499</v>
      </c>
      <c r="N66" s="23">
        <f t="shared" si="44"/>
        <v>47495.782466766614</v>
      </c>
      <c r="O66" s="23">
        <f t="shared" si="44"/>
        <v>65647.058327355669</v>
      </c>
      <c r="P66" s="23">
        <f t="shared" si="44"/>
        <v>50254.1112001457</v>
      </c>
      <c r="Q66" s="23">
        <f t="shared" si="44"/>
        <v>56426.522587408486</v>
      </c>
      <c r="R66" s="23">
        <f t="shared" si="44"/>
        <v>55942.424573128315</v>
      </c>
      <c r="S66" s="23">
        <f t="shared" si="44"/>
        <v>70428.63506915413</v>
      </c>
      <c r="T66" s="23">
        <f t="shared" si="44"/>
        <v>30444.389787067747</v>
      </c>
      <c r="U66" s="23">
        <f t="shared" si="44"/>
        <v>37287.998695172617</v>
      </c>
      <c r="V66" s="23">
        <f t="shared" si="44"/>
        <v>30674.515050489179</v>
      </c>
      <c r="W66" s="23">
        <f t="shared" si="44"/>
        <v>31121.5149920722</v>
      </c>
      <c r="X66" s="23">
        <f t="shared" si="44"/>
        <v>19835.843704892981</v>
      </c>
      <c r="Y66" s="23">
        <f t="shared" si="44"/>
        <v>16225.853637481978</v>
      </c>
      <c r="Z66" s="23">
        <f t="shared" si="44"/>
        <v>16659.49241204483</v>
      </c>
      <c r="AA66" s="23">
        <f t="shared" si="44"/>
        <v>18167.79681568635</v>
      </c>
      <c r="AB66" s="23">
        <f t="shared" si="44"/>
        <v>14102.645100179416</v>
      </c>
      <c r="AC66" s="23">
        <f t="shared" si="44"/>
        <v>16065.73615223764</v>
      </c>
      <c r="AD66" s="23">
        <f t="shared" si="44"/>
        <v>15978.831692458351</v>
      </c>
      <c r="AE66" s="23">
        <f t="shared" si="44"/>
        <v>20510.833243214718</v>
      </c>
      <c r="AF66" s="23">
        <f t="shared" si="44"/>
        <v>30444.389787067747</v>
      </c>
      <c r="AG66" s="23">
        <f t="shared" si="44"/>
        <v>37287.998695172617</v>
      </c>
      <c r="AH66" s="23">
        <f t="shared" si="44"/>
        <v>30674.515050489179</v>
      </c>
      <c r="AI66" s="23">
        <f t="shared" si="44"/>
        <v>31121.5149920722</v>
      </c>
      <c r="AJ66" s="23">
        <f t="shared" si="44"/>
        <v>19835.843704892981</v>
      </c>
      <c r="AK66" s="23">
        <f t="shared" si="44"/>
        <v>16225.853637481978</v>
      </c>
      <c r="AL66" s="23">
        <f t="shared" si="44"/>
        <v>16659.49241204483</v>
      </c>
      <c r="AM66" s="23">
        <f t="shared" si="44"/>
        <v>18167.79681568635</v>
      </c>
    </row>
    <row r="67" spans="1:41" ht="15.75" x14ac:dyDescent="0.25">
      <c r="A67" s="624"/>
      <c r="B67" s="13" t="str">
        <f t="shared" si="35"/>
        <v>Miscellaneous</v>
      </c>
      <c r="C67" s="23">
        <f t="shared" si="37"/>
        <v>0</v>
      </c>
      <c r="D67" s="23">
        <f t="shared" ref="D67:AM67" si="45">((D13*0.5)+C31-D49)*D86*D101*D$2</f>
        <v>0</v>
      </c>
      <c r="E67" s="23">
        <f t="shared" si="45"/>
        <v>15.130658743753497</v>
      </c>
      <c r="F67" s="23">
        <f t="shared" si="45"/>
        <v>28.120697476255984</v>
      </c>
      <c r="G67" s="23">
        <f t="shared" si="45"/>
        <v>56.546133295267005</v>
      </c>
      <c r="H67" s="23">
        <f t="shared" si="45"/>
        <v>167.87114139317893</v>
      </c>
      <c r="I67" s="23">
        <f t="shared" si="45"/>
        <v>190.91437570832332</v>
      </c>
      <c r="J67" s="23">
        <f t="shared" si="45"/>
        <v>204.90923064547462</v>
      </c>
      <c r="K67" s="23">
        <f t="shared" si="45"/>
        <v>349.94977388050762</v>
      </c>
      <c r="L67" s="23">
        <f t="shared" si="45"/>
        <v>311.5213406559273</v>
      </c>
      <c r="M67" s="23">
        <f t="shared" si="45"/>
        <v>370.9608029025527</v>
      </c>
      <c r="N67" s="23">
        <f t="shared" si="45"/>
        <v>402.94297330287446</v>
      </c>
      <c r="O67" s="23">
        <f t="shared" si="45"/>
        <v>400.11367294666229</v>
      </c>
      <c r="P67" s="23">
        <f t="shared" si="45"/>
        <v>364.85901180672369</v>
      </c>
      <c r="Q67" s="23">
        <f t="shared" si="45"/>
        <v>416.17750376669727</v>
      </c>
      <c r="R67" s="23">
        <f t="shared" si="45"/>
        <v>386.73800916560219</v>
      </c>
      <c r="S67" s="23">
        <f t="shared" si="45"/>
        <v>424.18201110195099</v>
      </c>
      <c r="T67" s="23">
        <f t="shared" si="45"/>
        <v>-340.0434792565282</v>
      </c>
      <c r="U67" s="23">
        <f t="shared" si="45"/>
        <v>-335.92657807166967</v>
      </c>
      <c r="V67" s="23">
        <f t="shared" si="45"/>
        <v>-345.18181790238708</v>
      </c>
      <c r="W67" s="23">
        <f t="shared" si="45"/>
        <v>-335.5451152142665</v>
      </c>
      <c r="X67" s="23">
        <f t="shared" si="45"/>
        <v>-185.41222680335588</v>
      </c>
      <c r="Y67" s="23">
        <f t="shared" si="45"/>
        <v>-182.45970598586322</v>
      </c>
      <c r="Z67" s="23">
        <f t="shared" si="45"/>
        <v>-178.78330377334885</v>
      </c>
      <c r="AA67" s="23">
        <f t="shared" si="45"/>
        <v>-172.00872356038644</v>
      </c>
      <c r="AB67" s="23">
        <f t="shared" si="45"/>
        <v>-159.25173701901278</v>
      </c>
      <c r="AC67" s="23">
        <f t="shared" si="45"/>
        <v>-184.20653641729058</v>
      </c>
      <c r="AD67" s="23">
        <f t="shared" si="45"/>
        <v>-171.12262462007874</v>
      </c>
      <c r="AE67" s="23">
        <f t="shared" si="45"/>
        <v>-191.45747217178931</v>
      </c>
      <c r="AF67" s="23">
        <f t="shared" si="45"/>
        <v>-340.0434792565282</v>
      </c>
      <c r="AG67" s="23">
        <f t="shared" si="45"/>
        <v>-335.92657807166967</v>
      </c>
      <c r="AH67" s="23">
        <f t="shared" si="45"/>
        <v>-345.18181790238708</v>
      </c>
      <c r="AI67" s="23">
        <f t="shared" si="45"/>
        <v>-335.5451152142665</v>
      </c>
      <c r="AJ67" s="23">
        <f t="shared" si="45"/>
        <v>-185.41222680335588</v>
      </c>
      <c r="AK67" s="23">
        <f t="shared" si="45"/>
        <v>-182.45970598586322</v>
      </c>
      <c r="AL67" s="23">
        <f t="shared" si="45"/>
        <v>-178.78330377334885</v>
      </c>
      <c r="AM67" s="23">
        <f t="shared" si="45"/>
        <v>-172.00872356038644</v>
      </c>
    </row>
    <row r="68" spans="1:41" ht="15.75" customHeight="1" x14ac:dyDescent="0.25">
      <c r="A68" s="624"/>
      <c r="B68" s="13" t="str">
        <f t="shared" si="35"/>
        <v>Motors</v>
      </c>
      <c r="C68" s="23">
        <f t="shared" si="37"/>
        <v>0</v>
      </c>
      <c r="D68" s="23">
        <f t="shared" ref="D68:AM68" si="46">((D14*0.5)+C32-D50)*D87*D102*D$2</f>
        <v>0</v>
      </c>
      <c r="E68" s="23">
        <f t="shared" si="46"/>
        <v>127.54404873553429</v>
      </c>
      <c r="F68" s="23">
        <f t="shared" si="46"/>
        <v>237.04371832915101</v>
      </c>
      <c r="G68" s="23">
        <f t="shared" si="46"/>
        <v>259.99430823177261</v>
      </c>
      <c r="H68" s="23">
        <f t="shared" si="46"/>
        <v>489.83246689269657</v>
      </c>
      <c r="I68" s="23">
        <f t="shared" si="46"/>
        <v>897.61190002135118</v>
      </c>
      <c r="J68" s="23">
        <f t="shared" si="46"/>
        <v>1446.6457086844862</v>
      </c>
      <c r="K68" s="23">
        <f t="shared" si="46"/>
        <v>1505.5260921364579</v>
      </c>
      <c r="L68" s="23">
        <f t="shared" si="46"/>
        <v>867.62801170042394</v>
      </c>
      <c r="M68" s="23">
        <f t="shared" si="46"/>
        <v>898.48834222231483</v>
      </c>
      <c r="N68" s="23">
        <f t="shared" si="46"/>
        <v>917.51951534603336</v>
      </c>
      <c r="O68" s="23">
        <f t="shared" si="46"/>
        <v>921.48175373170989</v>
      </c>
      <c r="P68" s="23">
        <f t="shared" si="46"/>
        <v>840.28850998375492</v>
      </c>
      <c r="Q68" s="23">
        <f t="shared" si="46"/>
        <v>958.47755766582975</v>
      </c>
      <c r="R68" s="23">
        <f t="shared" si="46"/>
        <v>890.67693262293426</v>
      </c>
      <c r="S68" s="23">
        <f t="shared" si="46"/>
        <v>976.9123374690962</v>
      </c>
      <c r="T68" s="23">
        <f t="shared" si="46"/>
        <v>-596.60375989301247</v>
      </c>
      <c r="U68" s="23">
        <f t="shared" si="46"/>
        <v>-589.38068732780789</v>
      </c>
      <c r="V68" s="23">
        <f t="shared" si="46"/>
        <v>-605.61893690045144</v>
      </c>
      <c r="W68" s="23">
        <f t="shared" si="46"/>
        <v>-588.71141357645138</v>
      </c>
      <c r="X68" s="23">
        <f t="shared" si="46"/>
        <v>-325.30437543714328</v>
      </c>
      <c r="Y68" s="23">
        <f t="shared" si="46"/>
        <v>-320.12419958219141</v>
      </c>
      <c r="Z68" s="23">
        <f t="shared" si="46"/>
        <v>-313.67397919372627</v>
      </c>
      <c r="AA68" s="23">
        <f t="shared" si="46"/>
        <v>-301.78802850416434</v>
      </c>
      <c r="AB68" s="23">
        <f t="shared" si="46"/>
        <v>-279.40599032443367</v>
      </c>
      <c r="AC68" s="23">
        <f t="shared" si="46"/>
        <v>-323.1890006057655</v>
      </c>
      <c r="AD68" s="23">
        <f t="shared" si="46"/>
        <v>-300.23337449174034</v>
      </c>
      <c r="AE68" s="23">
        <f t="shared" si="46"/>
        <v>-335.91071355651775</v>
      </c>
      <c r="AF68" s="23">
        <f t="shared" si="46"/>
        <v>-596.60375989301247</v>
      </c>
      <c r="AG68" s="23">
        <f t="shared" si="46"/>
        <v>-589.38068732780789</v>
      </c>
      <c r="AH68" s="23">
        <f t="shared" si="46"/>
        <v>-605.61893690045144</v>
      </c>
      <c r="AI68" s="23">
        <f t="shared" si="46"/>
        <v>-588.71141357645138</v>
      </c>
      <c r="AJ68" s="23">
        <f t="shared" si="46"/>
        <v>-325.30437543714328</v>
      </c>
      <c r="AK68" s="23">
        <f t="shared" si="46"/>
        <v>-320.12419958219141</v>
      </c>
      <c r="AL68" s="23">
        <f t="shared" si="46"/>
        <v>-313.67397919372627</v>
      </c>
      <c r="AM68" s="23">
        <f t="shared" si="46"/>
        <v>-301.78802850416434</v>
      </c>
    </row>
    <row r="69" spans="1:41" ht="15.75" x14ac:dyDescent="0.25">
      <c r="A69" s="624"/>
      <c r="B69" s="13" t="str">
        <f t="shared" si="35"/>
        <v>Process</v>
      </c>
      <c r="C69" s="23">
        <f t="shared" si="37"/>
        <v>0</v>
      </c>
      <c r="D69" s="23">
        <f t="shared" ref="D69:AM69" si="47">((D15*0.5)+C33-D51)*D88*D103*D$2</f>
        <v>0</v>
      </c>
      <c r="E69" s="23">
        <f t="shared" si="47"/>
        <v>0</v>
      </c>
      <c r="F69" s="23">
        <f t="shared" si="47"/>
        <v>0</v>
      </c>
      <c r="G69" s="23">
        <f t="shared" si="47"/>
        <v>0</v>
      </c>
      <c r="H69" s="23">
        <f t="shared" si="47"/>
        <v>0</v>
      </c>
      <c r="I69" s="23">
        <f t="shared" si="47"/>
        <v>0</v>
      </c>
      <c r="J69" s="23">
        <f t="shared" si="47"/>
        <v>9887.0796506016613</v>
      </c>
      <c r="K69" s="23">
        <f t="shared" si="47"/>
        <v>19063.569128057745</v>
      </c>
      <c r="L69" s="23">
        <f t="shared" si="47"/>
        <v>10549.874835295588</v>
      </c>
      <c r="M69" s="23">
        <f t="shared" si="47"/>
        <v>10463.130294566339</v>
      </c>
      <c r="N69" s="23">
        <f t="shared" si="47"/>
        <v>10407.739011590347</v>
      </c>
      <c r="O69" s="23">
        <f t="shared" si="47"/>
        <v>10167.669192666441</v>
      </c>
      <c r="P69" s="23">
        <f t="shared" si="47"/>
        <v>9271.7794588051511</v>
      </c>
      <c r="Q69" s="23">
        <f t="shared" si="47"/>
        <v>10575.882480011031</v>
      </c>
      <c r="R69" s="23">
        <f t="shared" si="47"/>
        <v>9827.7674753455267</v>
      </c>
      <c r="S69" s="23">
        <f t="shared" si="47"/>
        <v>10779.292631020744</v>
      </c>
      <c r="T69" s="23">
        <f t="shared" si="47"/>
        <v>-1.1686143756636553</v>
      </c>
      <c r="U69" s="23">
        <f t="shared" si="47"/>
        <v>-1.1544659793517151</v>
      </c>
      <c r="V69" s="23">
        <f t="shared" si="47"/>
        <v>-1.1862731068991659</v>
      </c>
      <c r="W69" s="23">
        <f t="shared" si="47"/>
        <v>-1.1531550205886836</v>
      </c>
      <c r="X69" s="23">
        <f t="shared" si="47"/>
        <v>-0.63719908448164142</v>
      </c>
      <c r="Y69" s="23">
        <f t="shared" si="47"/>
        <v>-0.62705226949400528</v>
      </c>
      <c r="Z69" s="23">
        <f t="shared" si="47"/>
        <v>-0.61441771909574605</v>
      </c>
      <c r="AA69" s="23">
        <f t="shared" si="47"/>
        <v>-0.59113577925892324</v>
      </c>
      <c r="AB69" s="23">
        <f t="shared" si="47"/>
        <v>-0.54729433317387577</v>
      </c>
      <c r="AC69" s="23">
        <f t="shared" si="47"/>
        <v>-0.63305553460138519</v>
      </c>
      <c r="AD69" s="23">
        <f t="shared" si="47"/>
        <v>-0.58809055703567126</v>
      </c>
      <c r="AE69" s="23">
        <f t="shared" si="47"/>
        <v>-0.65797454724720139</v>
      </c>
      <c r="AF69" s="23">
        <f t="shared" si="47"/>
        <v>-1.1686143756636553</v>
      </c>
      <c r="AG69" s="23">
        <f t="shared" si="47"/>
        <v>-1.1544659793517151</v>
      </c>
      <c r="AH69" s="23">
        <f t="shared" si="47"/>
        <v>-1.1862731068991659</v>
      </c>
      <c r="AI69" s="23">
        <f t="shared" si="47"/>
        <v>-1.1531550205886836</v>
      </c>
      <c r="AJ69" s="23">
        <f t="shared" si="47"/>
        <v>-0.63719908448164142</v>
      </c>
      <c r="AK69" s="23">
        <f t="shared" si="47"/>
        <v>-0.62705226949400528</v>
      </c>
      <c r="AL69" s="23">
        <f t="shared" si="47"/>
        <v>-0.61441771909574605</v>
      </c>
      <c r="AM69" s="23">
        <f t="shared" si="47"/>
        <v>-0.59113577925892324</v>
      </c>
    </row>
    <row r="70" spans="1:41" ht="15.75" x14ac:dyDescent="0.25">
      <c r="A70" s="624"/>
      <c r="B70" s="13" t="str">
        <f t="shared" si="35"/>
        <v>Refrigeration</v>
      </c>
      <c r="C70" s="23">
        <f t="shared" si="37"/>
        <v>0</v>
      </c>
      <c r="D70" s="23">
        <f t="shared" ref="D70:AM70" si="48">((D16*0.5)+C34-D52)*D89*D104*D$2</f>
        <v>0</v>
      </c>
      <c r="E70" s="23">
        <f t="shared" si="48"/>
        <v>0</v>
      </c>
      <c r="F70" s="23">
        <f t="shared" si="48"/>
        <v>0</v>
      </c>
      <c r="G70" s="23">
        <f t="shared" si="48"/>
        <v>0</v>
      </c>
      <c r="H70" s="23">
        <f t="shared" si="48"/>
        <v>0</v>
      </c>
      <c r="I70" s="23">
        <f t="shared" si="48"/>
        <v>0</v>
      </c>
      <c r="J70" s="23">
        <f t="shared" si="48"/>
        <v>10.754535457605099</v>
      </c>
      <c r="K70" s="23">
        <f t="shared" si="48"/>
        <v>52.022244710117469</v>
      </c>
      <c r="L70" s="23">
        <f t="shared" si="48"/>
        <v>45.656400959100061</v>
      </c>
      <c r="M70" s="23">
        <f t="shared" si="48"/>
        <v>59.230395529661124</v>
      </c>
      <c r="N70" s="23">
        <f t="shared" si="48"/>
        <v>914.06788076202133</v>
      </c>
      <c r="O70" s="23">
        <f t="shared" si="48"/>
        <v>1724.5263786263788</v>
      </c>
      <c r="P70" s="23">
        <f t="shared" si="48"/>
        <v>1567.4478641489263</v>
      </c>
      <c r="Q70" s="23">
        <f t="shared" si="48"/>
        <v>1763.8776569328188</v>
      </c>
      <c r="R70" s="23">
        <f t="shared" si="48"/>
        <v>1739.2552532943266</v>
      </c>
      <c r="S70" s="23">
        <f t="shared" si="48"/>
        <v>1860.2229477897415</v>
      </c>
      <c r="T70" s="23">
        <f t="shared" si="48"/>
        <v>3854.1652719788226</v>
      </c>
      <c r="U70" s="23">
        <f t="shared" si="48"/>
        <v>3845.5905884102194</v>
      </c>
      <c r="V70" s="23">
        <f t="shared" si="48"/>
        <v>3944.2312312368022</v>
      </c>
      <c r="W70" s="23">
        <f t="shared" si="48"/>
        <v>3738.9188040308259</v>
      </c>
      <c r="X70" s="23">
        <f t="shared" si="48"/>
        <v>2037.2956442383161</v>
      </c>
      <c r="Y70" s="23">
        <f t="shared" si="48"/>
        <v>1983.7434723749479</v>
      </c>
      <c r="Z70" s="23">
        <f t="shared" si="48"/>
        <v>1932.1594876399613</v>
      </c>
      <c r="AA70" s="23">
        <f t="shared" si="48"/>
        <v>1868.1091079228947</v>
      </c>
      <c r="AB70" s="23">
        <f t="shared" si="48"/>
        <v>1723.1649517661149</v>
      </c>
      <c r="AC70" s="23">
        <f t="shared" si="48"/>
        <v>1964.2719216315149</v>
      </c>
      <c r="AD70" s="23">
        <f t="shared" si="48"/>
        <v>1949.4192007170068</v>
      </c>
      <c r="AE70" s="23">
        <f t="shared" si="48"/>
        <v>2116.3293927551417</v>
      </c>
      <c r="AF70" s="23">
        <f t="shared" si="48"/>
        <v>3854.1652719788226</v>
      </c>
      <c r="AG70" s="23">
        <f t="shared" si="48"/>
        <v>3845.5905884102194</v>
      </c>
      <c r="AH70" s="23">
        <f t="shared" si="48"/>
        <v>3944.2312312368022</v>
      </c>
      <c r="AI70" s="23">
        <f t="shared" si="48"/>
        <v>3738.9188040308259</v>
      </c>
      <c r="AJ70" s="23">
        <f t="shared" si="48"/>
        <v>2037.2956442383161</v>
      </c>
      <c r="AK70" s="23">
        <f t="shared" si="48"/>
        <v>1983.7434723749479</v>
      </c>
      <c r="AL70" s="23">
        <f t="shared" si="48"/>
        <v>1932.1594876399613</v>
      </c>
      <c r="AM70" s="23">
        <f t="shared" si="48"/>
        <v>1868.1091079228947</v>
      </c>
    </row>
    <row r="71" spans="1:41" ht="15.75" x14ac:dyDescent="0.25">
      <c r="A71" s="624"/>
      <c r="B71" s="13" t="str">
        <f t="shared" si="35"/>
        <v>Water Heating</v>
      </c>
      <c r="C71" s="23">
        <f t="shared" si="37"/>
        <v>0</v>
      </c>
      <c r="D71" s="23">
        <f t="shared" ref="D71:AM71" si="49">((D17*0.5)+C35-D53)*D90*D105*D$2</f>
        <v>0</v>
      </c>
      <c r="E71" s="23">
        <f t="shared" si="49"/>
        <v>0</v>
      </c>
      <c r="F71" s="23">
        <f t="shared" si="49"/>
        <v>0</v>
      </c>
      <c r="G71" s="23">
        <f t="shared" si="49"/>
        <v>0</v>
      </c>
      <c r="H71" s="23">
        <f t="shared" si="49"/>
        <v>0</v>
      </c>
      <c r="I71" s="23">
        <f t="shared" si="49"/>
        <v>0</v>
      </c>
      <c r="J71" s="23">
        <f t="shared" si="49"/>
        <v>0</v>
      </c>
      <c r="K71" s="23">
        <f t="shared" si="49"/>
        <v>90.744416773198424</v>
      </c>
      <c r="L71" s="23">
        <f t="shared" si="49"/>
        <v>104.27364048247067</v>
      </c>
      <c r="M71" s="23">
        <f t="shared" si="49"/>
        <v>110.52324354538956</v>
      </c>
      <c r="N71" s="23">
        <f t="shared" si="49"/>
        <v>115.62820503157805</v>
      </c>
      <c r="O71" s="23">
        <f t="shared" si="49"/>
        <v>128.82499619014717</v>
      </c>
      <c r="P71" s="23">
        <f t="shared" si="49"/>
        <v>107.00992003112403</v>
      </c>
      <c r="Q71" s="23">
        <f t="shared" si="49"/>
        <v>102.58141110275918</v>
      </c>
      <c r="R71" s="23">
        <f t="shared" si="49"/>
        <v>92.074445127674124</v>
      </c>
      <c r="S71" s="23">
        <f t="shared" si="49"/>
        <v>102.34081174017479</v>
      </c>
      <c r="T71" s="23">
        <f t="shared" si="49"/>
        <v>11.911225273708306</v>
      </c>
      <c r="U71" s="23">
        <f t="shared" si="49"/>
        <v>11.801234330992731</v>
      </c>
      <c r="V71" s="23">
        <f t="shared" si="49"/>
        <v>12.300949250997091</v>
      </c>
      <c r="W71" s="23">
        <f t="shared" si="49"/>
        <v>11.864360689406807</v>
      </c>
      <c r="X71" s="23">
        <f t="shared" si="49"/>
        <v>6.8752907931502785</v>
      </c>
      <c r="Y71" s="23">
        <f t="shared" si="49"/>
        <v>7.2249391712777653</v>
      </c>
      <c r="Z71" s="23">
        <f t="shared" si="49"/>
        <v>7.4598816266253278</v>
      </c>
      <c r="AA71" s="23">
        <f t="shared" si="49"/>
        <v>8.1553223521182918</v>
      </c>
      <c r="AB71" s="23">
        <f t="shared" si="49"/>
        <v>6.8661877699904199</v>
      </c>
      <c r="AC71" s="23">
        <f t="shared" si="49"/>
        <v>6.6352240503588362</v>
      </c>
      <c r="AD71" s="23">
        <f t="shared" si="49"/>
        <v>6.0577608516424242</v>
      </c>
      <c r="AE71" s="23">
        <f t="shared" si="49"/>
        <v>6.8447409547515674</v>
      </c>
      <c r="AF71" s="23">
        <f t="shared" si="49"/>
        <v>11.911225273708306</v>
      </c>
      <c r="AG71" s="23">
        <f t="shared" si="49"/>
        <v>11.801234330992731</v>
      </c>
      <c r="AH71" s="23">
        <f t="shared" si="49"/>
        <v>12.300949250997091</v>
      </c>
      <c r="AI71" s="23">
        <f t="shared" si="49"/>
        <v>11.864360689406807</v>
      </c>
      <c r="AJ71" s="23">
        <f t="shared" si="49"/>
        <v>6.8752907931502785</v>
      </c>
      <c r="AK71" s="23">
        <f t="shared" si="49"/>
        <v>7.2249391712777653</v>
      </c>
      <c r="AL71" s="23">
        <f t="shared" si="49"/>
        <v>7.4598816266253278</v>
      </c>
      <c r="AM71" s="23">
        <f t="shared" si="49"/>
        <v>8.1553223521182918</v>
      </c>
    </row>
    <row r="72" spans="1:41" ht="15.75" customHeight="1" x14ac:dyDescent="0.25">
      <c r="A72" s="624"/>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25">
      <c r="A73" s="624"/>
      <c r="B73" s="226" t="s">
        <v>25</v>
      </c>
      <c r="C73" s="23">
        <f>SUM(C59:C72)</f>
        <v>0</v>
      </c>
      <c r="D73" s="23">
        <f>SUM(D59:D72)</f>
        <v>309.79177119556158</v>
      </c>
      <c r="E73" s="23">
        <f t="shared" ref="E73:AM73" si="50">SUM(E59:E72)</f>
        <v>2027.0368635265872</v>
      </c>
      <c r="F73" s="23">
        <f t="shared" si="50"/>
        <v>5381.0612631898539</v>
      </c>
      <c r="G73" s="23">
        <f t="shared" si="50"/>
        <v>12639.135464227144</v>
      </c>
      <c r="H73" s="23">
        <f t="shared" si="50"/>
        <v>51646.054487034904</v>
      </c>
      <c r="I73" s="23">
        <f t="shared" si="50"/>
        <v>80775.022441232024</v>
      </c>
      <c r="J73" s="23">
        <f t="shared" si="50"/>
        <v>100833.68261756253</v>
      </c>
      <c r="K73" s="23">
        <f t="shared" si="50"/>
        <v>103595.67843978106</v>
      </c>
      <c r="L73" s="23">
        <f t="shared" si="50"/>
        <v>57815.43659407644</v>
      </c>
      <c r="M73" s="23">
        <f t="shared" si="50"/>
        <v>59365.927696731414</v>
      </c>
      <c r="N73" s="23">
        <f t="shared" si="50"/>
        <v>90807.632623635582</v>
      </c>
      <c r="O73" s="23">
        <f t="shared" si="50"/>
        <v>118696.14464928802</v>
      </c>
      <c r="P73" s="23">
        <f t="shared" si="50"/>
        <v>96577.575073060798</v>
      </c>
      <c r="Q73" s="23">
        <f t="shared" si="50"/>
        <v>100731.06864058331</v>
      </c>
      <c r="R73" s="23">
        <f t="shared" si="50"/>
        <v>91813.097176534502</v>
      </c>
      <c r="S73" s="23">
        <f t="shared" si="50"/>
        <v>122168.62544586118</v>
      </c>
      <c r="T73" s="23">
        <f t="shared" si="50"/>
        <v>79512.979661513673</v>
      </c>
      <c r="U73" s="23">
        <f t="shared" si="50"/>
        <v>97690.219989440928</v>
      </c>
      <c r="V73" s="23">
        <f t="shared" si="50"/>
        <v>89918.568531387093</v>
      </c>
      <c r="W73" s="23">
        <f t="shared" si="50"/>
        <v>59792.365671663159</v>
      </c>
      <c r="X73" s="23">
        <f t="shared" si="50"/>
        <v>27303.95406656633</v>
      </c>
      <c r="Y73" s="23">
        <f t="shared" si="50"/>
        <v>24910.703130489244</v>
      </c>
      <c r="Z73" s="23">
        <f t="shared" si="50"/>
        <v>27835.719486109938</v>
      </c>
      <c r="AA73" s="23">
        <f t="shared" si="50"/>
        <v>29313.246045733693</v>
      </c>
      <c r="AB73" s="23">
        <f t="shared" si="50"/>
        <v>23993.175261331369</v>
      </c>
      <c r="AC73" s="23">
        <f t="shared" si="50"/>
        <v>25458.21723991886</v>
      </c>
      <c r="AD73" s="23">
        <f t="shared" si="50"/>
        <v>23389.773069480354</v>
      </c>
      <c r="AE73" s="23">
        <f t="shared" si="50"/>
        <v>31621.942773903826</v>
      </c>
      <c r="AF73" s="23">
        <f t="shared" si="50"/>
        <v>79512.979661513673</v>
      </c>
      <c r="AG73" s="23">
        <f t="shared" si="50"/>
        <v>97690.219989440928</v>
      </c>
      <c r="AH73" s="23">
        <f t="shared" si="50"/>
        <v>89918.568531387093</v>
      </c>
      <c r="AI73" s="23">
        <f t="shared" si="50"/>
        <v>59792.365671663159</v>
      </c>
      <c r="AJ73" s="23">
        <f t="shared" si="50"/>
        <v>27303.95406656633</v>
      </c>
      <c r="AK73" s="23">
        <f t="shared" si="50"/>
        <v>24910.703130489244</v>
      </c>
      <c r="AL73" s="23">
        <f t="shared" si="50"/>
        <v>27835.719486109938</v>
      </c>
      <c r="AM73" s="23">
        <f t="shared" si="50"/>
        <v>29313.246045733693</v>
      </c>
    </row>
    <row r="74" spans="1:41" ht="16.5" customHeight="1" thickBot="1" x14ac:dyDescent="0.3">
      <c r="A74" s="625"/>
      <c r="B74" s="127" t="s">
        <v>26</v>
      </c>
      <c r="C74" s="24">
        <f>C73</f>
        <v>0</v>
      </c>
      <c r="D74" s="24">
        <f>C74+D73</f>
        <v>309.79177119556158</v>
      </c>
      <c r="E74" s="24">
        <f t="shared" ref="E74:AM74" si="51">D74+E73</f>
        <v>2336.8286347221488</v>
      </c>
      <c r="F74" s="24">
        <f t="shared" si="51"/>
        <v>7717.8898979120022</v>
      </c>
      <c r="G74" s="24">
        <f t="shared" si="51"/>
        <v>20357.025362139146</v>
      </c>
      <c r="H74" s="24">
        <f t="shared" si="51"/>
        <v>72003.079849174042</v>
      </c>
      <c r="I74" s="24">
        <f t="shared" si="51"/>
        <v>152778.10229040607</v>
      </c>
      <c r="J74" s="24">
        <f t="shared" si="51"/>
        <v>253611.7849079686</v>
      </c>
      <c r="K74" s="24">
        <f t="shared" si="51"/>
        <v>357207.46334774967</v>
      </c>
      <c r="L74" s="24">
        <f t="shared" si="51"/>
        <v>415022.89994182612</v>
      </c>
      <c r="M74" s="24">
        <f t="shared" si="51"/>
        <v>474388.82763855753</v>
      </c>
      <c r="N74" s="24">
        <f t="shared" si="51"/>
        <v>565196.46026219311</v>
      </c>
      <c r="O74" s="24">
        <f t="shared" si="51"/>
        <v>683892.60491148115</v>
      </c>
      <c r="P74" s="24">
        <f t="shared" si="51"/>
        <v>780470.17998454196</v>
      </c>
      <c r="Q74" s="24">
        <f t="shared" si="51"/>
        <v>881201.24862512527</v>
      </c>
      <c r="R74" s="24">
        <f t="shared" si="51"/>
        <v>973014.34580165974</v>
      </c>
      <c r="S74" s="24">
        <f t="shared" si="51"/>
        <v>1095182.971247521</v>
      </c>
      <c r="T74" s="24">
        <f t="shared" si="51"/>
        <v>1174695.9509090346</v>
      </c>
      <c r="U74" s="24">
        <f t="shared" si="51"/>
        <v>1272386.1708984755</v>
      </c>
      <c r="V74" s="24">
        <f t="shared" si="51"/>
        <v>1362304.7394298625</v>
      </c>
      <c r="W74" s="24">
        <f t="shared" si="51"/>
        <v>1422097.1051015256</v>
      </c>
      <c r="X74" s="24">
        <f t="shared" si="51"/>
        <v>1449401.059168092</v>
      </c>
      <c r="Y74" s="24">
        <f t="shared" si="51"/>
        <v>1474311.7622985812</v>
      </c>
      <c r="Z74" s="24">
        <f t="shared" si="51"/>
        <v>1502147.4817846911</v>
      </c>
      <c r="AA74" s="24">
        <f t="shared" si="51"/>
        <v>1531460.7278304249</v>
      </c>
      <c r="AB74" s="24">
        <f t="shared" si="51"/>
        <v>1555453.9030917562</v>
      </c>
      <c r="AC74" s="24">
        <f t="shared" si="51"/>
        <v>1580912.120331675</v>
      </c>
      <c r="AD74" s="24">
        <f t="shared" si="51"/>
        <v>1604301.8934011555</v>
      </c>
      <c r="AE74" s="24">
        <f t="shared" si="51"/>
        <v>1635923.8361750592</v>
      </c>
      <c r="AF74" s="24">
        <f t="shared" si="51"/>
        <v>1715436.8158365728</v>
      </c>
      <c r="AG74" s="24">
        <f t="shared" si="51"/>
        <v>1813127.0358260137</v>
      </c>
      <c r="AH74" s="24">
        <f t="shared" si="51"/>
        <v>1903045.6043574007</v>
      </c>
      <c r="AI74" s="24">
        <f t="shared" si="51"/>
        <v>1962837.9700290638</v>
      </c>
      <c r="AJ74" s="24">
        <f t="shared" si="51"/>
        <v>1990141.9240956302</v>
      </c>
      <c r="AK74" s="24">
        <f t="shared" si="51"/>
        <v>2015052.6272261194</v>
      </c>
      <c r="AL74" s="24">
        <f t="shared" si="51"/>
        <v>2042888.3467122293</v>
      </c>
      <c r="AM74" s="24">
        <f t="shared" si="51"/>
        <v>2072201.5927579631</v>
      </c>
    </row>
    <row r="75" spans="1:41" x14ac:dyDescent="0.25">
      <c r="A75" s="8"/>
      <c r="B75" s="30"/>
      <c r="C75" s="195"/>
      <c r="D75" s="196"/>
      <c r="E75" s="195"/>
      <c r="F75" s="196"/>
      <c r="G75" s="195"/>
      <c r="H75" s="196"/>
      <c r="I75" s="195"/>
      <c r="J75" s="196"/>
      <c r="K75" s="195"/>
      <c r="L75" s="196"/>
      <c r="M75" s="195"/>
      <c r="N75" s="196"/>
      <c r="O75" s="195"/>
      <c r="P75" s="196"/>
      <c r="Q75" s="195"/>
      <c r="R75" s="196"/>
      <c r="S75" s="195"/>
      <c r="T75" s="196"/>
      <c r="U75" s="195"/>
      <c r="V75" s="196"/>
      <c r="W75" s="195"/>
      <c r="X75" s="196"/>
      <c r="Y75" s="195"/>
      <c r="Z75" s="196"/>
      <c r="AA75" s="195"/>
      <c r="AB75" s="196"/>
      <c r="AC75" s="195"/>
      <c r="AD75" s="196"/>
      <c r="AE75" s="195"/>
      <c r="AF75" s="196"/>
      <c r="AG75" s="195"/>
      <c r="AH75" s="196"/>
      <c r="AI75" s="195"/>
      <c r="AJ75" s="196"/>
      <c r="AK75" s="195"/>
      <c r="AL75" s="196"/>
      <c r="AM75" s="195"/>
    </row>
    <row r="76" spans="1:41"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183"/>
    </row>
    <row r="77" spans="1:41" s="95" customFormat="1" ht="16.5" thickBot="1" x14ac:dyDescent="0.3">
      <c r="A77" s="626" t="s">
        <v>12</v>
      </c>
      <c r="B77" s="17" t="s">
        <v>12</v>
      </c>
      <c r="C77" s="135">
        <f>C$4</f>
        <v>45292</v>
      </c>
      <c r="D77" s="135">
        <f t="shared" ref="D77:AM77" si="52">D$4</f>
        <v>45323</v>
      </c>
      <c r="E77" s="135">
        <f t="shared" si="52"/>
        <v>45352</v>
      </c>
      <c r="F77" s="135">
        <f t="shared" si="52"/>
        <v>45383</v>
      </c>
      <c r="G77" s="135">
        <f t="shared" si="52"/>
        <v>45413</v>
      </c>
      <c r="H77" s="135">
        <f t="shared" si="52"/>
        <v>45444</v>
      </c>
      <c r="I77" s="135">
        <f t="shared" si="52"/>
        <v>45474</v>
      </c>
      <c r="J77" s="135">
        <f t="shared" si="52"/>
        <v>45505</v>
      </c>
      <c r="K77" s="135">
        <f t="shared" si="52"/>
        <v>45536</v>
      </c>
      <c r="L77" s="135">
        <f t="shared" si="52"/>
        <v>45566</v>
      </c>
      <c r="M77" s="135">
        <f t="shared" si="52"/>
        <v>45597</v>
      </c>
      <c r="N77" s="135">
        <f t="shared" si="52"/>
        <v>45627</v>
      </c>
      <c r="O77" s="135">
        <f t="shared" si="52"/>
        <v>45658</v>
      </c>
      <c r="P77" s="135">
        <f t="shared" si="52"/>
        <v>45689</v>
      </c>
      <c r="Q77" s="135">
        <f t="shared" si="52"/>
        <v>45717</v>
      </c>
      <c r="R77" s="135">
        <f t="shared" si="52"/>
        <v>45748</v>
      </c>
      <c r="S77" s="135">
        <f t="shared" si="52"/>
        <v>45778</v>
      </c>
      <c r="T77" s="135">
        <f t="shared" si="52"/>
        <v>45809</v>
      </c>
      <c r="U77" s="135">
        <f t="shared" si="52"/>
        <v>45839</v>
      </c>
      <c r="V77" s="135">
        <f t="shared" si="52"/>
        <v>45870</v>
      </c>
      <c r="W77" s="135">
        <f t="shared" si="52"/>
        <v>45901</v>
      </c>
      <c r="X77" s="135">
        <f t="shared" si="52"/>
        <v>45931</v>
      </c>
      <c r="Y77" s="135">
        <f t="shared" si="52"/>
        <v>45962</v>
      </c>
      <c r="Z77" s="135">
        <f t="shared" si="52"/>
        <v>45992</v>
      </c>
      <c r="AA77" s="135">
        <f t="shared" si="52"/>
        <v>46023</v>
      </c>
      <c r="AB77" s="135">
        <f t="shared" si="52"/>
        <v>46054</v>
      </c>
      <c r="AC77" s="135">
        <f t="shared" si="52"/>
        <v>46082</v>
      </c>
      <c r="AD77" s="135">
        <f t="shared" si="52"/>
        <v>46113</v>
      </c>
      <c r="AE77" s="135">
        <f t="shared" si="52"/>
        <v>46143</v>
      </c>
      <c r="AF77" s="135">
        <f t="shared" si="52"/>
        <v>46174</v>
      </c>
      <c r="AG77" s="135">
        <f t="shared" si="52"/>
        <v>46204</v>
      </c>
      <c r="AH77" s="135">
        <f t="shared" si="52"/>
        <v>46235</v>
      </c>
      <c r="AI77" s="135">
        <f t="shared" si="52"/>
        <v>46266</v>
      </c>
      <c r="AJ77" s="135">
        <f t="shared" si="52"/>
        <v>46296</v>
      </c>
      <c r="AK77" s="135">
        <f t="shared" si="52"/>
        <v>46327</v>
      </c>
      <c r="AL77" s="135">
        <f t="shared" si="52"/>
        <v>46357</v>
      </c>
      <c r="AM77" s="135">
        <f t="shared" si="52"/>
        <v>46388</v>
      </c>
      <c r="AO77" s="95" t="s">
        <v>172</v>
      </c>
    </row>
    <row r="78" spans="1:41" s="95" customFormat="1" ht="15.75" customHeight="1" x14ac:dyDescent="0.25">
      <c r="A78" s="627"/>
      <c r="B78" s="13" t="str">
        <f>B59</f>
        <v>Air Comp</v>
      </c>
      <c r="C78" s="375">
        <f>'2M - SGS'!C78</f>
        <v>8.5109000000000004E-2</v>
      </c>
      <c r="D78" s="375">
        <f>'2M - SGS'!D78</f>
        <v>7.7715000000000006E-2</v>
      </c>
      <c r="E78" s="375">
        <f>'2M - SGS'!E78</f>
        <v>8.6136000000000004E-2</v>
      </c>
      <c r="F78" s="375">
        <f>'2M - SGS'!F78</f>
        <v>7.9796000000000006E-2</v>
      </c>
      <c r="G78" s="375">
        <f>'2M - SGS'!G78</f>
        <v>8.5334999999999994E-2</v>
      </c>
      <c r="H78" s="375">
        <f>'2M - SGS'!H78</f>
        <v>8.1994999999999998E-2</v>
      </c>
      <c r="I78" s="375">
        <f>'2M - SGS'!I78</f>
        <v>8.4098999999999993E-2</v>
      </c>
      <c r="J78" s="375">
        <f>'2M - SGS'!J78</f>
        <v>8.4198999999999996E-2</v>
      </c>
      <c r="K78" s="375">
        <f>'2M - SGS'!K78</f>
        <v>8.2512000000000002E-2</v>
      </c>
      <c r="L78" s="375">
        <f>'2M - SGS'!L78</f>
        <v>8.5277000000000006E-2</v>
      </c>
      <c r="M78" s="375">
        <f>'2M - SGS'!M78</f>
        <v>8.2588999999999996E-2</v>
      </c>
      <c r="N78" s="375">
        <f>'2M - SGS'!N78</f>
        <v>8.5237999999999994E-2</v>
      </c>
      <c r="O78" s="375">
        <f>'2M - SGS'!O78</f>
        <v>8.5109000000000004E-2</v>
      </c>
      <c r="P78" s="375">
        <f>'2M - SGS'!P78</f>
        <v>7.7715000000000006E-2</v>
      </c>
      <c r="Q78" s="375">
        <f>'2M - SGS'!Q78</f>
        <v>8.6136000000000004E-2</v>
      </c>
      <c r="R78" s="375">
        <f>'2M - SGS'!R78</f>
        <v>7.9796000000000006E-2</v>
      </c>
      <c r="S78" s="375">
        <f>'2M - SGS'!S78</f>
        <v>8.5334999999999994E-2</v>
      </c>
      <c r="T78" s="375">
        <f>'2M - SGS'!T78</f>
        <v>8.1994999999999998E-2</v>
      </c>
      <c r="U78" s="375">
        <f>'2M - SGS'!U78</f>
        <v>8.4098999999999993E-2</v>
      </c>
      <c r="V78" s="375">
        <f>'2M - SGS'!V78</f>
        <v>8.4198999999999996E-2</v>
      </c>
      <c r="W78" s="375">
        <f>'2M - SGS'!W78</f>
        <v>8.2512000000000002E-2</v>
      </c>
      <c r="X78" s="375">
        <f>'2M - SGS'!X78</f>
        <v>8.5277000000000006E-2</v>
      </c>
      <c r="Y78" s="375">
        <f>'2M - SGS'!Y78</f>
        <v>8.2588999999999996E-2</v>
      </c>
      <c r="Z78" s="375">
        <f>'2M - SGS'!Z78</f>
        <v>8.5237999999999994E-2</v>
      </c>
      <c r="AA78" s="375">
        <f>'2M - SGS'!AA78</f>
        <v>8.5109000000000004E-2</v>
      </c>
      <c r="AB78" s="375">
        <f>'2M - SGS'!AB78</f>
        <v>7.7715000000000006E-2</v>
      </c>
      <c r="AC78" s="375">
        <f>'2M - SGS'!AC78</f>
        <v>8.6136000000000004E-2</v>
      </c>
      <c r="AD78" s="375">
        <f>'2M - SGS'!AD78</f>
        <v>7.9796000000000006E-2</v>
      </c>
      <c r="AE78" s="375">
        <f>'2M - SGS'!AE78</f>
        <v>8.5334999999999994E-2</v>
      </c>
      <c r="AF78" s="375">
        <f>'2M - SGS'!AF78</f>
        <v>8.1994999999999998E-2</v>
      </c>
      <c r="AG78" s="375">
        <f>'2M - SGS'!AG78</f>
        <v>8.4098999999999993E-2</v>
      </c>
      <c r="AH78" s="375">
        <f>'2M - SGS'!AH78</f>
        <v>8.4198999999999996E-2</v>
      </c>
      <c r="AI78" s="375">
        <f>'2M - SGS'!AI78</f>
        <v>8.2512000000000002E-2</v>
      </c>
      <c r="AJ78" s="375">
        <f>'2M - SGS'!AJ78</f>
        <v>8.5277000000000006E-2</v>
      </c>
      <c r="AK78" s="375">
        <f>'2M - SGS'!AK78</f>
        <v>8.2588999999999996E-2</v>
      </c>
      <c r="AL78" s="375">
        <f>'2M - SGS'!AL78</f>
        <v>8.5237999999999994E-2</v>
      </c>
      <c r="AM78" s="375">
        <f>'2M - SGS'!AM78</f>
        <v>8.5109000000000004E-2</v>
      </c>
      <c r="AO78" s="373">
        <f t="shared" ref="AO78:AO90" si="53">SUM(C78:N78)</f>
        <v>1.0000000000000002</v>
      </c>
    </row>
    <row r="79" spans="1:41" s="95" customFormat="1" ht="15.75" x14ac:dyDescent="0.25">
      <c r="A79" s="627"/>
      <c r="B79" s="13" t="str">
        <f t="shared" ref="B79:B90" si="54">B60</f>
        <v>Building Shell</v>
      </c>
      <c r="C79" s="375">
        <f>'2M - SGS'!C79</f>
        <v>0.107824</v>
      </c>
      <c r="D79" s="375">
        <f>'2M - SGS'!D79</f>
        <v>9.1051999999999994E-2</v>
      </c>
      <c r="E79" s="375">
        <f>'2M - SGS'!E79</f>
        <v>7.1135000000000004E-2</v>
      </c>
      <c r="F79" s="375">
        <f>'2M - SGS'!F79</f>
        <v>4.1179E-2</v>
      </c>
      <c r="G79" s="375">
        <f>'2M - SGS'!G79</f>
        <v>4.4423999999999998E-2</v>
      </c>
      <c r="H79" s="375">
        <f>'2M - SGS'!H79</f>
        <v>0.106128</v>
      </c>
      <c r="I79" s="375">
        <f>'2M - SGS'!I79</f>
        <v>0.14288100000000001</v>
      </c>
      <c r="J79" s="375">
        <f>'2M - SGS'!J79</f>
        <v>0.133494</v>
      </c>
      <c r="K79" s="375">
        <f>'2M - SGS'!K79</f>
        <v>5.781E-2</v>
      </c>
      <c r="L79" s="375">
        <f>'2M - SGS'!L79</f>
        <v>3.8018000000000003E-2</v>
      </c>
      <c r="M79" s="375">
        <f>'2M - SGS'!M79</f>
        <v>6.2103999999999999E-2</v>
      </c>
      <c r="N79" s="375">
        <f>'2M - SGS'!N79</f>
        <v>0.103951</v>
      </c>
      <c r="O79" s="375">
        <f>'2M - SGS'!O79</f>
        <v>0.107824</v>
      </c>
      <c r="P79" s="375">
        <f>'2M - SGS'!P79</f>
        <v>9.1051999999999994E-2</v>
      </c>
      <c r="Q79" s="375">
        <f>'2M - SGS'!Q79</f>
        <v>7.1135000000000004E-2</v>
      </c>
      <c r="R79" s="375">
        <f>'2M - SGS'!R79</f>
        <v>4.1179E-2</v>
      </c>
      <c r="S79" s="375">
        <f>'2M - SGS'!S79</f>
        <v>4.4423999999999998E-2</v>
      </c>
      <c r="T79" s="375">
        <f>'2M - SGS'!T79</f>
        <v>0.106128</v>
      </c>
      <c r="U79" s="375">
        <f>'2M - SGS'!U79</f>
        <v>0.14288100000000001</v>
      </c>
      <c r="V79" s="375">
        <f>'2M - SGS'!V79</f>
        <v>0.133494</v>
      </c>
      <c r="W79" s="375">
        <f>'2M - SGS'!W79</f>
        <v>5.781E-2</v>
      </c>
      <c r="X79" s="375">
        <f>'2M - SGS'!X79</f>
        <v>3.8018000000000003E-2</v>
      </c>
      <c r="Y79" s="375">
        <f>'2M - SGS'!Y79</f>
        <v>6.2103999999999999E-2</v>
      </c>
      <c r="Z79" s="375">
        <f>'2M - SGS'!Z79</f>
        <v>0.103951</v>
      </c>
      <c r="AA79" s="375">
        <f>'2M - SGS'!AA79</f>
        <v>0.107824</v>
      </c>
      <c r="AB79" s="375">
        <f>'2M - SGS'!AB79</f>
        <v>9.1051999999999994E-2</v>
      </c>
      <c r="AC79" s="375">
        <f>'2M - SGS'!AC79</f>
        <v>7.1135000000000004E-2</v>
      </c>
      <c r="AD79" s="375">
        <f>'2M - SGS'!AD79</f>
        <v>4.1179E-2</v>
      </c>
      <c r="AE79" s="375">
        <f>'2M - SGS'!AE79</f>
        <v>4.4423999999999998E-2</v>
      </c>
      <c r="AF79" s="375">
        <f>'2M - SGS'!AF79</f>
        <v>0.106128</v>
      </c>
      <c r="AG79" s="375">
        <f>'2M - SGS'!AG79</f>
        <v>0.14288100000000001</v>
      </c>
      <c r="AH79" s="375">
        <f>'2M - SGS'!AH79</f>
        <v>0.133494</v>
      </c>
      <c r="AI79" s="375">
        <f>'2M - SGS'!AI79</f>
        <v>5.781E-2</v>
      </c>
      <c r="AJ79" s="375">
        <f>'2M - SGS'!AJ79</f>
        <v>3.8018000000000003E-2</v>
      </c>
      <c r="AK79" s="375">
        <f>'2M - SGS'!AK79</f>
        <v>6.2103999999999999E-2</v>
      </c>
      <c r="AL79" s="375">
        <f>'2M - SGS'!AL79</f>
        <v>0.103951</v>
      </c>
      <c r="AM79" s="375">
        <f>'2M - SGS'!AM79</f>
        <v>0.107824</v>
      </c>
      <c r="AO79" s="373">
        <f t="shared" si="53"/>
        <v>1</v>
      </c>
    </row>
    <row r="80" spans="1:41" s="95" customFormat="1" ht="15.75" x14ac:dyDescent="0.25">
      <c r="A80" s="627"/>
      <c r="B80" s="13" t="str">
        <f t="shared" si="54"/>
        <v>Cooking</v>
      </c>
      <c r="C80" s="375">
        <f>'2M - SGS'!C80</f>
        <v>8.6096000000000006E-2</v>
      </c>
      <c r="D80" s="375">
        <f>'2M - SGS'!D80</f>
        <v>7.8608999999999998E-2</v>
      </c>
      <c r="E80" s="375">
        <f>'2M - SGS'!E80</f>
        <v>8.1547999999999995E-2</v>
      </c>
      <c r="F80" s="375">
        <f>'2M - SGS'!F80</f>
        <v>7.2947999999999999E-2</v>
      </c>
      <c r="G80" s="375">
        <f>'2M - SGS'!G80</f>
        <v>8.6277000000000006E-2</v>
      </c>
      <c r="H80" s="375">
        <f>'2M - SGS'!H80</f>
        <v>8.3294000000000007E-2</v>
      </c>
      <c r="I80" s="375">
        <f>'2M - SGS'!I80</f>
        <v>8.5859000000000005E-2</v>
      </c>
      <c r="J80" s="375">
        <f>'2M - SGS'!J80</f>
        <v>8.5885000000000003E-2</v>
      </c>
      <c r="K80" s="375">
        <f>'2M - SGS'!K80</f>
        <v>8.3474999999999994E-2</v>
      </c>
      <c r="L80" s="375">
        <f>'2M - SGS'!L80</f>
        <v>8.6262000000000005E-2</v>
      </c>
      <c r="M80" s="375">
        <f>'2M - SGS'!M80</f>
        <v>8.3496000000000001E-2</v>
      </c>
      <c r="N80" s="375">
        <f>'2M - SGS'!N80</f>
        <v>8.6250999999999994E-2</v>
      </c>
      <c r="O80" s="375">
        <f>'2M - SGS'!O80</f>
        <v>8.6096000000000006E-2</v>
      </c>
      <c r="P80" s="375">
        <f>'2M - SGS'!P80</f>
        <v>7.8608999999999998E-2</v>
      </c>
      <c r="Q80" s="375">
        <f>'2M - SGS'!Q80</f>
        <v>8.1547999999999995E-2</v>
      </c>
      <c r="R80" s="375">
        <f>'2M - SGS'!R80</f>
        <v>7.2947999999999999E-2</v>
      </c>
      <c r="S80" s="375">
        <f>'2M - SGS'!S80</f>
        <v>8.6277000000000006E-2</v>
      </c>
      <c r="T80" s="375">
        <f>'2M - SGS'!T80</f>
        <v>8.3294000000000007E-2</v>
      </c>
      <c r="U80" s="375">
        <f>'2M - SGS'!U80</f>
        <v>8.5859000000000005E-2</v>
      </c>
      <c r="V80" s="375">
        <f>'2M - SGS'!V80</f>
        <v>8.5885000000000003E-2</v>
      </c>
      <c r="W80" s="375">
        <f>'2M - SGS'!W80</f>
        <v>8.3474999999999994E-2</v>
      </c>
      <c r="X80" s="375">
        <f>'2M - SGS'!X80</f>
        <v>8.6262000000000005E-2</v>
      </c>
      <c r="Y80" s="375">
        <f>'2M - SGS'!Y80</f>
        <v>8.3496000000000001E-2</v>
      </c>
      <c r="Z80" s="375">
        <f>'2M - SGS'!Z80</f>
        <v>8.6250999999999994E-2</v>
      </c>
      <c r="AA80" s="375">
        <f>'2M - SGS'!AA80</f>
        <v>8.6096000000000006E-2</v>
      </c>
      <c r="AB80" s="375">
        <f>'2M - SGS'!AB80</f>
        <v>7.8608999999999998E-2</v>
      </c>
      <c r="AC80" s="375">
        <f>'2M - SGS'!AC80</f>
        <v>8.1547999999999995E-2</v>
      </c>
      <c r="AD80" s="375">
        <f>'2M - SGS'!AD80</f>
        <v>7.2947999999999999E-2</v>
      </c>
      <c r="AE80" s="375">
        <f>'2M - SGS'!AE80</f>
        <v>8.6277000000000006E-2</v>
      </c>
      <c r="AF80" s="375">
        <f>'2M - SGS'!AF80</f>
        <v>8.3294000000000007E-2</v>
      </c>
      <c r="AG80" s="375">
        <f>'2M - SGS'!AG80</f>
        <v>8.5859000000000005E-2</v>
      </c>
      <c r="AH80" s="375">
        <f>'2M - SGS'!AH80</f>
        <v>8.5885000000000003E-2</v>
      </c>
      <c r="AI80" s="375">
        <f>'2M - SGS'!AI80</f>
        <v>8.3474999999999994E-2</v>
      </c>
      <c r="AJ80" s="375">
        <f>'2M - SGS'!AJ80</f>
        <v>8.6262000000000005E-2</v>
      </c>
      <c r="AK80" s="375">
        <f>'2M - SGS'!AK80</f>
        <v>8.3496000000000001E-2</v>
      </c>
      <c r="AL80" s="375">
        <f>'2M - SGS'!AL80</f>
        <v>8.6250999999999994E-2</v>
      </c>
      <c r="AM80" s="375">
        <f>'2M - SGS'!AM80</f>
        <v>8.6096000000000006E-2</v>
      </c>
      <c r="AO80" s="373">
        <f t="shared" si="53"/>
        <v>0.99999999999999989</v>
      </c>
    </row>
    <row r="81" spans="1:41" s="95" customFormat="1" ht="15.75" x14ac:dyDescent="0.25">
      <c r="A81" s="627"/>
      <c r="B81" s="13" t="str">
        <f t="shared" si="54"/>
        <v>Cooling</v>
      </c>
      <c r="C81" s="375">
        <f>'2M - SGS'!C81</f>
        <v>6.0000000000000002E-6</v>
      </c>
      <c r="D81" s="375">
        <f>'2M - SGS'!D81</f>
        <v>2.4699999999999999E-4</v>
      </c>
      <c r="E81" s="375">
        <f>'2M - SGS'!E81</f>
        <v>7.2360000000000002E-3</v>
      </c>
      <c r="F81" s="375">
        <f>'2M - SGS'!F81</f>
        <v>2.1690999999999998E-2</v>
      </c>
      <c r="G81" s="375">
        <f>'2M - SGS'!G81</f>
        <v>6.2979999999999994E-2</v>
      </c>
      <c r="H81" s="375">
        <f>'2M - SGS'!H81</f>
        <v>0.21317</v>
      </c>
      <c r="I81" s="375">
        <f>'2M - SGS'!I81</f>
        <v>0.29002899999999998</v>
      </c>
      <c r="J81" s="375">
        <f>'2M - SGS'!J81</f>
        <v>0.270206</v>
      </c>
      <c r="K81" s="375">
        <f>'2M - SGS'!K81</f>
        <v>0.108695</v>
      </c>
      <c r="L81" s="375">
        <f>'2M - SGS'!L81</f>
        <v>1.9643000000000001E-2</v>
      </c>
      <c r="M81" s="375">
        <f>'2M - SGS'!M81</f>
        <v>6.0299999999999998E-3</v>
      </c>
      <c r="N81" s="375">
        <f>'2M - SGS'!N81</f>
        <v>6.7000000000000002E-5</v>
      </c>
      <c r="O81" s="375">
        <f>'2M - SGS'!O81</f>
        <v>6.0000000000000002E-6</v>
      </c>
      <c r="P81" s="375">
        <f>'2M - SGS'!P81</f>
        <v>2.4699999999999999E-4</v>
      </c>
      <c r="Q81" s="375">
        <f>'2M - SGS'!Q81</f>
        <v>7.2360000000000002E-3</v>
      </c>
      <c r="R81" s="375">
        <f>'2M - SGS'!R81</f>
        <v>2.1690999999999998E-2</v>
      </c>
      <c r="S81" s="375">
        <f>'2M - SGS'!S81</f>
        <v>6.2979999999999994E-2</v>
      </c>
      <c r="T81" s="375">
        <f>'2M - SGS'!T81</f>
        <v>0.21317</v>
      </c>
      <c r="U81" s="375">
        <f>'2M - SGS'!U81</f>
        <v>0.29002899999999998</v>
      </c>
      <c r="V81" s="375">
        <f>'2M - SGS'!V81</f>
        <v>0.270206</v>
      </c>
      <c r="W81" s="375">
        <f>'2M - SGS'!W81</f>
        <v>0.108695</v>
      </c>
      <c r="X81" s="375">
        <f>'2M - SGS'!X81</f>
        <v>1.9643000000000001E-2</v>
      </c>
      <c r="Y81" s="375">
        <f>'2M - SGS'!Y81</f>
        <v>6.0299999999999998E-3</v>
      </c>
      <c r="Z81" s="375">
        <f>'2M - SGS'!Z81</f>
        <v>6.7000000000000002E-5</v>
      </c>
      <c r="AA81" s="375">
        <f>'2M - SGS'!AA81</f>
        <v>6.0000000000000002E-6</v>
      </c>
      <c r="AB81" s="375">
        <f>'2M - SGS'!AB81</f>
        <v>2.4699999999999999E-4</v>
      </c>
      <c r="AC81" s="375">
        <f>'2M - SGS'!AC81</f>
        <v>7.2360000000000002E-3</v>
      </c>
      <c r="AD81" s="375">
        <f>'2M - SGS'!AD81</f>
        <v>2.1690999999999998E-2</v>
      </c>
      <c r="AE81" s="375">
        <f>'2M - SGS'!AE81</f>
        <v>6.2979999999999994E-2</v>
      </c>
      <c r="AF81" s="375">
        <f>'2M - SGS'!AF81</f>
        <v>0.21317</v>
      </c>
      <c r="AG81" s="375">
        <f>'2M - SGS'!AG81</f>
        <v>0.29002899999999998</v>
      </c>
      <c r="AH81" s="375">
        <f>'2M - SGS'!AH81</f>
        <v>0.270206</v>
      </c>
      <c r="AI81" s="375">
        <f>'2M - SGS'!AI81</f>
        <v>0.108695</v>
      </c>
      <c r="AJ81" s="375">
        <f>'2M - SGS'!AJ81</f>
        <v>1.9643000000000001E-2</v>
      </c>
      <c r="AK81" s="375">
        <f>'2M - SGS'!AK81</f>
        <v>6.0299999999999998E-3</v>
      </c>
      <c r="AL81" s="375">
        <f>'2M - SGS'!AL81</f>
        <v>6.7000000000000002E-5</v>
      </c>
      <c r="AM81" s="375">
        <f>'2M - SGS'!AM81</f>
        <v>6.0000000000000002E-6</v>
      </c>
      <c r="AO81" s="373">
        <f t="shared" si="53"/>
        <v>0.99999999999999989</v>
      </c>
    </row>
    <row r="82" spans="1:41" s="95" customFormat="1" ht="15.75" x14ac:dyDescent="0.25">
      <c r="A82" s="627"/>
      <c r="B82" s="13" t="str">
        <f t="shared" si="54"/>
        <v>Ext Lighting</v>
      </c>
      <c r="C82" s="375">
        <f>'2M - SGS'!C82</f>
        <v>0.106265</v>
      </c>
      <c r="D82" s="375">
        <f>'2M - SGS'!D82</f>
        <v>8.2161999999999999E-2</v>
      </c>
      <c r="E82" s="375">
        <f>'2M - SGS'!E82</f>
        <v>7.0887000000000006E-2</v>
      </c>
      <c r="F82" s="375">
        <f>'2M - SGS'!F82</f>
        <v>6.8145999999999998E-2</v>
      </c>
      <c r="G82" s="375">
        <f>'2M - SGS'!G82</f>
        <v>8.1852999999999995E-2</v>
      </c>
      <c r="H82" s="375">
        <f>'2M - SGS'!H82</f>
        <v>6.7163E-2</v>
      </c>
      <c r="I82" s="375">
        <f>'2M - SGS'!I82</f>
        <v>8.6751999999999996E-2</v>
      </c>
      <c r="J82" s="375">
        <f>'2M - SGS'!J82</f>
        <v>6.9401000000000004E-2</v>
      </c>
      <c r="K82" s="375">
        <f>'2M - SGS'!K82</f>
        <v>8.2907999999999996E-2</v>
      </c>
      <c r="L82" s="375">
        <f>'2M - SGS'!L82</f>
        <v>0.100507</v>
      </c>
      <c r="M82" s="375">
        <f>'2M - SGS'!M82</f>
        <v>8.7251999999999996E-2</v>
      </c>
      <c r="N82" s="375">
        <f>'2M - SGS'!N82</f>
        <v>9.6703999999999998E-2</v>
      </c>
      <c r="O82" s="375">
        <f>'2M - SGS'!O82</f>
        <v>0.106265</v>
      </c>
      <c r="P82" s="375">
        <f>'2M - SGS'!P82</f>
        <v>8.2161999999999999E-2</v>
      </c>
      <c r="Q82" s="375">
        <f>'2M - SGS'!Q82</f>
        <v>7.0887000000000006E-2</v>
      </c>
      <c r="R82" s="375">
        <f>'2M - SGS'!R82</f>
        <v>6.8145999999999998E-2</v>
      </c>
      <c r="S82" s="375">
        <f>'2M - SGS'!S82</f>
        <v>8.1852999999999995E-2</v>
      </c>
      <c r="T82" s="375">
        <f>'2M - SGS'!T82</f>
        <v>6.7163E-2</v>
      </c>
      <c r="U82" s="375">
        <f>'2M - SGS'!U82</f>
        <v>8.6751999999999996E-2</v>
      </c>
      <c r="V82" s="375">
        <f>'2M - SGS'!V82</f>
        <v>6.9401000000000004E-2</v>
      </c>
      <c r="W82" s="375">
        <f>'2M - SGS'!W82</f>
        <v>8.2907999999999996E-2</v>
      </c>
      <c r="X82" s="375">
        <f>'2M - SGS'!X82</f>
        <v>0.100507</v>
      </c>
      <c r="Y82" s="375">
        <f>'2M - SGS'!Y82</f>
        <v>8.7251999999999996E-2</v>
      </c>
      <c r="Z82" s="375">
        <f>'2M - SGS'!Z82</f>
        <v>9.6703999999999998E-2</v>
      </c>
      <c r="AA82" s="375">
        <f>'2M - SGS'!AA82</f>
        <v>0.106265</v>
      </c>
      <c r="AB82" s="375">
        <f>'2M - SGS'!AB82</f>
        <v>8.2161999999999999E-2</v>
      </c>
      <c r="AC82" s="375">
        <f>'2M - SGS'!AC82</f>
        <v>7.0887000000000006E-2</v>
      </c>
      <c r="AD82" s="375">
        <f>'2M - SGS'!AD82</f>
        <v>6.8145999999999998E-2</v>
      </c>
      <c r="AE82" s="375">
        <f>'2M - SGS'!AE82</f>
        <v>8.1852999999999995E-2</v>
      </c>
      <c r="AF82" s="375">
        <f>'2M - SGS'!AF82</f>
        <v>6.7163E-2</v>
      </c>
      <c r="AG82" s="375">
        <f>'2M - SGS'!AG82</f>
        <v>8.6751999999999996E-2</v>
      </c>
      <c r="AH82" s="375">
        <f>'2M - SGS'!AH82</f>
        <v>6.9401000000000004E-2</v>
      </c>
      <c r="AI82" s="375">
        <f>'2M - SGS'!AI82</f>
        <v>8.2907999999999996E-2</v>
      </c>
      <c r="AJ82" s="375">
        <f>'2M - SGS'!AJ82</f>
        <v>0.100507</v>
      </c>
      <c r="AK82" s="375">
        <f>'2M - SGS'!AK82</f>
        <v>8.7251999999999996E-2</v>
      </c>
      <c r="AL82" s="375">
        <f>'2M - SGS'!AL82</f>
        <v>9.6703999999999998E-2</v>
      </c>
      <c r="AM82" s="375">
        <f>'2M - SGS'!AM82</f>
        <v>0.106265</v>
      </c>
      <c r="AO82" s="373">
        <f t="shared" si="53"/>
        <v>1</v>
      </c>
    </row>
    <row r="83" spans="1:41" s="95" customFormat="1" ht="15.75" x14ac:dyDescent="0.25">
      <c r="A83" s="627"/>
      <c r="B83" s="13" t="str">
        <f t="shared" si="54"/>
        <v>Heating</v>
      </c>
      <c r="C83" s="375">
        <f>'2M - SGS'!C83</f>
        <v>0.210397</v>
      </c>
      <c r="D83" s="375">
        <f>'2M - SGS'!D83</f>
        <v>0.17743600000000001</v>
      </c>
      <c r="E83" s="375">
        <f>'2M - SGS'!E83</f>
        <v>0.13192400000000001</v>
      </c>
      <c r="F83" s="375">
        <f>'2M - SGS'!F83</f>
        <v>5.9718E-2</v>
      </c>
      <c r="G83" s="375">
        <f>'2M - SGS'!G83</f>
        <v>2.6769000000000001E-2</v>
      </c>
      <c r="H83" s="375">
        <f>'2M - SGS'!H83</f>
        <v>4.2950000000000002E-3</v>
      </c>
      <c r="I83" s="375">
        <f>'2M - SGS'!I83</f>
        <v>2.895E-3</v>
      </c>
      <c r="J83" s="375">
        <f>'2M - SGS'!J83</f>
        <v>3.4320000000000002E-3</v>
      </c>
      <c r="K83" s="375">
        <f>'2M - SGS'!K83</f>
        <v>9.4020000000000006E-3</v>
      </c>
      <c r="L83" s="375">
        <f>'2M - SGS'!L83</f>
        <v>5.5496999999999998E-2</v>
      </c>
      <c r="M83" s="375">
        <f>'2M - SGS'!M83</f>
        <v>0.115452</v>
      </c>
      <c r="N83" s="375">
        <f>'2M - SGS'!N83</f>
        <v>0.20278299999999999</v>
      </c>
      <c r="O83" s="375">
        <f>'2M - SGS'!O83</f>
        <v>0.210397</v>
      </c>
      <c r="P83" s="375">
        <f>'2M - SGS'!P83</f>
        <v>0.17743600000000001</v>
      </c>
      <c r="Q83" s="375">
        <f>'2M - SGS'!Q83</f>
        <v>0.13192400000000001</v>
      </c>
      <c r="R83" s="375">
        <f>'2M - SGS'!R83</f>
        <v>5.9718E-2</v>
      </c>
      <c r="S83" s="375">
        <f>'2M - SGS'!S83</f>
        <v>2.6769000000000001E-2</v>
      </c>
      <c r="T83" s="375">
        <f>'2M - SGS'!T83</f>
        <v>4.2950000000000002E-3</v>
      </c>
      <c r="U83" s="375">
        <f>'2M - SGS'!U83</f>
        <v>2.895E-3</v>
      </c>
      <c r="V83" s="375">
        <f>'2M - SGS'!V83</f>
        <v>3.4320000000000002E-3</v>
      </c>
      <c r="W83" s="375">
        <f>'2M - SGS'!W83</f>
        <v>9.4020000000000006E-3</v>
      </c>
      <c r="X83" s="375">
        <f>'2M - SGS'!X83</f>
        <v>5.5496999999999998E-2</v>
      </c>
      <c r="Y83" s="375">
        <f>'2M - SGS'!Y83</f>
        <v>0.115452</v>
      </c>
      <c r="Z83" s="375">
        <f>'2M - SGS'!Z83</f>
        <v>0.20278299999999999</v>
      </c>
      <c r="AA83" s="375">
        <f>'2M - SGS'!AA83</f>
        <v>0.210397</v>
      </c>
      <c r="AB83" s="375">
        <f>'2M - SGS'!AB83</f>
        <v>0.17743600000000001</v>
      </c>
      <c r="AC83" s="375">
        <f>'2M - SGS'!AC83</f>
        <v>0.13192400000000001</v>
      </c>
      <c r="AD83" s="375">
        <f>'2M - SGS'!AD83</f>
        <v>5.9718E-2</v>
      </c>
      <c r="AE83" s="375">
        <f>'2M - SGS'!AE83</f>
        <v>2.6769000000000001E-2</v>
      </c>
      <c r="AF83" s="375">
        <f>'2M - SGS'!AF83</f>
        <v>4.2950000000000002E-3</v>
      </c>
      <c r="AG83" s="375">
        <f>'2M - SGS'!AG83</f>
        <v>2.895E-3</v>
      </c>
      <c r="AH83" s="375">
        <f>'2M - SGS'!AH83</f>
        <v>3.4320000000000002E-3</v>
      </c>
      <c r="AI83" s="375">
        <f>'2M - SGS'!AI83</f>
        <v>9.4020000000000006E-3</v>
      </c>
      <c r="AJ83" s="375">
        <f>'2M - SGS'!AJ83</f>
        <v>5.5496999999999998E-2</v>
      </c>
      <c r="AK83" s="375">
        <f>'2M - SGS'!AK83</f>
        <v>0.115452</v>
      </c>
      <c r="AL83" s="375">
        <f>'2M - SGS'!AL83</f>
        <v>0.20278299999999999</v>
      </c>
      <c r="AM83" s="375">
        <f>'2M - SGS'!AM83</f>
        <v>0.210397</v>
      </c>
      <c r="AO83" s="373">
        <f t="shared" si="53"/>
        <v>1.0000000000000002</v>
      </c>
    </row>
    <row r="84" spans="1:41" s="95" customFormat="1" ht="15.75" x14ac:dyDescent="0.25">
      <c r="A84" s="627"/>
      <c r="B84" s="13" t="str">
        <f t="shared" si="54"/>
        <v>HVAC</v>
      </c>
      <c r="C84" s="375">
        <f>'2M - SGS'!C84</f>
        <v>0.107824</v>
      </c>
      <c r="D84" s="375">
        <f>'2M - SGS'!D84</f>
        <v>9.1051999999999994E-2</v>
      </c>
      <c r="E84" s="375">
        <f>'2M - SGS'!E84</f>
        <v>7.1135000000000004E-2</v>
      </c>
      <c r="F84" s="375">
        <f>'2M - SGS'!F84</f>
        <v>4.1179E-2</v>
      </c>
      <c r="G84" s="375">
        <f>'2M - SGS'!G84</f>
        <v>4.4423999999999998E-2</v>
      </c>
      <c r="H84" s="375">
        <f>'2M - SGS'!H84</f>
        <v>0.106128</v>
      </c>
      <c r="I84" s="375">
        <f>'2M - SGS'!I84</f>
        <v>0.14288100000000001</v>
      </c>
      <c r="J84" s="375">
        <f>'2M - SGS'!J84</f>
        <v>0.133494</v>
      </c>
      <c r="K84" s="375">
        <f>'2M - SGS'!K84</f>
        <v>5.781E-2</v>
      </c>
      <c r="L84" s="375">
        <f>'2M - SGS'!L84</f>
        <v>3.8018000000000003E-2</v>
      </c>
      <c r="M84" s="375">
        <f>'2M - SGS'!M84</f>
        <v>6.2103999999999999E-2</v>
      </c>
      <c r="N84" s="375">
        <f>'2M - SGS'!N84</f>
        <v>0.103951</v>
      </c>
      <c r="O84" s="375">
        <f>'2M - SGS'!O84</f>
        <v>0.107824</v>
      </c>
      <c r="P84" s="375">
        <f>'2M - SGS'!P84</f>
        <v>9.1051999999999994E-2</v>
      </c>
      <c r="Q84" s="375">
        <f>'2M - SGS'!Q84</f>
        <v>7.1135000000000004E-2</v>
      </c>
      <c r="R84" s="375">
        <f>'2M - SGS'!R84</f>
        <v>4.1179E-2</v>
      </c>
      <c r="S84" s="375">
        <f>'2M - SGS'!S84</f>
        <v>4.4423999999999998E-2</v>
      </c>
      <c r="T84" s="375">
        <f>'2M - SGS'!T84</f>
        <v>0.106128</v>
      </c>
      <c r="U84" s="375">
        <f>'2M - SGS'!U84</f>
        <v>0.14288100000000001</v>
      </c>
      <c r="V84" s="375">
        <f>'2M - SGS'!V84</f>
        <v>0.133494</v>
      </c>
      <c r="W84" s="375">
        <f>'2M - SGS'!W84</f>
        <v>5.781E-2</v>
      </c>
      <c r="X84" s="375">
        <f>'2M - SGS'!X84</f>
        <v>3.8018000000000003E-2</v>
      </c>
      <c r="Y84" s="375">
        <f>'2M - SGS'!Y84</f>
        <v>6.2103999999999999E-2</v>
      </c>
      <c r="Z84" s="375">
        <f>'2M - SGS'!Z84</f>
        <v>0.103951</v>
      </c>
      <c r="AA84" s="375">
        <f>'2M - SGS'!AA84</f>
        <v>0.107824</v>
      </c>
      <c r="AB84" s="375">
        <f>'2M - SGS'!AB84</f>
        <v>9.1051999999999994E-2</v>
      </c>
      <c r="AC84" s="375">
        <f>'2M - SGS'!AC84</f>
        <v>7.1135000000000004E-2</v>
      </c>
      <c r="AD84" s="375">
        <f>'2M - SGS'!AD84</f>
        <v>4.1179E-2</v>
      </c>
      <c r="AE84" s="375">
        <f>'2M - SGS'!AE84</f>
        <v>4.4423999999999998E-2</v>
      </c>
      <c r="AF84" s="375">
        <f>'2M - SGS'!AF84</f>
        <v>0.106128</v>
      </c>
      <c r="AG84" s="375">
        <f>'2M - SGS'!AG84</f>
        <v>0.14288100000000001</v>
      </c>
      <c r="AH84" s="375">
        <f>'2M - SGS'!AH84</f>
        <v>0.133494</v>
      </c>
      <c r="AI84" s="375">
        <f>'2M - SGS'!AI84</f>
        <v>5.781E-2</v>
      </c>
      <c r="AJ84" s="375">
        <f>'2M - SGS'!AJ84</f>
        <v>3.8018000000000003E-2</v>
      </c>
      <c r="AK84" s="375">
        <f>'2M - SGS'!AK84</f>
        <v>6.2103999999999999E-2</v>
      </c>
      <c r="AL84" s="375">
        <f>'2M - SGS'!AL84</f>
        <v>0.103951</v>
      </c>
      <c r="AM84" s="375">
        <f>'2M - SGS'!AM84</f>
        <v>0.107824</v>
      </c>
      <c r="AO84" s="373">
        <f t="shared" si="53"/>
        <v>1</v>
      </c>
    </row>
    <row r="85" spans="1:41" s="95" customFormat="1" ht="15.75" x14ac:dyDescent="0.25">
      <c r="A85" s="627"/>
      <c r="B85" s="13" t="str">
        <f t="shared" si="54"/>
        <v>Lighting</v>
      </c>
      <c r="C85" s="375">
        <f>'2M - SGS'!C85</f>
        <v>9.3563999999999994E-2</v>
      </c>
      <c r="D85" s="375">
        <f>'2M - SGS'!D85</f>
        <v>7.2162000000000004E-2</v>
      </c>
      <c r="E85" s="375">
        <f>'2M - SGS'!E85</f>
        <v>7.8372999999999998E-2</v>
      </c>
      <c r="F85" s="375">
        <f>'2M - SGS'!F85</f>
        <v>7.6534000000000005E-2</v>
      </c>
      <c r="G85" s="375">
        <f>'2M - SGS'!G85</f>
        <v>9.4246999999999997E-2</v>
      </c>
      <c r="H85" s="375">
        <f>'2M - SGS'!H85</f>
        <v>7.5599E-2</v>
      </c>
      <c r="I85" s="375">
        <f>'2M - SGS'!I85</f>
        <v>9.6199999999999994E-2</v>
      </c>
      <c r="J85" s="375">
        <f>'2M - SGS'!J85</f>
        <v>7.7077999999999994E-2</v>
      </c>
      <c r="K85" s="375">
        <f>'2M - SGS'!K85</f>
        <v>8.1374000000000002E-2</v>
      </c>
      <c r="L85" s="375">
        <f>'2M - SGS'!L85</f>
        <v>9.4072000000000003E-2</v>
      </c>
      <c r="M85" s="375">
        <f>'2M - SGS'!M85</f>
        <v>7.6706999999999997E-2</v>
      </c>
      <c r="N85" s="375">
        <f>'2M - SGS'!N85</f>
        <v>8.4089999999999998E-2</v>
      </c>
      <c r="O85" s="375">
        <f>'2M - SGS'!O85</f>
        <v>9.3563999999999994E-2</v>
      </c>
      <c r="P85" s="375">
        <f>'2M - SGS'!P85</f>
        <v>7.2162000000000004E-2</v>
      </c>
      <c r="Q85" s="375">
        <f>'2M - SGS'!Q85</f>
        <v>7.8372999999999998E-2</v>
      </c>
      <c r="R85" s="375">
        <f>'2M - SGS'!R85</f>
        <v>7.6534000000000005E-2</v>
      </c>
      <c r="S85" s="375">
        <f>'2M - SGS'!S85</f>
        <v>9.4246999999999997E-2</v>
      </c>
      <c r="T85" s="375">
        <f>'2M - SGS'!T85</f>
        <v>7.5599E-2</v>
      </c>
      <c r="U85" s="375">
        <f>'2M - SGS'!U85</f>
        <v>9.6199999999999994E-2</v>
      </c>
      <c r="V85" s="375">
        <f>'2M - SGS'!V85</f>
        <v>7.7077999999999994E-2</v>
      </c>
      <c r="W85" s="375">
        <f>'2M - SGS'!W85</f>
        <v>8.1374000000000002E-2</v>
      </c>
      <c r="X85" s="375">
        <f>'2M - SGS'!X85</f>
        <v>9.4072000000000003E-2</v>
      </c>
      <c r="Y85" s="375">
        <f>'2M - SGS'!Y85</f>
        <v>7.6706999999999997E-2</v>
      </c>
      <c r="Z85" s="375">
        <f>'2M - SGS'!Z85</f>
        <v>8.4089999999999998E-2</v>
      </c>
      <c r="AA85" s="375">
        <f>'2M - SGS'!AA85</f>
        <v>9.3563999999999994E-2</v>
      </c>
      <c r="AB85" s="375">
        <f>'2M - SGS'!AB85</f>
        <v>7.2162000000000004E-2</v>
      </c>
      <c r="AC85" s="375">
        <f>'2M - SGS'!AC85</f>
        <v>7.8372999999999998E-2</v>
      </c>
      <c r="AD85" s="375">
        <f>'2M - SGS'!AD85</f>
        <v>7.6534000000000005E-2</v>
      </c>
      <c r="AE85" s="375">
        <f>'2M - SGS'!AE85</f>
        <v>9.4246999999999997E-2</v>
      </c>
      <c r="AF85" s="375">
        <f>'2M - SGS'!AF85</f>
        <v>7.5599E-2</v>
      </c>
      <c r="AG85" s="375">
        <f>'2M - SGS'!AG85</f>
        <v>9.6199999999999994E-2</v>
      </c>
      <c r="AH85" s="375">
        <f>'2M - SGS'!AH85</f>
        <v>7.7077999999999994E-2</v>
      </c>
      <c r="AI85" s="375">
        <f>'2M - SGS'!AI85</f>
        <v>8.1374000000000002E-2</v>
      </c>
      <c r="AJ85" s="375">
        <f>'2M - SGS'!AJ85</f>
        <v>9.4072000000000003E-2</v>
      </c>
      <c r="AK85" s="375">
        <f>'2M - SGS'!AK85</f>
        <v>7.6706999999999997E-2</v>
      </c>
      <c r="AL85" s="375">
        <f>'2M - SGS'!AL85</f>
        <v>8.4089999999999998E-2</v>
      </c>
      <c r="AM85" s="375">
        <f>'2M - SGS'!AM85</f>
        <v>9.3563999999999994E-2</v>
      </c>
      <c r="AO85" s="373">
        <f t="shared" si="53"/>
        <v>1</v>
      </c>
    </row>
    <row r="86" spans="1:41" s="95" customFormat="1" ht="15.75" x14ac:dyDescent="0.25">
      <c r="A86" s="627"/>
      <c r="B86" s="13" t="str">
        <f t="shared" si="54"/>
        <v>Miscellaneous</v>
      </c>
      <c r="C86" s="375">
        <f>'2M - SGS'!C86</f>
        <v>8.5109000000000004E-2</v>
      </c>
      <c r="D86" s="375">
        <f>'2M - SGS'!D86</f>
        <v>7.7715000000000006E-2</v>
      </c>
      <c r="E86" s="375">
        <f>'2M - SGS'!E86</f>
        <v>8.6136000000000004E-2</v>
      </c>
      <c r="F86" s="375">
        <f>'2M - SGS'!F86</f>
        <v>7.9796000000000006E-2</v>
      </c>
      <c r="G86" s="375">
        <f>'2M - SGS'!G86</f>
        <v>8.5334999999999994E-2</v>
      </c>
      <c r="H86" s="375">
        <f>'2M - SGS'!H86</f>
        <v>8.1994999999999998E-2</v>
      </c>
      <c r="I86" s="375">
        <f>'2M - SGS'!I86</f>
        <v>8.4098999999999993E-2</v>
      </c>
      <c r="J86" s="375">
        <f>'2M - SGS'!J86</f>
        <v>8.4198999999999996E-2</v>
      </c>
      <c r="K86" s="375">
        <f>'2M - SGS'!K86</f>
        <v>8.2512000000000002E-2</v>
      </c>
      <c r="L86" s="375">
        <f>'2M - SGS'!L86</f>
        <v>8.5277000000000006E-2</v>
      </c>
      <c r="M86" s="375">
        <f>'2M - SGS'!M86</f>
        <v>8.2588999999999996E-2</v>
      </c>
      <c r="N86" s="375">
        <f>'2M - SGS'!N86</f>
        <v>8.5237999999999994E-2</v>
      </c>
      <c r="O86" s="375">
        <f>'2M - SGS'!O86</f>
        <v>8.5109000000000004E-2</v>
      </c>
      <c r="P86" s="375">
        <f>'2M - SGS'!P86</f>
        <v>7.7715000000000006E-2</v>
      </c>
      <c r="Q86" s="375">
        <f>'2M - SGS'!Q86</f>
        <v>8.6136000000000004E-2</v>
      </c>
      <c r="R86" s="375">
        <f>'2M - SGS'!R86</f>
        <v>7.9796000000000006E-2</v>
      </c>
      <c r="S86" s="375">
        <f>'2M - SGS'!S86</f>
        <v>8.5334999999999994E-2</v>
      </c>
      <c r="T86" s="375">
        <f>'2M - SGS'!T86</f>
        <v>8.1994999999999998E-2</v>
      </c>
      <c r="U86" s="375">
        <f>'2M - SGS'!U86</f>
        <v>8.4098999999999993E-2</v>
      </c>
      <c r="V86" s="375">
        <f>'2M - SGS'!V86</f>
        <v>8.4198999999999996E-2</v>
      </c>
      <c r="W86" s="375">
        <f>'2M - SGS'!W86</f>
        <v>8.2512000000000002E-2</v>
      </c>
      <c r="X86" s="375">
        <f>'2M - SGS'!X86</f>
        <v>8.5277000000000006E-2</v>
      </c>
      <c r="Y86" s="375">
        <f>'2M - SGS'!Y86</f>
        <v>8.2588999999999996E-2</v>
      </c>
      <c r="Z86" s="375">
        <f>'2M - SGS'!Z86</f>
        <v>8.5237999999999994E-2</v>
      </c>
      <c r="AA86" s="375">
        <f>'2M - SGS'!AA86</f>
        <v>8.5109000000000004E-2</v>
      </c>
      <c r="AB86" s="375">
        <f>'2M - SGS'!AB86</f>
        <v>7.7715000000000006E-2</v>
      </c>
      <c r="AC86" s="375">
        <f>'2M - SGS'!AC86</f>
        <v>8.6136000000000004E-2</v>
      </c>
      <c r="AD86" s="375">
        <f>'2M - SGS'!AD86</f>
        <v>7.9796000000000006E-2</v>
      </c>
      <c r="AE86" s="375">
        <f>'2M - SGS'!AE86</f>
        <v>8.5334999999999994E-2</v>
      </c>
      <c r="AF86" s="375">
        <f>'2M - SGS'!AF86</f>
        <v>8.1994999999999998E-2</v>
      </c>
      <c r="AG86" s="375">
        <f>'2M - SGS'!AG86</f>
        <v>8.4098999999999993E-2</v>
      </c>
      <c r="AH86" s="375">
        <f>'2M - SGS'!AH86</f>
        <v>8.4198999999999996E-2</v>
      </c>
      <c r="AI86" s="375">
        <f>'2M - SGS'!AI86</f>
        <v>8.2512000000000002E-2</v>
      </c>
      <c r="AJ86" s="375">
        <f>'2M - SGS'!AJ86</f>
        <v>8.5277000000000006E-2</v>
      </c>
      <c r="AK86" s="375">
        <f>'2M - SGS'!AK86</f>
        <v>8.2588999999999996E-2</v>
      </c>
      <c r="AL86" s="375">
        <f>'2M - SGS'!AL86</f>
        <v>8.5237999999999994E-2</v>
      </c>
      <c r="AM86" s="375">
        <f>'2M - SGS'!AM86</f>
        <v>8.5109000000000004E-2</v>
      </c>
      <c r="AO86" s="373">
        <f t="shared" si="53"/>
        <v>1.0000000000000002</v>
      </c>
    </row>
    <row r="87" spans="1:41" s="95" customFormat="1" ht="15.75" x14ac:dyDescent="0.25">
      <c r="A87" s="627"/>
      <c r="B87" s="13" t="str">
        <f t="shared" si="54"/>
        <v>Motors</v>
      </c>
      <c r="C87" s="375">
        <f>'2M - SGS'!C87</f>
        <v>8.5109000000000004E-2</v>
      </c>
      <c r="D87" s="375">
        <f>'2M - SGS'!D87</f>
        <v>7.7715000000000006E-2</v>
      </c>
      <c r="E87" s="375">
        <f>'2M - SGS'!E87</f>
        <v>8.6136000000000004E-2</v>
      </c>
      <c r="F87" s="375">
        <f>'2M - SGS'!F87</f>
        <v>7.9796000000000006E-2</v>
      </c>
      <c r="G87" s="375">
        <f>'2M - SGS'!G87</f>
        <v>8.5334999999999994E-2</v>
      </c>
      <c r="H87" s="375">
        <f>'2M - SGS'!H87</f>
        <v>8.1994999999999998E-2</v>
      </c>
      <c r="I87" s="375">
        <f>'2M - SGS'!I87</f>
        <v>8.4098999999999993E-2</v>
      </c>
      <c r="J87" s="375">
        <f>'2M - SGS'!J87</f>
        <v>8.4198999999999996E-2</v>
      </c>
      <c r="K87" s="375">
        <f>'2M - SGS'!K87</f>
        <v>8.2512000000000002E-2</v>
      </c>
      <c r="L87" s="375">
        <f>'2M - SGS'!L87</f>
        <v>8.5277000000000006E-2</v>
      </c>
      <c r="M87" s="375">
        <f>'2M - SGS'!M87</f>
        <v>8.2588999999999996E-2</v>
      </c>
      <c r="N87" s="375">
        <f>'2M - SGS'!N87</f>
        <v>8.5237999999999994E-2</v>
      </c>
      <c r="O87" s="375">
        <f>'2M - SGS'!O87</f>
        <v>8.5109000000000004E-2</v>
      </c>
      <c r="P87" s="375">
        <f>'2M - SGS'!P87</f>
        <v>7.7715000000000006E-2</v>
      </c>
      <c r="Q87" s="375">
        <f>'2M - SGS'!Q87</f>
        <v>8.6136000000000004E-2</v>
      </c>
      <c r="R87" s="375">
        <f>'2M - SGS'!R87</f>
        <v>7.9796000000000006E-2</v>
      </c>
      <c r="S87" s="375">
        <f>'2M - SGS'!S87</f>
        <v>8.5334999999999994E-2</v>
      </c>
      <c r="T87" s="375">
        <f>'2M - SGS'!T87</f>
        <v>8.1994999999999998E-2</v>
      </c>
      <c r="U87" s="375">
        <f>'2M - SGS'!U87</f>
        <v>8.4098999999999993E-2</v>
      </c>
      <c r="V87" s="375">
        <f>'2M - SGS'!V87</f>
        <v>8.4198999999999996E-2</v>
      </c>
      <c r="W87" s="375">
        <f>'2M - SGS'!W87</f>
        <v>8.2512000000000002E-2</v>
      </c>
      <c r="X87" s="375">
        <f>'2M - SGS'!X87</f>
        <v>8.5277000000000006E-2</v>
      </c>
      <c r="Y87" s="375">
        <f>'2M - SGS'!Y87</f>
        <v>8.2588999999999996E-2</v>
      </c>
      <c r="Z87" s="375">
        <f>'2M - SGS'!Z87</f>
        <v>8.5237999999999994E-2</v>
      </c>
      <c r="AA87" s="375">
        <f>'2M - SGS'!AA87</f>
        <v>8.5109000000000004E-2</v>
      </c>
      <c r="AB87" s="375">
        <f>'2M - SGS'!AB87</f>
        <v>7.7715000000000006E-2</v>
      </c>
      <c r="AC87" s="375">
        <f>'2M - SGS'!AC87</f>
        <v>8.6136000000000004E-2</v>
      </c>
      <c r="AD87" s="375">
        <f>'2M - SGS'!AD87</f>
        <v>7.9796000000000006E-2</v>
      </c>
      <c r="AE87" s="375">
        <f>'2M - SGS'!AE87</f>
        <v>8.5334999999999994E-2</v>
      </c>
      <c r="AF87" s="375">
        <f>'2M - SGS'!AF87</f>
        <v>8.1994999999999998E-2</v>
      </c>
      <c r="AG87" s="375">
        <f>'2M - SGS'!AG87</f>
        <v>8.4098999999999993E-2</v>
      </c>
      <c r="AH87" s="375">
        <f>'2M - SGS'!AH87</f>
        <v>8.4198999999999996E-2</v>
      </c>
      <c r="AI87" s="375">
        <f>'2M - SGS'!AI87</f>
        <v>8.2512000000000002E-2</v>
      </c>
      <c r="AJ87" s="375">
        <f>'2M - SGS'!AJ87</f>
        <v>8.5277000000000006E-2</v>
      </c>
      <c r="AK87" s="375">
        <f>'2M - SGS'!AK87</f>
        <v>8.2588999999999996E-2</v>
      </c>
      <c r="AL87" s="375">
        <f>'2M - SGS'!AL87</f>
        <v>8.5237999999999994E-2</v>
      </c>
      <c r="AM87" s="375">
        <f>'2M - SGS'!AM87</f>
        <v>8.5109000000000004E-2</v>
      </c>
      <c r="AO87" s="373">
        <f t="shared" si="53"/>
        <v>1.0000000000000002</v>
      </c>
    </row>
    <row r="88" spans="1:41" s="95" customFormat="1" ht="15.75" x14ac:dyDescent="0.25">
      <c r="A88" s="627"/>
      <c r="B88" s="13" t="str">
        <f t="shared" si="54"/>
        <v>Process</v>
      </c>
      <c r="C88" s="375">
        <f>'2M - SGS'!C88</f>
        <v>8.5109000000000004E-2</v>
      </c>
      <c r="D88" s="375">
        <f>'2M - SGS'!D88</f>
        <v>7.7715000000000006E-2</v>
      </c>
      <c r="E88" s="375">
        <f>'2M - SGS'!E88</f>
        <v>8.6136000000000004E-2</v>
      </c>
      <c r="F88" s="375">
        <f>'2M - SGS'!F88</f>
        <v>7.9796000000000006E-2</v>
      </c>
      <c r="G88" s="375">
        <f>'2M - SGS'!G88</f>
        <v>8.5334999999999994E-2</v>
      </c>
      <c r="H88" s="375">
        <f>'2M - SGS'!H88</f>
        <v>8.1994999999999998E-2</v>
      </c>
      <c r="I88" s="375">
        <f>'2M - SGS'!I88</f>
        <v>8.4098999999999993E-2</v>
      </c>
      <c r="J88" s="375">
        <f>'2M - SGS'!J88</f>
        <v>8.4198999999999996E-2</v>
      </c>
      <c r="K88" s="375">
        <f>'2M - SGS'!K88</f>
        <v>8.2512000000000002E-2</v>
      </c>
      <c r="L88" s="375">
        <f>'2M - SGS'!L88</f>
        <v>8.5277000000000006E-2</v>
      </c>
      <c r="M88" s="375">
        <f>'2M - SGS'!M88</f>
        <v>8.2588999999999996E-2</v>
      </c>
      <c r="N88" s="375">
        <f>'2M - SGS'!N88</f>
        <v>8.5237999999999994E-2</v>
      </c>
      <c r="O88" s="375">
        <f>'2M - SGS'!O88</f>
        <v>8.5109000000000004E-2</v>
      </c>
      <c r="P88" s="375">
        <f>'2M - SGS'!P88</f>
        <v>7.7715000000000006E-2</v>
      </c>
      <c r="Q88" s="375">
        <f>'2M - SGS'!Q88</f>
        <v>8.6136000000000004E-2</v>
      </c>
      <c r="R88" s="375">
        <f>'2M - SGS'!R88</f>
        <v>7.9796000000000006E-2</v>
      </c>
      <c r="S88" s="375">
        <f>'2M - SGS'!S88</f>
        <v>8.5334999999999994E-2</v>
      </c>
      <c r="T88" s="375">
        <f>'2M - SGS'!T88</f>
        <v>8.1994999999999998E-2</v>
      </c>
      <c r="U88" s="375">
        <f>'2M - SGS'!U88</f>
        <v>8.4098999999999993E-2</v>
      </c>
      <c r="V88" s="375">
        <f>'2M - SGS'!V88</f>
        <v>8.4198999999999996E-2</v>
      </c>
      <c r="W88" s="375">
        <f>'2M - SGS'!W88</f>
        <v>8.2512000000000002E-2</v>
      </c>
      <c r="X88" s="375">
        <f>'2M - SGS'!X88</f>
        <v>8.5277000000000006E-2</v>
      </c>
      <c r="Y88" s="375">
        <f>'2M - SGS'!Y88</f>
        <v>8.2588999999999996E-2</v>
      </c>
      <c r="Z88" s="375">
        <f>'2M - SGS'!Z88</f>
        <v>8.5237999999999994E-2</v>
      </c>
      <c r="AA88" s="375">
        <f>'2M - SGS'!AA88</f>
        <v>8.5109000000000004E-2</v>
      </c>
      <c r="AB88" s="375">
        <f>'2M - SGS'!AB88</f>
        <v>7.7715000000000006E-2</v>
      </c>
      <c r="AC88" s="375">
        <f>'2M - SGS'!AC88</f>
        <v>8.6136000000000004E-2</v>
      </c>
      <c r="AD88" s="375">
        <f>'2M - SGS'!AD88</f>
        <v>7.9796000000000006E-2</v>
      </c>
      <c r="AE88" s="375">
        <f>'2M - SGS'!AE88</f>
        <v>8.5334999999999994E-2</v>
      </c>
      <c r="AF88" s="375">
        <f>'2M - SGS'!AF88</f>
        <v>8.1994999999999998E-2</v>
      </c>
      <c r="AG88" s="375">
        <f>'2M - SGS'!AG88</f>
        <v>8.4098999999999993E-2</v>
      </c>
      <c r="AH88" s="375">
        <f>'2M - SGS'!AH88</f>
        <v>8.4198999999999996E-2</v>
      </c>
      <c r="AI88" s="375">
        <f>'2M - SGS'!AI88</f>
        <v>8.2512000000000002E-2</v>
      </c>
      <c r="AJ88" s="375">
        <f>'2M - SGS'!AJ88</f>
        <v>8.5277000000000006E-2</v>
      </c>
      <c r="AK88" s="375">
        <f>'2M - SGS'!AK88</f>
        <v>8.2588999999999996E-2</v>
      </c>
      <c r="AL88" s="375">
        <f>'2M - SGS'!AL88</f>
        <v>8.5237999999999994E-2</v>
      </c>
      <c r="AM88" s="375">
        <f>'2M - SGS'!AM88</f>
        <v>8.5109000000000004E-2</v>
      </c>
      <c r="AO88" s="373">
        <f t="shared" si="53"/>
        <v>1.0000000000000002</v>
      </c>
    </row>
    <row r="89" spans="1:41" s="95" customFormat="1" ht="15.75" x14ac:dyDescent="0.25">
      <c r="A89" s="627"/>
      <c r="B89" s="13" t="str">
        <f t="shared" si="54"/>
        <v>Refrigeration</v>
      </c>
      <c r="C89" s="375">
        <f>'2M - SGS'!C89</f>
        <v>8.3486000000000005E-2</v>
      </c>
      <c r="D89" s="375">
        <f>'2M - SGS'!D89</f>
        <v>7.6158000000000003E-2</v>
      </c>
      <c r="E89" s="375">
        <f>'2M - SGS'!E89</f>
        <v>8.3346000000000003E-2</v>
      </c>
      <c r="F89" s="375">
        <f>'2M - SGS'!F89</f>
        <v>8.0782999999999994E-2</v>
      </c>
      <c r="G89" s="375">
        <f>'2M - SGS'!G89</f>
        <v>8.5133E-2</v>
      </c>
      <c r="H89" s="375">
        <f>'2M - SGS'!H89</f>
        <v>8.4294999999999995E-2</v>
      </c>
      <c r="I89" s="375">
        <f>'2M - SGS'!I89</f>
        <v>8.7456999999999993E-2</v>
      </c>
      <c r="J89" s="375">
        <f>'2M - SGS'!J89</f>
        <v>8.7230000000000002E-2</v>
      </c>
      <c r="K89" s="375">
        <f>'2M - SGS'!K89</f>
        <v>8.3319000000000004E-2</v>
      </c>
      <c r="L89" s="375">
        <f>'2M - SGS'!L89</f>
        <v>8.4562999999999999E-2</v>
      </c>
      <c r="M89" s="375">
        <f>'2M - SGS'!M89</f>
        <v>8.1112000000000004E-2</v>
      </c>
      <c r="N89" s="375">
        <f>'2M - SGS'!N89</f>
        <v>8.3117999999999997E-2</v>
      </c>
      <c r="O89" s="375">
        <f>'2M - SGS'!O89</f>
        <v>8.3486000000000005E-2</v>
      </c>
      <c r="P89" s="375">
        <f>'2M - SGS'!P89</f>
        <v>7.6158000000000003E-2</v>
      </c>
      <c r="Q89" s="375">
        <f>'2M - SGS'!Q89</f>
        <v>8.3346000000000003E-2</v>
      </c>
      <c r="R89" s="375">
        <f>'2M - SGS'!R89</f>
        <v>8.0782999999999994E-2</v>
      </c>
      <c r="S89" s="375">
        <f>'2M - SGS'!S89</f>
        <v>8.5133E-2</v>
      </c>
      <c r="T89" s="375">
        <f>'2M - SGS'!T89</f>
        <v>8.4294999999999995E-2</v>
      </c>
      <c r="U89" s="375">
        <f>'2M - SGS'!U89</f>
        <v>8.7456999999999993E-2</v>
      </c>
      <c r="V89" s="375">
        <f>'2M - SGS'!V89</f>
        <v>8.7230000000000002E-2</v>
      </c>
      <c r="W89" s="375">
        <f>'2M - SGS'!W89</f>
        <v>8.3319000000000004E-2</v>
      </c>
      <c r="X89" s="375">
        <f>'2M - SGS'!X89</f>
        <v>8.4562999999999999E-2</v>
      </c>
      <c r="Y89" s="375">
        <f>'2M - SGS'!Y89</f>
        <v>8.1112000000000004E-2</v>
      </c>
      <c r="Z89" s="375">
        <f>'2M - SGS'!Z89</f>
        <v>8.3117999999999997E-2</v>
      </c>
      <c r="AA89" s="375">
        <f>'2M - SGS'!AA89</f>
        <v>8.3486000000000005E-2</v>
      </c>
      <c r="AB89" s="375">
        <f>'2M - SGS'!AB89</f>
        <v>7.6158000000000003E-2</v>
      </c>
      <c r="AC89" s="375">
        <f>'2M - SGS'!AC89</f>
        <v>8.3346000000000003E-2</v>
      </c>
      <c r="AD89" s="375">
        <f>'2M - SGS'!AD89</f>
        <v>8.0782999999999994E-2</v>
      </c>
      <c r="AE89" s="375">
        <f>'2M - SGS'!AE89</f>
        <v>8.5133E-2</v>
      </c>
      <c r="AF89" s="375">
        <f>'2M - SGS'!AF89</f>
        <v>8.4294999999999995E-2</v>
      </c>
      <c r="AG89" s="375">
        <f>'2M - SGS'!AG89</f>
        <v>8.7456999999999993E-2</v>
      </c>
      <c r="AH89" s="375">
        <f>'2M - SGS'!AH89</f>
        <v>8.7230000000000002E-2</v>
      </c>
      <c r="AI89" s="375">
        <f>'2M - SGS'!AI89</f>
        <v>8.3319000000000004E-2</v>
      </c>
      <c r="AJ89" s="375">
        <f>'2M - SGS'!AJ89</f>
        <v>8.4562999999999999E-2</v>
      </c>
      <c r="AK89" s="375">
        <f>'2M - SGS'!AK89</f>
        <v>8.1112000000000004E-2</v>
      </c>
      <c r="AL89" s="375">
        <f>'2M - SGS'!AL89</f>
        <v>8.3117999999999997E-2</v>
      </c>
      <c r="AM89" s="375">
        <f>'2M - SGS'!AM89</f>
        <v>8.3486000000000005E-2</v>
      </c>
      <c r="AO89" s="373">
        <f t="shared" si="53"/>
        <v>1</v>
      </c>
    </row>
    <row r="90" spans="1:41" s="95" customFormat="1" ht="16.5" thickBot="1" x14ac:dyDescent="0.3">
      <c r="A90" s="628"/>
      <c r="B90" s="14" t="str">
        <f t="shared" si="54"/>
        <v>Water Heating</v>
      </c>
      <c r="C90" s="381">
        <f>'2M - SGS'!C90</f>
        <v>0.108255</v>
      </c>
      <c r="D90" s="381">
        <f>'2M - SGS'!D90</f>
        <v>9.1078000000000006E-2</v>
      </c>
      <c r="E90" s="381">
        <f>'2M - SGS'!E90</f>
        <v>8.5239999999999996E-2</v>
      </c>
      <c r="F90" s="381">
        <f>'2M - SGS'!F90</f>
        <v>7.2980000000000003E-2</v>
      </c>
      <c r="G90" s="381">
        <f>'2M - SGS'!G90</f>
        <v>7.9849000000000003E-2</v>
      </c>
      <c r="H90" s="381">
        <f>'2M - SGS'!H90</f>
        <v>7.2720999999999994E-2</v>
      </c>
      <c r="I90" s="381">
        <f>'2M - SGS'!I90</f>
        <v>7.4929999999999997E-2</v>
      </c>
      <c r="J90" s="381">
        <f>'2M - SGS'!J90</f>
        <v>7.5861999999999999E-2</v>
      </c>
      <c r="K90" s="381">
        <f>'2M - SGS'!K90</f>
        <v>7.5733999999999996E-2</v>
      </c>
      <c r="L90" s="381">
        <f>'2M - SGS'!L90</f>
        <v>8.2808000000000007E-2</v>
      </c>
      <c r="M90" s="381">
        <f>'2M - SGS'!M90</f>
        <v>8.6345000000000005E-2</v>
      </c>
      <c r="N90" s="381">
        <f>'2M - SGS'!N90</f>
        <v>9.4198000000000004E-2</v>
      </c>
      <c r="O90" s="381">
        <f>'2M - SGS'!O90</f>
        <v>0.108255</v>
      </c>
      <c r="P90" s="381">
        <f>'2M - SGS'!P90</f>
        <v>9.1078000000000006E-2</v>
      </c>
      <c r="Q90" s="381">
        <f>'2M - SGS'!Q90</f>
        <v>8.5239999999999996E-2</v>
      </c>
      <c r="R90" s="381">
        <f>'2M - SGS'!R90</f>
        <v>7.2980000000000003E-2</v>
      </c>
      <c r="S90" s="381">
        <f>'2M - SGS'!S90</f>
        <v>7.9849000000000003E-2</v>
      </c>
      <c r="T90" s="381">
        <f>'2M - SGS'!T90</f>
        <v>7.2720999999999994E-2</v>
      </c>
      <c r="U90" s="381">
        <f>'2M - SGS'!U90</f>
        <v>7.4929999999999997E-2</v>
      </c>
      <c r="V90" s="381">
        <f>'2M - SGS'!V90</f>
        <v>7.5861999999999999E-2</v>
      </c>
      <c r="W90" s="381">
        <f>'2M - SGS'!W90</f>
        <v>7.5733999999999996E-2</v>
      </c>
      <c r="X90" s="381">
        <f>'2M - SGS'!X90</f>
        <v>8.2808000000000007E-2</v>
      </c>
      <c r="Y90" s="381">
        <f>'2M - SGS'!Y90</f>
        <v>8.6345000000000005E-2</v>
      </c>
      <c r="Z90" s="381">
        <f>'2M - SGS'!Z90</f>
        <v>9.4198000000000004E-2</v>
      </c>
      <c r="AA90" s="381">
        <f>'2M - SGS'!AA90</f>
        <v>0.108255</v>
      </c>
      <c r="AB90" s="381">
        <f>'2M - SGS'!AB90</f>
        <v>9.1078000000000006E-2</v>
      </c>
      <c r="AC90" s="381">
        <f>'2M - SGS'!AC90</f>
        <v>8.5239999999999996E-2</v>
      </c>
      <c r="AD90" s="381">
        <f>'2M - SGS'!AD90</f>
        <v>7.2980000000000003E-2</v>
      </c>
      <c r="AE90" s="381">
        <f>'2M - SGS'!AE90</f>
        <v>7.9849000000000003E-2</v>
      </c>
      <c r="AF90" s="381">
        <f>'2M - SGS'!AF90</f>
        <v>7.2720999999999994E-2</v>
      </c>
      <c r="AG90" s="381">
        <f>'2M - SGS'!AG90</f>
        <v>7.4929999999999997E-2</v>
      </c>
      <c r="AH90" s="381">
        <f>'2M - SGS'!AH90</f>
        <v>7.5861999999999999E-2</v>
      </c>
      <c r="AI90" s="381">
        <f>'2M - SGS'!AI90</f>
        <v>7.5733999999999996E-2</v>
      </c>
      <c r="AJ90" s="381">
        <f>'2M - SGS'!AJ90</f>
        <v>8.2808000000000007E-2</v>
      </c>
      <c r="AK90" s="381">
        <f>'2M - SGS'!AK90</f>
        <v>8.6345000000000005E-2</v>
      </c>
      <c r="AL90" s="381">
        <f>'2M - SGS'!AL90</f>
        <v>9.4198000000000004E-2</v>
      </c>
      <c r="AM90" s="381">
        <f>'2M - SGS'!AM90</f>
        <v>0.108255</v>
      </c>
      <c r="AO90" s="373">
        <f t="shared" si="53"/>
        <v>1</v>
      </c>
    </row>
    <row r="91" spans="1:41" s="95" customFormat="1" ht="15.75" thickBot="1" x14ac:dyDescent="0.3">
      <c r="AO91" s="95" t="s">
        <v>223</v>
      </c>
    </row>
    <row r="92" spans="1:41" s="95" customFormat="1" ht="15" customHeight="1" thickBot="1" x14ac:dyDescent="0.3">
      <c r="A92" s="629" t="s">
        <v>27</v>
      </c>
      <c r="B92" s="383" t="s">
        <v>30</v>
      </c>
      <c r="C92" s="135">
        <f>C$4</f>
        <v>45292</v>
      </c>
      <c r="D92" s="135">
        <f t="shared" ref="D92:AM92" si="55">D$4</f>
        <v>45323</v>
      </c>
      <c r="E92" s="135">
        <f t="shared" si="55"/>
        <v>45352</v>
      </c>
      <c r="F92" s="135">
        <f t="shared" si="55"/>
        <v>45383</v>
      </c>
      <c r="G92" s="135">
        <f t="shared" si="55"/>
        <v>45413</v>
      </c>
      <c r="H92" s="135">
        <f t="shared" si="55"/>
        <v>45444</v>
      </c>
      <c r="I92" s="135">
        <f t="shared" si="55"/>
        <v>45474</v>
      </c>
      <c r="J92" s="135">
        <f t="shared" si="55"/>
        <v>45505</v>
      </c>
      <c r="K92" s="135">
        <f t="shared" si="55"/>
        <v>45536</v>
      </c>
      <c r="L92" s="135">
        <f t="shared" si="55"/>
        <v>45566</v>
      </c>
      <c r="M92" s="135">
        <f t="shared" si="55"/>
        <v>45597</v>
      </c>
      <c r="N92" s="135">
        <f t="shared" si="55"/>
        <v>45627</v>
      </c>
      <c r="O92" s="135">
        <f t="shared" si="55"/>
        <v>45658</v>
      </c>
      <c r="P92" s="135">
        <f t="shared" si="55"/>
        <v>45689</v>
      </c>
      <c r="Q92" s="135">
        <f t="shared" si="55"/>
        <v>45717</v>
      </c>
      <c r="R92" s="135">
        <f t="shared" si="55"/>
        <v>45748</v>
      </c>
      <c r="S92" s="135">
        <f t="shared" si="55"/>
        <v>45778</v>
      </c>
      <c r="T92" s="135">
        <f t="shared" si="55"/>
        <v>45809</v>
      </c>
      <c r="U92" s="135">
        <f t="shared" si="55"/>
        <v>45839</v>
      </c>
      <c r="V92" s="135">
        <f t="shared" si="55"/>
        <v>45870</v>
      </c>
      <c r="W92" s="135">
        <f t="shared" si="55"/>
        <v>45901</v>
      </c>
      <c r="X92" s="135">
        <f t="shared" si="55"/>
        <v>45931</v>
      </c>
      <c r="Y92" s="135">
        <f t="shared" si="55"/>
        <v>45962</v>
      </c>
      <c r="Z92" s="135">
        <f t="shared" si="55"/>
        <v>45992</v>
      </c>
      <c r="AA92" s="135">
        <f t="shared" si="55"/>
        <v>46023</v>
      </c>
      <c r="AB92" s="135">
        <f t="shared" si="55"/>
        <v>46054</v>
      </c>
      <c r="AC92" s="135">
        <f t="shared" si="55"/>
        <v>46082</v>
      </c>
      <c r="AD92" s="135">
        <f t="shared" si="55"/>
        <v>46113</v>
      </c>
      <c r="AE92" s="135">
        <f t="shared" si="55"/>
        <v>46143</v>
      </c>
      <c r="AF92" s="135">
        <f t="shared" si="55"/>
        <v>46174</v>
      </c>
      <c r="AG92" s="135">
        <f t="shared" si="55"/>
        <v>46204</v>
      </c>
      <c r="AH92" s="135">
        <f t="shared" si="55"/>
        <v>46235</v>
      </c>
      <c r="AI92" s="135">
        <f t="shared" si="55"/>
        <v>46266</v>
      </c>
      <c r="AJ92" s="135">
        <f t="shared" si="55"/>
        <v>46296</v>
      </c>
      <c r="AK92" s="135">
        <f t="shared" si="55"/>
        <v>46327</v>
      </c>
      <c r="AL92" s="135">
        <f t="shared" si="55"/>
        <v>46357</v>
      </c>
      <c r="AM92" s="135">
        <f t="shared" si="55"/>
        <v>46388</v>
      </c>
    </row>
    <row r="93" spans="1:41" s="95" customFormat="1" x14ac:dyDescent="0.25">
      <c r="A93" s="630"/>
      <c r="B93" s="74" t="s">
        <v>19</v>
      </c>
      <c r="C93" s="384">
        <v>3.9933000000000003E-2</v>
      </c>
      <c r="D93" s="384">
        <v>3.9878999999999998E-2</v>
      </c>
      <c r="E93" s="384">
        <v>4.1041000000000001E-2</v>
      </c>
      <c r="F93" s="384">
        <v>4.1168000000000003E-2</v>
      </c>
      <c r="G93" s="384">
        <v>4.2222999999999997E-2</v>
      </c>
      <c r="H93" s="384">
        <v>8.2789000000000001E-2</v>
      </c>
      <c r="I93" s="384">
        <v>7.9558000000000004E-2</v>
      </c>
      <c r="J93" s="384">
        <v>7.9958000000000001E-2</v>
      </c>
      <c r="K93" s="384">
        <v>7.8107999999999997E-2</v>
      </c>
      <c r="L93" s="384">
        <v>4.1531999999999999E-2</v>
      </c>
      <c r="M93" s="384">
        <v>4.2438999999999998E-2</v>
      </c>
      <c r="N93" s="384">
        <v>4.0814000000000003E-2</v>
      </c>
      <c r="O93" s="384">
        <f>C93</f>
        <v>3.9933000000000003E-2</v>
      </c>
      <c r="P93" s="384">
        <f t="shared" ref="P93:P105" si="56">D93</f>
        <v>3.9878999999999998E-2</v>
      </c>
      <c r="Q93" s="384">
        <f t="shared" ref="Q93:Q105" si="57">E93</f>
        <v>4.1041000000000001E-2</v>
      </c>
      <c r="R93" s="384">
        <f t="shared" ref="R93:R105" si="58">F93</f>
        <v>4.1168000000000003E-2</v>
      </c>
      <c r="S93" s="384">
        <f t="shared" ref="S93:S105" si="59">G93</f>
        <v>4.2222999999999997E-2</v>
      </c>
      <c r="T93" s="433">
        <v>9.3449000000000004E-2</v>
      </c>
      <c r="U93" s="433">
        <v>9.0008000000000005E-2</v>
      </c>
      <c r="V93" s="433">
        <v>9.2378000000000002E-2</v>
      </c>
      <c r="W93" s="433">
        <v>9.1634999999999994E-2</v>
      </c>
      <c r="X93" s="433">
        <v>4.8993000000000002E-2</v>
      </c>
      <c r="Y93" s="433">
        <v>4.9782E-2</v>
      </c>
      <c r="Z93" s="433">
        <v>4.7262999999999999E-2</v>
      </c>
      <c r="AA93" s="433">
        <v>4.5540999999999998E-2</v>
      </c>
      <c r="AB93" s="433">
        <v>4.6175000000000001E-2</v>
      </c>
      <c r="AC93" s="433">
        <v>4.8189000000000003E-2</v>
      </c>
      <c r="AD93" s="433">
        <v>4.8322999999999998E-2</v>
      </c>
      <c r="AE93" s="433">
        <v>5.0555999999999997E-2</v>
      </c>
      <c r="AF93" s="433">
        <v>9.3449000000000004E-2</v>
      </c>
      <c r="AG93" s="433">
        <v>9.0008000000000005E-2</v>
      </c>
      <c r="AH93" s="433">
        <v>9.2378000000000002E-2</v>
      </c>
      <c r="AI93" s="433">
        <v>9.1634999999999994E-2</v>
      </c>
      <c r="AJ93" s="433">
        <v>4.8993000000000002E-2</v>
      </c>
      <c r="AK93" s="433">
        <v>4.9782E-2</v>
      </c>
      <c r="AL93" s="433">
        <v>4.7262999999999999E-2</v>
      </c>
      <c r="AM93" s="433">
        <f t="shared" ref="AM93:AM105" si="60">AA93</f>
        <v>4.5540999999999998E-2</v>
      </c>
      <c r="AO93" s="95" t="s">
        <v>247</v>
      </c>
    </row>
    <row r="94" spans="1:41" s="95" customFormat="1" x14ac:dyDescent="0.25">
      <c r="A94" s="630"/>
      <c r="B94" s="74" t="s">
        <v>0</v>
      </c>
      <c r="C94" s="384">
        <v>4.4352999999999997E-2</v>
      </c>
      <c r="D94" s="384">
        <v>4.4898E-2</v>
      </c>
      <c r="E94" s="384">
        <v>4.7189000000000002E-2</v>
      </c>
      <c r="F94" s="384">
        <v>4.5560000000000003E-2</v>
      </c>
      <c r="G94" s="384">
        <v>4.9112000000000003E-2</v>
      </c>
      <c r="H94" s="384">
        <v>0.104393</v>
      </c>
      <c r="I94" s="384">
        <v>9.7295999999999994E-2</v>
      </c>
      <c r="J94" s="384">
        <v>9.9751999999999993E-2</v>
      </c>
      <c r="K94" s="384">
        <v>0.10033300000000001</v>
      </c>
      <c r="L94" s="384">
        <v>4.6997999999999998E-2</v>
      </c>
      <c r="M94" s="384">
        <v>4.7978E-2</v>
      </c>
      <c r="N94" s="384">
        <v>4.4889999999999999E-2</v>
      </c>
      <c r="O94" s="384">
        <f t="shared" ref="O94:O105" si="61">C94</f>
        <v>4.4352999999999997E-2</v>
      </c>
      <c r="P94" s="384">
        <f t="shared" si="56"/>
        <v>4.4898E-2</v>
      </c>
      <c r="Q94" s="384">
        <f t="shared" si="57"/>
        <v>4.7189000000000002E-2</v>
      </c>
      <c r="R94" s="384">
        <f t="shared" si="58"/>
        <v>4.5560000000000003E-2</v>
      </c>
      <c r="S94" s="384">
        <f t="shared" si="59"/>
        <v>4.9112000000000003E-2</v>
      </c>
      <c r="T94" s="433">
        <v>0.11771</v>
      </c>
      <c r="U94" s="433">
        <v>0.11006199999999999</v>
      </c>
      <c r="V94" s="433">
        <v>0.115067</v>
      </c>
      <c r="W94" s="433">
        <v>0.117149</v>
      </c>
      <c r="X94" s="433">
        <v>5.4709000000000001E-2</v>
      </c>
      <c r="Y94" s="433">
        <v>5.5188000000000001E-2</v>
      </c>
      <c r="Z94" s="433">
        <v>5.0938999999999998E-2</v>
      </c>
      <c r="AA94" s="433">
        <v>4.9581E-2</v>
      </c>
      <c r="AB94" s="433">
        <v>5.1304000000000002E-2</v>
      </c>
      <c r="AC94" s="433">
        <v>5.4989000000000003E-2</v>
      </c>
      <c r="AD94" s="433">
        <v>5.1714000000000003E-2</v>
      </c>
      <c r="AE94" s="433">
        <v>5.7715000000000002E-2</v>
      </c>
      <c r="AF94" s="433">
        <v>0.11771</v>
      </c>
      <c r="AG94" s="433">
        <v>0.11006199999999999</v>
      </c>
      <c r="AH94" s="433">
        <v>0.115067</v>
      </c>
      <c r="AI94" s="433">
        <v>0.117149</v>
      </c>
      <c r="AJ94" s="433">
        <v>5.4709000000000001E-2</v>
      </c>
      <c r="AK94" s="433">
        <v>5.5188000000000001E-2</v>
      </c>
      <c r="AL94" s="433">
        <v>5.0938999999999998E-2</v>
      </c>
      <c r="AM94" s="433">
        <f t="shared" si="60"/>
        <v>4.9581E-2</v>
      </c>
      <c r="AO94" s="95" t="s">
        <v>249</v>
      </c>
    </row>
    <row r="95" spans="1:41" s="95" customFormat="1" x14ac:dyDescent="0.25">
      <c r="A95" s="630"/>
      <c r="B95" s="74" t="s">
        <v>20</v>
      </c>
      <c r="C95" s="384">
        <v>4.1343999999999999E-2</v>
      </c>
      <c r="D95" s="384">
        <v>4.1013000000000001E-2</v>
      </c>
      <c r="E95" s="384">
        <v>4.2275E-2</v>
      </c>
      <c r="F95" s="384">
        <v>4.3936999999999997E-2</v>
      </c>
      <c r="G95" s="384">
        <v>4.4505000000000003E-2</v>
      </c>
      <c r="H95" s="384">
        <v>8.9441000000000007E-2</v>
      </c>
      <c r="I95" s="384">
        <v>8.5671999999999998E-2</v>
      </c>
      <c r="J95" s="384">
        <v>8.6513999999999994E-2</v>
      </c>
      <c r="K95" s="384">
        <v>8.3474000000000007E-2</v>
      </c>
      <c r="L95" s="384">
        <v>4.3712000000000001E-2</v>
      </c>
      <c r="M95" s="384">
        <v>4.4333999999999998E-2</v>
      </c>
      <c r="N95" s="384">
        <v>4.2470000000000001E-2</v>
      </c>
      <c r="O95" s="384">
        <f t="shared" si="61"/>
        <v>4.1343999999999999E-2</v>
      </c>
      <c r="P95" s="384">
        <f t="shared" si="56"/>
        <v>4.1013000000000001E-2</v>
      </c>
      <c r="Q95" s="384">
        <f t="shared" si="57"/>
        <v>4.2275E-2</v>
      </c>
      <c r="R95" s="384">
        <f t="shared" si="58"/>
        <v>4.3936999999999997E-2</v>
      </c>
      <c r="S95" s="384">
        <f t="shared" si="59"/>
        <v>4.4505000000000003E-2</v>
      </c>
      <c r="T95" s="433">
        <v>0.10091700000000001</v>
      </c>
      <c r="U95" s="433">
        <v>9.6921999999999994E-2</v>
      </c>
      <c r="V95" s="433">
        <v>9.9885000000000002E-2</v>
      </c>
      <c r="W95" s="433">
        <v>9.7788E-2</v>
      </c>
      <c r="X95" s="433">
        <v>5.1683E-2</v>
      </c>
      <c r="Y95" s="433">
        <v>5.1910999999999999E-2</v>
      </c>
      <c r="Z95" s="433">
        <v>4.9077999999999997E-2</v>
      </c>
      <c r="AA95" s="433">
        <v>4.6939000000000002E-2</v>
      </c>
      <c r="AB95" s="433">
        <v>4.7252000000000002E-2</v>
      </c>
      <c r="AC95" s="433">
        <v>4.9273999999999998E-2</v>
      </c>
      <c r="AD95" s="433">
        <v>5.1881999999999998E-2</v>
      </c>
      <c r="AE95" s="433">
        <v>5.3364000000000002E-2</v>
      </c>
      <c r="AF95" s="433">
        <v>0.10091700000000001</v>
      </c>
      <c r="AG95" s="433">
        <v>9.6921999999999994E-2</v>
      </c>
      <c r="AH95" s="433">
        <v>9.9885000000000002E-2</v>
      </c>
      <c r="AI95" s="433">
        <v>9.7788E-2</v>
      </c>
      <c r="AJ95" s="433">
        <v>5.1683E-2</v>
      </c>
      <c r="AK95" s="433">
        <v>5.1910999999999999E-2</v>
      </c>
      <c r="AL95" s="433">
        <v>4.9077999999999997E-2</v>
      </c>
      <c r="AM95" s="433">
        <f t="shared" si="60"/>
        <v>4.6939000000000002E-2</v>
      </c>
    </row>
    <row r="96" spans="1:41" s="95" customFormat="1" x14ac:dyDescent="0.25">
      <c r="A96" s="630"/>
      <c r="B96" s="74" t="s">
        <v>1</v>
      </c>
      <c r="C96" s="384">
        <v>4.2347000000000003E-2</v>
      </c>
      <c r="D96" s="384">
        <v>4.2303E-2</v>
      </c>
      <c r="E96" s="384">
        <v>4.4350000000000001E-2</v>
      </c>
      <c r="F96" s="384">
        <v>5.2475000000000001E-2</v>
      </c>
      <c r="G96" s="384">
        <v>5.7162999999999999E-2</v>
      </c>
      <c r="H96" s="384">
        <v>0.105501</v>
      </c>
      <c r="I96" s="384">
        <v>9.7806000000000004E-2</v>
      </c>
      <c r="J96" s="384">
        <v>0.100427</v>
      </c>
      <c r="K96" s="384">
        <v>0.10491499999999999</v>
      </c>
      <c r="L96" s="384">
        <v>5.3839999999999999E-2</v>
      </c>
      <c r="M96" s="384">
        <v>5.3623999999999998E-2</v>
      </c>
      <c r="N96" s="384">
        <v>4.3708999999999998E-2</v>
      </c>
      <c r="O96" s="384">
        <f t="shared" si="61"/>
        <v>4.2347000000000003E-2</v>
      </c>
      <c r="P96" s="384">
        <f t="shared" si="56"/>
        <v>4.2303E-2</v>
      </c>
      <c r="Q96" s="384">
        <f t="shared" si="57"/>
        <v>4.4350000000000001E-2</v>
      </c>
      <c r="R96" s="384">
        <f t="shared" si="58"/>
        <v>5.2475000000000001E-2</v>
      </c>
      <c r="S96" s="384">
        <f t="shared" si="59"/>
        <v>5.7162999999999999E-2</v>
      </c>
      <c r="T96" s="433">
        <v>0.11895500000000001</v>
      </c>
      <c r="U96" s="433">
        <v>0.11064</v>
      </c>
      <c r="V96" s="433">
        <v>0.11584</v>
      </c>
      <c r="W96" s="433">
        <v>0.122415</v>
      </c>
      <c r="X96" s="433">
        <v>6.2344999999999998E-2</v>
      </c>
      <c r="Y96" s="433">
        <v>6.0421999999999997E-2</v>
      </c>
      <c r="Z96" s="433">
        <v>4.6781999999999997E-2</v>
      </c>
      <c r="AA96" s="433">
        <v>4.3274E-2</v>
      </c>
      <c r="AB96" s="433">
        <v>4.4956000000000003E-2</v>
      </c>
      <c r="AC96" s="433">
        <v>4.6625E-2</v>
      </c>
      <c r="AD96" s="433">
        <v>5.8855999999999999E-2</v>
      </c>
      <c r="AE96" s="433">
        <v>6.6559999999999994E-2</v>
      </c>
      <c r="AF96" s="433">
        <v>0.11895500000000001</v>
      </c>
      <c r="AG96" s="433">
        <v>0.11064</v>
      </c>
      <c r="AH96" s="433">
        <v>0.11584</v>
      </c>
      <c r="AI96" s="433">
        <v>0.122415</v>
      </c>
      <c r="AJ96" s="433">
        <v>6.2344999999999998E-2</v>
      </c>
      <c r="AK96" s="433">
        <v>6.0421999999999997E-2</v>
      </c>
      <c r="AL96" s="433">
        <v>4.6781999999999997E-2</v>
      </c>
      <c r="AM96" s="433">
        <f t="shared" si="60"/>
        <v>4.3274E-2</v>
      </c>
    </row>
    <row r="97" spans="1:39" s="95" customFormat="1" x14ac:dyDescent="0.25">
      <c r="A97" s="630"/>
      <c r="B97" s="74" t="s">
        <v>21</v>
      </c>
      <c r="C97" s="384">
        <v>2.9302000000000002E-2</v>
      </c>
      <c r="D97" s="384">
        <v>2.9326000000000001E-2</v>
      </c>
      <c r="E97" s="384">
        <v>2.9966E-2</v>
      </c>
      <c r="F97" s="384">
        <v>3.1091000000000001E-2</v>
      </c>
      <c r="G97" s="384">
        <v>3.0398999999999999E-2</v>
      </c>
      <c r="H97" s="384">
        <v>5.2363E-2</v>
      </c>
      <c r="I97" s="384">
        <v>5.0639000000000003E-2</v>
      </c>
      <c r="J97" s="384">
        <v>4.9979999999999997E-2</v>
      </c>
      <c r="K97" s="384">
        <v>5.0804000000000002E-2</v>
      </c>
      <c r="L97" s="384">
        <v>3.0172000000000001E-2</v>
      </c>
      <c r="M97" s="384">
        <v>3.0644999999999999E-2</v>
      </c>
      <c r="N97" s="384">
        <v>2.9829000000000001E-2</v>
      </c>
      <c r="O97" s="384">
        <f t="shared" si="61"/>
        <v>2.9302000000000002E-2</v>
      </c>
      <c r="P97" s="384">
        <f t="shared" si="56"/>
        <v>2.9326000000000001E-2</v>
      </c>
      <c r="Q97" s="384">
        <f t="shared" si="57"/>
        <v>2.9966E-2</v>
      </c>
      <c r="R97" s="384">
        <f t="shared" si="58"/>
        <v>3.1091000000000001E-2</v>
      </c>
      <c r="S97" s="384">
        <f t="shared" si="59"/>
        <v>3.0398999999999999E-2</v>
      </c>
      <c r="T97" s="433">
        <v>5.9283000000000002E-2</v>
      </c>
      <c r="U97" s="433">
        <v>5.7278999999999997E-2</v>
      </c>
      <c r="V97" s="433">
        <v>5.8050999999999998E-2</v>
      </c>
      <c r="W97" s="433">
        <v>6.0310000000000002E-2</v>
      </c>
      <c r="X97" s="433">
        <v>3.4962E-2</v>
      </c>
      <c r="Y97" s="433">
        <v>3.5576000000000003E-2</v>
      </c>
      <c r="Z97" s="433">
        <v>3.4347999999999997E-2</v>
      </c>
      <c r="AA97" s="433">
        <v>3.3161999999999997E-2</v>
      </c>
      <c r="AB97" s="433">
        <v>3.3721000000000001E-2</v>
      </c>
      <c r="AC97" s="433">
        <v>3.4806999999999998E-2</v>
      </c>
      <c r="AD97" s="433">
        <v>3.6195999999999999E-2</v>
      </c>
      <c r="AE97" s="433">
        <v>3.5977000000000002E-2</v>
      </c>
      <c r="AF97" s="433">
        <v>5.9283000000000002E-2</v>
      </c>
      <c r="AG97" s="433">
        <v>5.7278999999999997E-2</v>
      </c>
      <c r="AH97" s="433">
        <v>5.8050999999999998E-2</v>
      </c>
      <c r="AI97" s="433">
        <v>6.0310000000000002E-2</v>
      </c>
      <c r="AJ97" s="433">
        <v>3.4962E-2</v>
      </c>
      <c r="AK97" s="433">
        <v>3.5576000000000003E-2</v>
      </c>
      <c r="AL97" s="433">
        <v>3.4347999999999997E-2</v>
      </c>
      <c r="AM97" s="433">
        <f t="shared" si="60"/>
        <v>3.3161999999999997E-2</v>
      </c>
    </row>
    <row r="98" spans="1:39" s="95" customFormat="1" x14ac:dyDescent="0.25">
      <c r="A98" s="630"/>
      <c r="B98" s="74" t="s">
        <v>9</v>
      </c>
      <c r="C98" s="384">
        <v>4.0834000000000002E-2</v>
      </c>
      <c r="D98" s="384">
        <v>4.1431000000000003E-2</v>
      </c>
      <c r="E98" s="384">
        <v>4.3621E-2</v>
      </c>
      <c r="F98" s="384">
        <v>4.3447E-2</v>
      </c>
      <c r="G98" s="384">
        <v>4.1350999999999999E-2</v>
      </c>
      <c r="H98" s="384">
        <v>5.1774000000000001E-2</v>
      </c>
      <c r="I98" s="384">
        <v>5.0083999999999997E-2</v>
      </c>
      <c r="J98" s="384">
        <v>4.9399999999999999E-2</v>
      </c>
      <c r="K98" s="384">
        <v>8.0808000000000005E-2</v>
      </c>
      <c r="L98" s="384">
        <v>4.1339000000000001E-2</v>
      </c>
      <c r="M98" s="384">
        <v>4.3160999999999998E-2</v>
      </c>
      <c r="N98" s="384">
        <v>4.1070000000000002E-2</v>
      </c>
      <c r="O98" s="384">
        <f t="shared" si="61"/>
        <v>4.0834000000000002E-2</v>
      </c>
      <c r="P98" s="384">
        <f t="shared" si="56"/>
        <v>4.1431000000000003E-2</v>
      </c>
      <c r="Q98" s="384">
        <f t="shared" si="57"/>
        <v>4.3621E-2</v>
      </c>
      <c r="R98" s="384">
        <f t="shared" si="58"/>
        <v>4.3447E-2</v>
      </c>
      <c r="S98" s="384">
        <f t="shared" si="59"/>
        <v>4.1350999999999999E-2</v>
      </c>
      <c r="T98" s="433">
        <v>5.8623000000000001E-2</v>
      </c>
      <c r="U98" s="433">
        <v>5.6649999999999999E-2</v>
      </c>
      <c r="V98" s="433">
        <v>5.7266999999999998E-2</v>
      </c>
      <c r="W98" s="433">
        <v>9.4729999999999995E-2</v>
      </c>
      <c r="X98" s="433">
        <v>4.9228000000000001E-2</v>
      </c>
      <c r="Y98" s="433">
        <v>5.1515999999999999E-2</v>
      </c>
      <c r="Z98" s="433">
        <v>4.8013E-2</v>
      </c>
      <c r="AA98" s="433">
        <v>4.7364999999999997E-2</v>
      </c>
      <c r="AB98" s="433">
        <v>4.8853000000000001E-2</v>
      </c>
      <c r="AC98" s="433">
        <v>5.2965999999999999E-2</v>
      </c>
      <c r="AD98" s="433">
        <v>5.0692000000000001E-2</v>
      </c>
      <c r="AE98" s="433">
        <v>5.0089000000000002E-2</v>
      </c>
      <c r="AF98" s="433">
        <v>5.8623000000000001E-2</v>
      </c>
      <c r="AG98" s="433">
        <v>5.6649999999999999E-2</v>
      </c>
      <c r="AH98" s="433">
        <v>5.7266999999999998E-2</v>
      </c>
      <c r="AI98" s="433">
        <v>9.4729999999999995E-2</v>
      </c>
      <c r="AJ98" s="433">
        <v>4.9228000000000001E-2</v>
      </c>
      <c r="AK98" s="433">
        <v>5.1515999999999999E-2</v>
      </c>
      <c r="AL98" s="433">
        <v>4.8013E-2</v>
      </c>
      <c r="AM98" s="433">
        <f t="shared" si="60"/>
        <v>4.7364999999999997E-2</v>
      </c>
    </row>
    <row r="99" spans="1:39" s="95" customFormat="1" x14ac:dyDescent="0.25">
      <c r="A99" s="630"/>
      <c r="B99" s="74" t="s">
        <v>3</v>
      </c>
      <c r="C99" s="384">
        <v>4.4352999999999997E-2</v>
      </c>
      <c r="D99" s="384">
        <v>4.4898E-2</v>
      </c>
      <c r="E99" s="384">
        <v>4.7189000000000002E-2</v>
      </c>
      <c r="F99" s="384">
        <v>4.5560000000000003E-2</v>
      </c>
      <c r="G99" s="384">
        <v>4.9112000000000003E-2</v>
      </c>
      <c r="H99" s="384">
        <v>0.104393</v>
      </c>
      <c r="I99" s="384">
        <v>9.7295999999999994E-2</v>
      </c>
      <c r="J99" s="384">
        <v>9.9751999999999993E-2</v>
      </c>
      <c r="K99" s="384">
        <v>0.10033300000000001</v>
      </c>
      <c r="L99" s="384">
        <v>4.6997999999999998E-2</v>
      </c>
      <c r="M99" s="384">
        <v>4.7978E-2</v>
      </c>
      <c r="N99" s="384">
        <v>4.4889999999999999E-2</v>
      </c>
      <c r="O99" s="384">
        <f t="shared" si="61"/>
        <v>4.4352999999999997E-2</v>
      </c>
      <c r="P99" s="384">
        <f t="shared" si="56"/>
        <v>4.4898E-2</v>
      </c>
      <c r="Q99" s="384">
        <f t="shared" si="57"/>
        <v>4.7189000000000002E-2</v>
      </c>
      <c r="R99" s="384">
        <f t="shared" si="58"/>
        <v>4.5560000000000003E-2</v>
      </c>
      <c r="S99" s="384">
        <f t="shared" si="59"/>
        <v>4.9112000000000003E-2</v>
      </c>
      <c r="T99" s="433">
        <v>0.11771</v>
      </c>
      <c r="U99" s="433">
        <v>0.11006199999999999</v>
      </c>
      <c r="V99" s="433">
        <v>0.115067</v>
      </c>
      <c r="W99" s="433">
        <v>0.117149</v>
      </c>
      <c r="X99" s="433">
        <v>5.4709000000000001E-2</v>
      </c>
      <c r="Y99" s="433">
        <v>5.5188000000000001E-2</v>
      </c>
      <c r="Z99" s="433">
        <v>5.0938999999999998E-2</v>
      </c>
      <c r="AA99" s="433">
        <v>4.9581E-2</v>
      </c>
      <c r="AB99" s="433">
        <v>5.1304000000000002E-2</v>
      </c>
      <c r="AC99" s="433">
        <v>5.4989000000000003E-2</v>
      </c>
      <c r="AD99" s="433">
        <v>5.1714000000000003E-2</v>
      </c>
      <c r="AE99" s="433">
        <v>5.7715000000000002E-2</v>
      </c>
      <c r="AF99" s="433">
        <v>0.11771</v>
      </c>
      <c r="AG99" s="433">
        <v>0.11006199999999999</v>
      </c>
      <c r="AH99" s="433">
        <v>0.115067</v>
      </c>
      <c r="AI99" s="433">
        <v>0.117149</v>
      </c>
      <c r="AJ99" s="433">
        <v>5.4709000000000001E-2</v>
      </c>
      <c r="AK99" s="433">
        <v>5.5188000000000001E-2</v>
      </c>
      <c r="AL99" s="433">
        <v>5.0938999999999998E-2</v>
      </c>
      <c r="AM99" s="433">
        <f t="shared" si="60"/>
        <v>4.9581E-2</v>
      </c>
    </row>
    <row r="100" spans="1:39" s="95" customFormat="1" x14ac:dyDescent="0.25">
      <c r="A100" s="630"/>
      <c r="B100" s="74" t="s">
        <v>4</v>
      </c>
      <c r="C100" s="384">
        <v>4.2067E-2</v>
      </c>
      <c r="D100" s="384">
        <v>4.1753999999999999E-2</v>
      </c>
      <c r="E100" s="384">
        <v>4.3166999999999997E-2</v>
      </c>
      <c r="F100" s="384">
        <v>4.3825000000000003E-2</v>
      </c>
      <c r="G100" s="384">
        <v>4.4803999999999997E-2</v>
      </c>
      <c r="H100" s="384">
        <v>8.8136000000000006E-2</v>
      </c>
      <c r="I100" s="384">
        <v>8.4611000000000006E-2</v>
      </c>
      <c r="J100" s="384">
        <v>8.5112999999999994E-2</v>
      </c>
      <c r="K100" s="384">
        <v>8.0562999999999996E-2</v>
      </c>
      <c r="L100" s="384">
        <v>4.4019000000000003E-2</v>
      </c>
      <c r="M100" s="384">
        <v>4.4610999999999998E-2</v>
      </c>
      <c r="N100" s="384">
        <v>4.2421E-2</v>
      </c>
      <c r="O100" s="384">
        <f t="shared" si="61"/>
        <v>4.2067E-2</v>
      </c>
      <c r="P100" s="384">
        <f t="shared" si="56"/>
        <v>4.1753999999999999E-2</v>
      </c>
      <c r="Q100" s="384">
        <f t="shared" si="57"/>
        <v>4.3166999999999997E-2</v>
      </c>
      <c r="R100" s="384">
        <f t="shared" si="58"/>
        <v>4.3825000000000003E-2</v>
      </c>
      <c r="S100" s="384">
        <f t="shared" si="59"/>
        <v>4.4803999999999997E-2</v>
      </c>
      <c r="T100" s="433">
        <v>9.9451999999999999E-2</v>
      </c>
      <c r="U100" s="433">
        <v>9.5723000000000003E-2</v>
      </c>
      <c r="V100" s="433">
        <v>9.8280999999999993E-2</v>
      </c>
      <c r="W100" s="433">
        <v>9.4449000000000005E-2</v>
      </c>
      <c r="X100" s="433">
        <v>5.2073000000000001E-2</v>
      </c>
      <c r="Y100" s="433">
        <v>5.2239000000000001E-2</v>
      </c>
      <c r="Z100" s="433">
        <v>4.8925999999999997E-2</v>
      </c>
      <c r="AA100" s="433">
        <v>4.7953000000000003E-2</v>
      </c>
      <c r="AB100" s="433">
        <v>4.8263E-2</v>
      </c>
      <c r="AC100" s="433">
        <v>5.0624000000000002E-2</v>
      </c>
      <c r="AD100" s="433">
        <v>5.1560000000000002E-2</v>
      </c>
      <c r="AE100" s="433">
        <v>5.3745000000000001E-2</v>
      </c>
      <c r="AF100" s="433">
        <v>9.9451999999999999E-2</v>
      </c>
      <c r="AG100" s="433">
        <v>9.5723000000000003E-2</v>
      </c>
      <c r="AH100" s="433">
        <v>9.8280999999999993E-2</v>
      </c>
      <c r="AI100" s="433">
        <v>9.4449000000000005E-2</v>
      </c>
      <c r="AJ100" s="433">
        <v>5.2073000000000001E-2</v>
      </c>
      <c r="AK100" s="433">
        <v>5.2239000000000001E-2</v>
      </c>
      <c r="AL100" s="433">
        <v>4.8925999999999997E-2</v>
      </c>
      <c r="AM100" s="433">
        <f t="shared" si="60"/>
        <v>4.7953000000000003E-2</v>
      </c>
    </row>
    <row r="101" spans="1:39" s="95" customFormat="1" x14ac:dyDescent="0.25">
      <c r="A101" s="630"/>
      <c r="B101" s="74" t="s">
        <v>5</v>
      </c>
      <c r="C101" s="384">
        <v>3.9933000000000003E-2</v>
      </c>
      <c r="D101" s="384">
        <v>3.9878999999999998E-2</v>
      </c>
      <c r="E101" s="384">
        <v>4.1041000000000001E-2</v>
      </c>
      <c r="F101" s="384">
        <v>4.1168000000000003E-2</v>
      </c>
      <c r="G101" s="384">
        <v>4.2222999999999997E-2</v>
      </c>
      <c r="H101" s="384">
        <v>8.2789000000000001E-2</v>
      </c>
      <c r="I101" s="384">
        <v>7.9558000000000004E-2</v>
      </c>
      <c r="J101" s="384">
        <v>7.9958000000000001E-2</v>
      </c>
      <c r="K101" s="384">
        <v>7.8107999999999997E-2</v>
      </c>
      <c r="L101" s="384">
        <v>4.1531999999999999E-2</v>
      </c>
      <c r="M101" s="384">
        <v>4.2438999999999998E-2</v>
      </c>
      <c r="N101" s="384">
        <v>4.0814000000000003E-2</v>
      </c>
      <c r="O101" s="384">
        <f t="shared" si="61"/>
        <v>3.9933000000000003E-2</v>
      </c>
      <c r="P101" s="384">
        <f t="shared" si="56"/>
        <v>3.9878999999999998E-2</v>
      </c>
      <c r="Q101" s="384">
        <f t="shared" si="57"/>
        <v>4.1041000000000001E-2</v>
      </c>
      <c r="R101" s="384">
        <f t="shared" si="58"/>
        <v>4.1168000000000003E-2</v>
      </c>
      <c r="S101" s="384">
        <f t="shared" si="59"/>
        <v>4.2222999999999997E-2</v>
      </c>
      <c r="T101" s="433">
        <v>9.3449000000000004E-2</v>
      </c>
      <c r="U101" s="433">
        <v>9.0008000000000005E-2</v>
      </c>
      <c r="V101" s="433">
        <v>9.2378000000000002E-2</v>
      </c>
      <c r="W101" s="433">
        <v>9.1634999999999994E-2</v>
      </c>
      <c r="X101" s="433">
        <v>4.8993000000000002E-2</v>
      </c>
      <c r="Y101" s="433">
        <v>4.9782E-2</v>
      </c>
      <c r="Z101" s="433">
        <v>4.7262999999999999E-2</v>
      </c>
      <c r="AA101" s="433">
        <v>4.5540999999999998E-2</v>
      </c>
      <c r="AB101" s="433">
        <v>4.6175000000000001E-2</v>
      </c>
      <c r="AC101" s="433">
        <v>4.8189000000000003E-2</v>
      </c>
      <c r="AD101" s="433">
        <v>4.8322999999999998E-2</v>
      </c>
      <c r="AE101" s="433">
        <v>5.0555999999999997E-2</v>
      </c>
      <c r="AF101" s="433">
        <v>9.3449000000000004E-2</v>
      </c>
      <c r="AG101" s="433">
        <v>9.0008000000000005E-2</v>
      </c>
      <c r="AH101" s="433">
        <v>9.2378000000000002E-2</v>
      </c>
      <c r="AI101" s="433">
        <v>9.1634999999999994E-2</v>
      </c>
      <c r="AJ101" s="433">
        <v>4.8993000000000002E-2</v>
      </c>
      <c r="AK101" s="433">
        <v>4.9782E-2</v>
      </c>
      <c r="AL101" s="433">
        <v>4.7262999999999999E-2</v>
      </c>
      <c r="AM101" s="433">
        <f t="shared" si="60"/>
        <v>4.5540999999999998E-2</v>
      </c>
    </row>
    <row r="102" spans="1:39" s="95" customFormat="1" x14ac:dyDescent="0.25">
      <c r="A102" s="630"/>
      <c r="B102" s="74" t="s">
        <v>22</v>
      </c>
      <c r="C102" s="384">
        <v>3.9933000000000003E-2</v>
      </c>
      <c r="D102" s="384">
        <v>3.9878999999999998E-2</v>
      </c>
      <c r="E102" s="384">
        <v>4.1041000000000001E-2</v>
      </c>
      <c r="F102" s="384">
        <v>4.1168000000000003E-2</v>
      </c>
      <c r="G102" s="384">
        <v>4.2222999999999997E-2</v>
      </c>
      <c r="H102" s="384">
        <v>8.2789000000000001E-2</v>
      </c>
      <c r="I102" s="384">
        <v>7.9558000000000004E-2</v>
      </c>
      <c r="J102" s="384">
        <v>7.9958000000000001E-2</v>
      </c>
      <c r="K102" s="384">
        <v>7.8107999999999997E-2</v>
      </c>
      <c r="L102" s="384">
        <v>4.1531999999999999E-2</v>
      </c>
      <c r="M102" s="384">
        <v>4.2438999999999998E-2</v>
      </c>
      <c r="N102" s="384">
        <v>4.0814000000000003E-2</v>
      </c>
      <c r="O102" s="384">
        <f t="shared" si="61"/>
        <v>3.9933000000000003E-2</v>
      </c>
      <c r="P102" s="384">
        <f t="shared" si="56"/>
        <v>3.9878999999999998E-2</v>
      </c>
      <c r="Q102" s="384">
        <f t="shared" si="57"/>
        <v>4.1041000000000001E-2</v>
      </c>
      <c r="R102" s="384">
        <f t="shared" si="58"/>
        <v>4.1168000000000003E-2</v>
      </c>
      <c r="S102" s="384">
        <f t="shared" si="59"/>
        <v>4.2222999999999997E-2</v>
      </c>
      <c r="T102" s="433">
        <v>9.3449000000000004E-2</v>
      </c>
      <c r="U102" s="433">
        <v>9.0008000000000005E-2</v>
      </c>
      <c r="V102" s="433">
        <v>9.2378000000000002E-2</v>
      </c>
      <c r="W102" s="433">
        <v>9.1634999999999994E-2</v>
      </c>
      <c r="X102" s="433">
        <v>4.8993000000000002E-2</v>
      </c>
      <c r="Y102" s="433">
        <v>4.9782E-2</v>
      </c>
      <c r="Z102" s="433">
        <v>4.7262999999999999E-2</v>
      </c>
      <c r="AA102" s="433">
        <v>4.5540999999999998E-2</v>
      </c>
      <c r="AB102" s="433">
        <v>4.6175000000000001E-2</v>
      </c>
      <c r="AC102" s="433">
        <v>4.8189000000000003E-2</v>
      </c>
      <c r="AD102" s="433">
        <v>4.8322999999999998E-2</v>
      </c>
      <c r="AE102" s="433">
        <v>5.0555999999999997E-2</v>
      </c>
      <c r="AF102" s="433">
        <v>9.3449000000000004E-2</v>
      </c>
      <c r="AG102" s="433">
        <v>9.0008000000000005E-2</v>
      </c>
      <c r="AH102" s="433">
        <v>9.2378000000000002E-2</v>
      </c>
      <c r="AI102" s="433">
        <v>9.1634999999999994E-2</v>
      </c>
      <c r="AJ102" s="433">
        <v>4.8993000000000002E-2</v>
      </c>
      <c r="AK102" s="433">
        <v>4.9782E-2</v>
      </c>
      <c r="AL102" s="433">
        <v>4.7262999999999999E-2</v>
      </c>
      <c r="AM102" s="433">
        <f t="shared" si="60"/>
        <v>4.5540999999999998E-2</v>
      </c>
    </row>
    <row r="103" spans="1:39" s="95" customFormat="1" x14ac:dyDescent="0.25">
      <c r="A103" s="630"/>
      <c r="B103" s="74" t="s">
        <v>23</v>
      </c>
      <c r="C103" s="384">
        <v>3.9933000000000003E-2</v>
      </c>
      <c r="D103" s="384">
        <v>3.9878999999999998E-2</v>
      </c>
      <c r="E103" s="384">
        <v>4.1041000000000001E-2</v>
      </c>
      <c r="F103" s="384">
        <v>4.1168000000000003E-2</v>
      </c>
      <c r="G103" s="384">
        <v>4.2222999999999997E-2</v>
      </c>
      <c r="H103" s="384">
        <v>8.2789000000000001E-2</v>
      </c>
      <c r="I103" s="384">
        <v>7.9558000000000004E-2</v>
      </c>
      <c r="J103" s="384">
        <v>7.9958000000000001E-2</v>
      </c>
      <c r="K103" s="384">
        <v>7.8107999999999997E-2</v>
      </c>
      <c r="L103" s="384">
        <v>4.1531999999999999E-2</v>
      </c>
      <c r="M103" s="384">
        <v>4.2438999999999998E-2</v>
      </c>
      <c r="N103" s="384">
        <v>4.0814000000000003E-2</v>
      </c>
      <c r="O103" s="384">
        <f t="shared" si="61"/>
        <v>3.9933000000000003E-2</v>
      </c>
      <c r="P103" s="384">
        <f t="shared" si="56"/>
        <v>3.9878999999999998E-2</v>
      </c>
      <c r="Q103" s="384">
        <f t="shared" si="57"/>
        <v>4.1041000000000001E-2</v>
      </c>
      <c r="R103" s="384">
        <f t="shared" si="58"/>
        <v>4.1168000000000003E-2</v>
      </c>
      <c r="S103" s="384">
        <f t="shared" si="59"/>
        <v>4.2222999999999997E-2</v>
      </c>
      <c r="T103" s="433">
        <v>9.3449000000000004E-2</v>
      </c>
      <c r="U103" s="433">
        <v>9.0008000000000005E-2</v>
      </c>
      <c r="V103" s="433">
        <v>9.2378000000000002E-2</v>
      </c>
      <c r="W103" s="433">
        <v>9.1634999999999994E-2</v>
      </c>
      <c r="X103" s="433">
        <v>4.8993000000000002E-2</v>
      </c>
      <c r="Y103" s="433">
        <v>4.9782E-2</v>
      </c>
      <c r="Z103" s="433">
        <v>4.7262999999999999E-2</v>
      </c>
      <c r="AA103" s="433">
        <v>4.5540999999999998E-2</v>
      </c>
      <c r="AB103" s="433">
        <v>4.6175000000000001E-2</v>
      </c>
      <c r="AC103" s="433">
        <v>4.8189000000000003E-2</v>
      </c>
      <c r="AD103" s="433">
        <v>4.8322999999999998E-2</v>
      </c>
      <c r="AE103" s="433">
        <v>5.0555999999999997E-2</v>
      </c>
      <c r="AF103" s="433">
        <v>9.3449000000000004E-2</v>
      </c>
      <c r="AG103" s="433">
        <v>9.0008000000000005E-2</v>
      </c>
      <c r="AH103" s="433">
        <v>9.2378000000000002E-2</v>
      </c>
      <c r="AI103" s="433">
        <v>9.1634999999999994E-2</v>
      </c>
      <c r="AJ103" s="433">
        <v>4.8993000000000002E-2</v>
      </c>
      <c r="AK103" s="433">
        <v>4.9782E-2</v>
      </c>
      <c r="AL103" s="433">
        <v>4.7262999999999999E-2</v>
      </c>
      <c r="AM103" s="433">
        <f t="shared" si="60"/>
        <v>4.5540999999999998E-2</v>
      </c>
    </row>
    <row r="104" spans="1:39" s="95" customFormat="1" x14ac:dyDescent="0.25">
      <c r="A104" s="630"/>
      <c r="B104" s="74" t="s">
        <v>7</v>
      </c>
      <c r="C104" s="384">
        <v>3.8309999999999997E-2</v>
      </c>
      <c r="D104" s="384">
        <v>3.8170999999999997E-2</v>
      </c>
      <c r="E104" s="384">
        <v>3.925E-2</v>
      </c>
      <c r="F104" s="384">
        <v>3.993E-2</v>
      </c>
      <c r="G104" s="384">
        <v>4.0524999999999999E-2</v>
      </c>
      <c r="H104" s="384">
        <v>7.8927999999999998E-2</v>
      </c>
      <c r="I104" s="384">
        <v>7.5749999999999998E-2</v>
      </c>
      <c r="J104" s="384">
        <v>7.6244000000000006E-2</v>
      </c>
      <c r="K104" s="384">
        <v>7.4468999999999994E-2</v>
      </c>
      <c r="L104" s="384">
        <v>3.9891000000000003E-2</v>
      </c>
      <c r="M104" s="384">
        <v>4.07E-2</v>
      </c>
      <c r="N104" s="384">
        <v>3.9168000000000001E-2</v>
      </c>
      <c r="O104" s="384">
        <f t="shared" si="61"/>
        <v>3.8309999999999997E-2</v>
      </c>
      <c r="P104" s="384">
        <f t="shared" si="56"/>
        <v>3.8170999999999997E-2</v>
      </c>
      <c r="Q104" s="384">
        <f t="shared" si="57"/>
        <v>3.925E-2</v>
      </c>
      <c r="R104" s="384">
        <f t="shared" si="58"/>
        <v>3.993E-2</v>
      </c>
      <c r="S104" s="384">
        <f t="shared" si="59"/>
        <v>4.0524999999999999E-2</v>
      </c>
      <c r="T104" s="433">
        <v>8.9113999999999999E-2</v>
      </c>
      <c r="U104" s="433">
        <v>8.5700999999999999E-2</v>
      </c>
      <c r="V104" s="433">
        <v>8.8127999999999998E-2</v>
      </c>
      <c r="W104" s="433">
        <v>8.7461999999999998E-2</v>
      </c>
      <c r="X104" s="433">
        <v>4.6955999999999998E-2</v>
      </c>
      <c r="Y104" s="433">
        <v>4.7667000000000001E-2</v>
      </c>
      <c r="Z104" s="433">
        <v>4.5307E-2</v>
      </c>
      <c r="AA104" s="433">
        <v>4.3611999999999998E-2</v>
      </c>
      <c r="AB104" s="433">
        <v>4.4098999999999999E-2</v>
      </c>
      <c r="AC104" s="433">
        <v>4.5934000000000003E-2</v>
      </c>
      <c r="AD104" s="433">
        <v>4.7032999999999998E-2</v>
      </c>
      <c r="AE104" s="433">
        <v>4.8451000000000001E-2</v>
      </c>
      <c r="AF104" s="433">
        <v>8.9113999999999999E-2</v>
      </c>
      <c r="AG104" s="433">
        <v>8.5700999999999999E-2</v>
      </c>
      <c r="AH104" s="433">
        <v>8.8127999999999998E-2</v>
      </c>
      <c r="AI104" s="433">
        <v>8.7461999999999998E-2</v>
      </c>
      <c r="AJ104" s="433">
        <v>4.6955999999999998E-2</v>
      </c>
      <c r="AK104" s="433">
        <v>4.7667000000000001E-2</v>
      </c>
      <c r="AL104" s="433">
        <v>4.5307E-2</v>
      </c>
      <c r="AM104" s="433">
        <f t="shared" si="60"/>
        <v>4.3611999999999998E-2</v>
      </c>
    </row>
    <row r="105" spans="1:39" s="95" customFormat="1" ht="15.75" thickBot="1" x14ac:dyDescent="0.3">
      <c r="A105" s="631"/>
      <c r="B105" s="76" t="s">
        <v>8</v>
      </c>
      <c r="C105" s="382">
        <v>4.0855000000000002E-2</v>
      </c>
      <c r="D105" s="382">
        <v>4.0336999999999998E-2</v>
      </c>
      <c r="E105" s="382">
        <v>4.1315999999999999E-2</v>
      </c>
      <c r="F105" s="382">
        <v>4.3313999999999998E-2</v>
      </c>
      <c r="G105" s="382">
        <v>4.4001999999999999E-2</v>
      </c>
      <c r="H105" s="382">
        <v>8.9335999999999999E-2</v>
      </c>
      <c r="I105" s="382">
        <v>8.5674E-2</v>
      </c>
      <c r="J105" s="382">
        <v>8.6429000000000006E-2</v>
      </c>
      <c r="K105" s="382">
        <v>8.2271999999999998E-2</v>
      </c>
      <c r="L105" s="382">
        <v>4.3230999999999999E-2</v>
      </c>
      <c r="M105" s="382">
        <v>4.3944999999999998E-2</v>
      </c>
      <c r="N105" s="382">
        <v>4.2141999999999999E-2</v>
      </c>
      <c r="O105" s="382">
        <f t="shared" si="61"/>
        <v>4.0855000000000002E-2</v>
      </c>
      <c r="P105" s="382">
        <f t="shared" si="56"/>
        <v>4.0336999999999998E-2</v>
      </c>
      <c r="Q105" s="382">
        <f t="shared" si="57"/>
        <v>4.1315999999999999E-2</v>
      </c>
      <c r="R105" s="382">
        <f t="shared" si="58"/>
        <v>4.3313999999999998E-2</v>
      </c>
      <c r="S105" s="382">
        <f t="shared" si="59"/>
        <v>4.4001999999999999E-2</v>
      </c>
      <c r="T105" s="432">
        <v>0.100799</v>
      </c>
      <c r="U105" s="432">
        <v>9.6923999999999996E-2</v>
      </c>
      <c r="V105" s="432">
        <v>9.9787000000000001E-2</v>
      </c>
      <c r="W105" s="432">
        <v>9.6407999999999994E-2</v>
      </c>
      <c r="X105" s="432">
        <v>5.1095000000000002E-2</v>
      </c>
      <c r="Y105" s="432">
        <v>5.1493999999999998E-2</v>
      </c>
      <c r="Z105" s="432">
        <v>4.8736000000000002E-2</v>
      </c>
      <c r="AA105" s="432">
        <v>4.6360999999999999E-2</v>
      </c>
      <c r="AB105" s="432">
        <v>4.6393999999999998E-2</v>
      </c>
      <c r="AC105" s="432">
        <v>4.7904000000000002E-2</v>
      </c>
      <c r="AD105" s="432">
        <v>5.1082000000000002E-2</v>
      </c>
      <c r="AE105" s="432">
        <v>5.2753000000000001E-2</v>
      </c>
      <c r="AF105" s="432">
        <v>0.100799</v>
      </c>
      <c r="AG105" s="432">
        <v>9.6923999999999996E-2</v>
      </c>
      <c r="AH105" s="432">
        <v>9.9787000000000001E-2</v>
      </c>
      <c r="AI105" s="432">
        <v>9.6407999999999994E-2</v>
      </c>
      <c r="AJ105" s="432">
        <v>5.1095000000000002E-2</v>
      </c>
      <c r="AK105" s="432">
        <v>5.1493999999999998E-2</v>
      </c>
      <c r="AL105" s="432">
        <v>4.8736000000000002E-2</v>
      </c>
      <c r="AM105" s="432">
        <f t="shared" si="60"/>
        <v>4.6360999999999999E-2</v>
      </c>
    </row>
    <row r="106" spans="1:39" s="95" customFormat="1" x14ac:dyDescent="0.25">
      <c r="C106" s="379" t="s">
        <v>219</v>
      </c>
      <c r="T106" s="431" t="s">
        <v>248</v>
      </c>
    </row>
    <row r="107" spans="1:39" s="95" customFormat="1" ht="15" hidden="1" customHeight="1" x14ac:dyDescent="0.25">
      <c r="A107" s="635" t="s">
        <v>114</v>
      </c>
      <c r="B107" s="639" t="s">
        <v>115</v>
      </c>
      <c r="C107" s="640"/>
      <c r="D107" s="640"/>
      <c r="E107" s="640"/>
      <c r="F107" s="640"/>
      <c r="G107" s="640"/>
      <c r="H107" s="640"/>
      <c r="I107" s="640"/>
      <c r="J107" s="640"/>
      <c r="K107" s="640"/>
      <c r="L107" s="640"/>
      <c r="M107" s="640"/>
      <c r="N107" s="640"/>
      <c r="O107" s="646" t="s">
        <v>115</v>
      </c>
      <c r="P107" s="647"/>
      <c r="Q107" s="647"/>
      <c r="R107" s="647"/>
      <c r="S107" s="647"/>
      <c r="T107" s="647"/>
      <c r="U107" s="647"/>
      <c r="V107" s="647"/>
      <c r="W107" s="647"/>
      <c r="X107" s="647"/>
      <c r="Y107" s="647"/>
      <c r="Z107" s="648"/>
      <c r="AA107" s="647" t="s">
        <v>115</v>
      </c>
      <c r="AB107" s="647"/>
      <c r="AC107" s="647"/>
      <c r="AD107" s="647"/>
      <c r="AE107" s="647"/>
      <c r="AF107" s="647"/>
      <c r="AG107" s="647"/>
      <c r="AH107" s="647"/>
      <c r="AI107" s="647"/>
      <c r="AJ107" s="647"/>
      <c r="AK107" s="647"/>
      <c r="AL107" s="647"/>
      <c r="AM107" s="387" t="s">
        <v>115</v>
      </c>
    </row>
    <row r="108" spans="1:39" s="95" customFormat="1" ht="15.75" hidden="1" thickBot="1" x14ac:dyDescent="0.3">
      <c r="A108" s="636"/>
      <c r="B108" s="641" t="s">
        <v>238</v>
      </c>
      <c r="C108" s="642"/>
      <c r="D108" s="642"/>
      <c r="E108" s="642"/>
      <c r="F108" s="642"/>
      <c r="G108" s="642"/>
      <c r="H108" s="642"/>
      <c r="I108" s="642"/>
      <c r="J108" s="642"/>
      <c r="K108" s="642"/>
      <c r="L108" s="642"/>
      <c r="M108" s="642"/>
      <c r="N108" s="642"/>
      <c r="O108" s="643" t="s">
        <v>238</v>
      </c>
      <c r="P108" s="644"/>
      <c r="Q108" s="644"/>
      <c r="R108" s="644"/>
      <c r="S108" s="644"/>
      <c r="T108" s="644"/>
      <c r="U108" s="644"/>
      <c r="V108" s="644"/>
      <c r="W108" s="644"/>
      <c r="X108" s="644"/>
      <c r="Y108" s="644"/>
      <c r="Z108" s="645"/>
      <c r="AA108" s="643" t="s">
        <v>238</v>
      </c>
      <c r="AB108" s="644"/>
      <c r="AC108" s="644"/>
      <c r="AD108" s="644"/>
      <c r="AE108" s="644"/>
      <c r="AF108" s="644"/>
      <c r="AG108" s="644"/>
      <c r="AH108" s="644"/>
      <c r="AI108" s="644"/>
      <c r="AJ108" s="644"/>
      <c r="AK108" s="644"/>
      <c r="AL108" s="645"/>
      <c r="AM108" s="525" t="s">
        <v>238</v>
      </c>
    </row>
    <row r="109" spans="1:39" s="95" customFormat="1" ht="16.5" hidden="1" thickBot="1" x14ac:dyDescent="0.3">
      <c r="A109" s="637"/>
      <c r="B109" s="228" t="s">
        <v>117</v>
      </c>
      <c r="C109" s="135">
        <f>C$4</f>
        <v>45292</v>
      </c>
      <c r="D109" s="135">
        <f t="shared" ref="D109:AM109" si="62">D$4</f>
        <v>45323</v>
      </c>
      <c r="E109" s="135">
        <f t="shared" si="62"/>
        <v>45352</v>
      </c>
      <c r="F109" s="135">
        <f t="shared" si="62"/>
        <v>45383</v>
      </c>
      <c r="G109" s="135">
        <f t="shared" si="62"/>
        <v>45413</v>
      </c>
      <c r="H109" s="135">
        <f t="shared" si="62"/>
        <v>45444</v>
      </c>
      <c r="I109" s="135">
        <f t="shared" si="62"/>
        <v>45474</v>
      </c>
      <c r="J109" s="135">
        <f t="shared" si="62"/>
        <v>45505</v>
      </c>
      <c r="K109" s="135">
        <f t="shared" si="62"/>
        <v>45536</v>
      </c>
      <c r="L109" s="135">
        <f t="shared" si="62"/>
        <v>45566</v>
      </c>
      <c r="M109" s="135">
        <f t="shared" si="62"/>
        <v>45597</v>
      </c>
      <c r="N109" s="135">
        <f t="shared" si="62"/>
        <v>45627</v>
      </c>
      <c r="O109" s="135">
        <f t="shared" si="62"/>
        <v>45658</v>
      </c>
      <c r="P109" s="135">
        <f t="shared" si="62"/>
        <v>45689</v>
      </c>
      <c r="Q109" s="135">
        <f t="shared" si="62"/>
        <v>45717</v>
      </c>
      <c r="R109" s="135">
        <f t="shared" si="62"/>
        <v>45748</v>
      </c>
      <c r="S109" s="135">
        <f t="shared" si="62"/>
        <v>45778</v>
      </c>
      <c r="T109" s="135">
        <f t="shared" si="62"/>
        <v>45809</v>
      </c>
      <c r="U109" s="135">
        <f t="shared" si="62"/>
        <v>45839</v>
      </c>
      <c r="V109" s="135">
        <f t="shared" si="62"/>
        <v>45870</v>
      </c>
      <c r="W109" s="135">
        <f t="shared" si="62"/>
        <v>45901</v>
      </c>
      <c r="X109" s="135">
        <f t="shared" si="62"/>
        <v>45931</v>
      </c>
      <c r="Y109" s="135">
        <f t="shared" si="62"/>
        <v>45962</v>
      </c>
      <c r="Z109" s="135">
        <f t="shared" si="62"/>
        <v>45992</v>
      </c>
      <c r="AA109" s="135">
        <f t="shared" si="62"/>
        <v>46023</v>
      </c>
      <c r="AB109" s="135">
        <f t="shared" si="62"/>
        <v>46054</v>
      </c>
      <c r="AC109" s="135">
        <f t="shared" si="62"/>
        <v>46082</v>
      </c>
      <c r="AD109" s="135">
        <f t="shared" si="62"/>
        <v>46113</v>
      </c>
      <c r="AE109" s="135">
        <f t="shared" si="62"/>
        <v>46143</v>
      </c>
      <c r="AF109" s="135">
        <f t="shared" si="62"/>
        <v>46174</v>
      </c>
      <c r="AG109" s="135">
        <f t="shared" si="62"/>
        <v>46204</v>
      </c>
      <c r="AH109" s="135">
        <f t="shared" si="62"/>
        <v>46235</v>
      </c>
      <c r="AI109" s="135">
        <f t="shared" si="62"/>
        <v>46266</v>
      </c>
      <c r="AJ109" s="135">
        <f t="shared" si="62"/>
        <v>46296</v>
      </c>
      <c r="AK109" s="135">
        <f t="shared" si="62"/>
        <v>46327</v>
      </c>
      <c r="AL109" s="135">
        <f t="shared" si="62"/>
        <v>46357</v>
      </c>
      <c r="AM109" s="135">
        <f t="shared" si="62"/>
        <v>46388</v>
      </c>
    </row>
    <row r="110" spans="1:39" s="95" customFormat="1" hidden="1" x14ac:dyDescent="0.25">
      <c r="A110" s="637"/>
      <c r="B110" s="227" t="s">
        <v>19</v>
      </c>
      <c r="C110" s="390">
        <v>3.7441349140650192E-2</v>
      </c>
      <c r="D110" s="390">
        <v>3.7429249600920422E-2</v>
      </c>
      <c r="E110" s="390">
        <v>3.8354723959286061E-2</v>
      </c>
      <c r="F110" s="390">
        <v>3.9317515370260341E-2</v>
      </c>
      <c r="G110" s="390">
        <v>3.9956418570678262E-2</v>
      </c>
      <c r="H110" s="390">
        <v>7.3052660356480309E-2</v>
      </c>
      <c r="I110" s="390">
        <v>7.0945278641579762E-2</v>
      </c>
      <c r="J110" s="390">
        <v>7.0982747983774006E-2</v>
      </c>
      <c r="K110" s="390">
        <v>6.9689736519992149E-2</v>
      </c>
      <c r="L110" s="390">
        <v>3.8465921545063383E-2</v>
      </c>
      <c r="M110" s="390">
        <v>3.936801638570829E-2</v>
      </c>
      <c r="N110" s="390">
        <v>3.8318634945053449E-2</v>
      </c>
      <c r="O110" s="390">
        <f>C110</f>
        <v>3.7441349140650192E-2</v>
      </c>
      <c r="P110" s="390">
        <f t="shared" ref="P110:P122" si="63">D110</f>
        <v>3.7429249600920422E-2</v>
      </c>
      <c r="Q110" s="390">
        <f t="shared" ref="Q110:Q122" si="64">E110</f>
        <v>3.8354723959286061E-2</v>
      </c>
      <c r="R110" s="390">
        <f t="shared" ref="R110:R122" si="65">F110</f>
        <v>3.9317515370260341E-2</v>
      </c>
      <c r="S110" s="390">
        <f t="shared" ref="S110:S122" si="66">G110</f>
        <v>3.9956418570678262E-2</v>
      </c>
      <c r="T110" s="434">
        <v>8.2070864669144331E-2</v>
      </c>
      <c r="U110" s="434">
        <v>7.9561748588053732E-2</v>
      </c>
      <c r="V110" s="434">
        <v>8.1121493863993047E-2</v>
      </c>
      <c r="W110" s="434">
        <v>8.0727585288615428E-2</v>
      </c>
      <c r="X110" s="434">
        <v>4.5276182203736998E-2</v>
      </c>
      <c r="Y110" s="434">
        <v>4.5978794089443643E-2</v>
      </c>
      <c r="Z110" s="434">
        <v>4.4215904221059005E-2</v>
      </c>
      <c r="AA110" s="434">
        <v>4.2688150264511004E-2</v>
      </c>
      <c r="AB110" s="434">
        <v>4.3150350602775597E-2</v>
      </c>
      <c r="AC110" s="434">
        <v>4.4969611958472232E-2</v>
      </c>
      <c r="AD110" s="434">
        <v>4.5252229327462798E-2</v>
      </c>
      <c r="AE110" s="434">
        <v>4.682945954266754E-2</v>
      </c>
      <c r="AF110" s="434">
        <v>8.2070864669144331E-2</v>
      </c>
      <c r="AG110" s="434">
        <v>7.9561748588053732E-2</v>
      </c>
      <c r="AH110" s="434">
        <v>8.1121493863993047E-2</v>
      </c>
      <c r="AI110" s="434">
        <v>8.0727585288615428E-2</v>
      </c>
      <c r="AJ110" s="434">
        <v>4.5276182203736998E-2</v>
      </c>
      <c r="AK110" s="434">
        <v>4.5978794089443643E-2</v>
      </c>
      <c r="AL110" s="434">
        <v>4.4215904221059005E-2</v>
      </c>
      <c r="AM110" s="434">
        <f t="shared" ref="AM110:AM122" si="67">AA110</f>
        <v>4.2688150264511004E-2</v>
      </c>
    </row>
    <row r="111" spans="1:39" s="95" customFormat="1" hidden="1" x14ac:dyDescent="0.25">
      <c r="A111" s="637"/>
      <c r="B111" s="227" t="s">
        <v>0</v>
      </c>
      <c r="C111" s="390">
        <v>4.1160476479958422E-2</v>
      </c>
      <c r="D111" s="390">
        <v>4.14017286346514E-2</v>
      </c>
      <c r="E111" s="390">
        <v>4.2874473574818231E-2</v>
      </c>
      <c r="F111" s="390">
        <v>4.3567351875307025E-2</v>
      </c>
      <c r="G111" s="390">
        <v>4.5203207673382241E-2</v>
      </c>
      <c r="H111" s="390">
        <v>8.7375949566271344E-2</v>
      </c>
      <c r="I111" s="390">
        <v>8.3115482222942821E-2</v>
      </c>
      <c r="J111" s="390">
        <v>8.4519356113417099E-2</v>
      </c>
      <c r="K111" s="390">
        <v>8.4685619189997327E-2</v>
      </c>
      <c r="L111" s="390">
        <v>4.3771535634283605E-2</v>
      </c>
      <c r="M111" s="390">
        <v>4.4072115891515086E-2</v>
      </c>
      <c r="N111" s="390">
        <v>4.2021266117095453E-2</v>
      </c>
      <c r="O111" s="390">
        <f t="shared" ref="O111:O122" si="68">C111</f>
        <v>4.1160476479958422E-2</v>
      </c>
      <c r="P111" s="390">
        <f t="shared" si="63"/>
        <v>4.14017286346514E-2</v>
      </c>
      <c r="Q111" s="390">
        <f t="shared" si="64"/>
        <v>4.2874473574818231E-2</v>
      </c>
      <c r="R111" s="390">
        <f t="shared" si="65"/>
        <v>4.3567351875307025E-2</v>
      </c>
      <c r="S111" s="390">
        <f t="shared" si="66"/>
        <v>4.5203207673382241E-2</v>
      </c>
      <c r="T111" s="434">
        <v>9.7901496235942756E-2</v>
      </c>
      <c r="U111" s="434">
        <v>9.2921703345432302E-2</v>
      </c>
      <c r="V111" s="434">
        <v>9.6038788216977339E-2</v>
      </c>
      <c r="W111" s="434">
        <v>9.6989157907124104E-2</v>
      </c>
      <c r="X111" s="434">
        <v>5.0819315617874783E-2</v>
      </c>
      <c r="Y111" s="434">
        <v>5.0381673591689921E-2</v>
      </c>
      <c r="Z111" s="434">
        <v>4.745787900620678E-2</v>
      </c>
      <c r="AA111" s="434">
        <v>4.5948828172646498E-2</v>
      </c>
      <c r="AB111" s="434">
        <v>4.7009738067754568E-2</v>
      </c>
      <c r="AC111" s="434">
        <v>4.9842671329557192E-2</v>
      </c>
      <c r="AD111" s="434">
        <v>4.8438455510464995E-2</v>
      </c>
      <c r="AE111" s="434">
        <v>5.13347909121077E-2</v>
      </c>
      <c r="AF111" s="434">
        <v>9.7901496235942756E-2</v>
      </c>
      <c r="AG111" s="434">
        <v>9.2921703345432302E-2</v>
      </c>
      <c r="AH111" s="434">
        <v>9.6038788216977339E-2</v>
      </c>
      <c r="AI111" s="434">
        <v>9.6989157907124104E-2</v>
      </c>
      <c r="AJ111" s="434">
        <v>5.0819315617874783E-2</v>
      </c>
      <c r="AK111" s="434">
        <v>5.0381673591689921E-2</v>
      </c>
      <c r="AL111" s="434">
        <v>4.745787900620678E-2</v>
      </c>
      <c r="AM111" s="434">
        <f t="shared" si="67"/>
        <v>4.5948828172646498E-2</v>
      </c>
    </row>
    <row r="112" spans="1:39" s="95" customFormat="1" hidden="1" x14ac:dyDescent="0.25">
      <c r="A112" s="637"/>
      <c r="B112" s="227" t="s">
        <v>20</v>
      </c>
      <c r="C112" s="390">
        <v>3.8681006913950738E-2</v>
      </c>
      <c r="D112" s="390">
        <v>3.8540231176964271E-2</v>
      </c>
      <c r="E112" s="390">
        <v>3.9571908998964601E-2</v>
      </c>
      <c r="F112" s="390">
        <v>4.1357283311798561E-2</v>
      </c>
      <c r="G112" s="390">
        <v>4.1776210121445938E-2</v>
      </c>
      <c r="H112" s="390">
        <v>7.7489258063776892E-2</v>
      </c>
      <c r="I112" s="390">
        <v>7.5160055010362714E-2</v>
      </c>
      <c r="J112" s="390">
        <v>7.5489415013257136E-2</v>
      </c>
      <c r="K112" s="390">
        <v>7.3337364897793161E-2</v>
      </c>
      <c r="L112" s="390">
        <v>4.0033797585901781E-2</v>
      </c>
      <c r="M112" s="390">
        <v>4.0929944863121244E-2</v>
      </c>
      <c r="N112" s="390">
        <v>3.9712308948747624E-2</v>
      </c>
      <c r="O112" s="390">
        <f t="shared" si="68"/>
        <v>3.8681006913950738E-2</v>
      </c>
      <c r="P112" s="390">
        <f t="shared" si="63"/>
        <v>3.8540231176964271E-2</v>
      </c>
      <c r="Q112" s="390">
        <f t="shared" si="64"/>
        <v>3.9571908998964601E-2</v>
      </c>
      <c r="R112" s="390">
        <f t="shared" si="65"/>
        <v>4.1357283311798561E-2</v>
      </c>
      <c r="S112" s="390">
        <f t="shared" si="66"/>
        <v>4.1776210121445938E-2</v>
      </c>
      <c r="T112" s="434">
        <v>8.6970372555367825E-2</v>
      </c>
      <c r="U112" s="434">
        <v>8.4189211571946865E-2</v>
      </c>
      <c r="V112" s="434">
        <v>8.6080334709113873E-2</v>
      </c>
      <c r="W112" s="434">
        <v>8.4676179516760708E-2</v>
      </c>
      <c r="X112" s="434">
        <v>4.7227412492632966E-2</v>
      </c>
      <c r="Y112" s="434">
        <v>4.7700604073704515E-2</v>
      </c>
      <c r="Z112" s="434">
        <v>4.5714683386397413E-2</v>
      </c>
      <c r="AA112" s="434">
        <v>4.3895097965152903E-2</v>
      </c>
      <c r="AB112" s="434">
        <v>4.4204205645921986E-2</v>
      </c>
      <c r="AC112" s="434">
        <v>4.604204959297304E-2</v>
      </c>
      <c r="AD112" s="434">
        <v>4.7601580165443205E-2</v>
      </c>
      <c r="AE112" s="434">
        <v>4.8881935018345771E-2</v>
      </c>
      <c r="AF112" s="434">
        <v>8.6970372555367825E-2</v>
      </c>
      <c r="AG112" s="434">
        <v>8.4189211571946865E-2</v>
      </c>
      <c r="AH112" s="434">
        <v>8.6080334709113873E-2</v>
      </c>
      <c r="AI112" s="434">
        <v>8.4676179516760708E-2</v>
      </c>
      <c r="AJ112" s="434">
        <v>4.7227412492632966E-2</v>
      </c>
      <c r="AK112" s="434">
        <v>4.7700604073704515E-2</v>
      </c>
      <c r="AL112" s="434">
        <v>4.5714683386397413E-2</v>
      </c>
      <c r="AM112" s="434">
        <f t="shared" si="67"/>
        <v>4.3895097965152903E-2</v>
      </c>
    </row>
    <row r="113" spans="1:39" s="95" customFormat="1" hidden="1" x14ac:dyDescent="0.25">
      <c r="A113" s="637"/>
      <c r="B113" s="227" t="s">
        <v>1</v>
      </c>
      <c r="C113" s="390">
        <v>4.2347000000000003E-2</v>
      </c>
      <c r="D113" s="390">
        <v>4.2303E-2</v>
      </c>
      <c r="E113" s="390">
        <v>4.4350000000000001E-2</v>
      </c>
      <c r="F113" s="390">
        <v>4.9352782874207732E-2</v>
      </c>
      <c r="G113" s="390">
        <v>5.1340815851987277E-2</v>
      </c>
      <c r="H113" s="390">
        <v>8.8104771255734377E-2</v>
      </c>
      <c r="I113" s="390">
        <v>8.3462932305408757E-2</v>
      </c>
      <c r="J113" s="390">
        <v>8.4977911619780744E-2</v>
      </c>
      <c r="K113" s="390">
        <v>8.7747976690638094E-2</v>
      </c>
      <c r="L113" s="390">
        <v>4.9657375060733117E-2</v>
      </c>
      <c r="M113" s="390">
        <v>4.9379139452495391E-2</v>
      </c>
      <c r="N113" s="390">
        <v>4.3708999999999998E-2</v>
      </c>
      <c r="O113" s="390">
        <f t="shared" si="68"/>
        <v>4.2347000000000003E-2</v>
      </c>
      <c r="P113" s="390">
        <f t="shared" si="63"/>
        <v>4.2303E-2</v>
      </c>
      <c r="Q113" s="390">
        <f t="shared" si="64"/>
        <v>4.4350000000000001E-2</v>
      </c>
      <c r="R113" s="390">
        <f t="shared" si="65"/>
        <v>4.9352782874207732E-2</v>
      </c>
      <c r="S113" s="390">
        <f t="shared" si="66"/>
        <v>5.1340815851987277E-2</v>
      </c>
      <c r="T113" s="434">
        <v>9.8708307173015097E-2</v>
      </c>
      <c r="U113" s="434">
        <v>9.3304441577639174E-2</v>
      </c>
      <c r="V113" s="434">
        <v>9.6543806475868715E-2</v>
      </c>
      <c r="W113" s="434">
        <v>0.10031589645753801</v>
      </c>
      <c r="X113" s="434">
        <v>5.7320838320547976E-2</v>
      </c>
      <c r="Y113" s="434">
        <v>5.5228462406337282E-2</v>
      </c>
      <c r="Z113" s="434">
        <v>4.6781999999999997E-2</v>
      </c>
      <c r="AA113" s="434">
        <v>4.3274E-2</v>
      </c>
      <c r="AB113" s="434">
        <v>4.4956000000000003E-2</v>
      </c>
      <c r="AC113" s="434">
        <v>4.6625E-2</v>
      </c>
      <c r="AD113" s="434">
        <v>5.3745988699465307E-2</v>
      </c>
      <c r="AE113" s="434">
        <v>5.709755529551902E-2</v>
      </c>
      <c r="AF113" s="434">
        <v>9.8708307173015097E-2</v>
      </c>
      <c r="AG113" s="434">
        <v>9.3304441577639174E-2</v>
      </c>
      <c r="AH113" s="434">
        <v>9.6543806475868715E-2</v>
      </c>
      <c r="AI113" s="434">
        <v>0.10031589645753801</v>
      </c>
      <c r="AJ113" s="434">
        <v>5.7320838320547976E-2</v>
      </c>
      <c r="AK113" s="434">
        <v>5.5228462406337282E-2</v>
      </c>
      <c r="AL113" s="434">
        <v>4.6781999999999997E-2</v>
      </c>
      <c r="AM113" s="434">
        <f t="shared" si="67"/>
        <v>4.3274E-2</v>
      </c>
    </row>
    <row r="114" spans="1:39" s="95" customFormat="1" hidden="1" x14ac:dyDescent="0.25">
      <c r="A114" s="637"/>
      <c r="B114" s="227" t="s">
        <v>21</v>
      </c>
      <c r="C114" s="390">
        <v>2.9295408494876111E-2</v>
      </c>
      <c r="D114" s="390">
        <v>2.9321405491105949E-2</v>
      </c>
      <c r="E114" s="390">
        <v>2.9959589922715364E-2</v>
      </c>
      <c r="F114" s="390">
        <v>3.083146106079096E-2</v>
      </c>
      <c r="G114" s="390">
        <v>3.0354620609130651E-2</v>
      </c>
      <c r="H114" s="390">
        <v>5.2192876606583817E-2</v>
      </c>
      <c r="I114" s="390">
        <v>5.0489724771027894E-2</v>
      </c>
      <c r="J114" s="390">
        <v>4.9823722342538804E-2</v>
      </c>
      <c r="K114" s="390">
        <v>5.0644353965207362E-2</v>
      </c>
      <c r="L114" s="390">
        <v>3.0122999041826495E-2</v>
      </c>
      <c r="M114" s="390">
        <v>3.0594358925164721E-2</v>
      </c>
      <c r="N114" s="390">
        <v>2.9781145367565039E-2</v>
      </c>
      <c r="O114" s="390">
        <f t="shared" si="68"/>
        <v>2.9295408494876111E-2</v>
      </c>
      <c r="P114" s="390">
        <f t="shared" si="63"/>
        <v>2.9321405491105949E-2</v>
      </c>
      <c r="Q114" s="390">
        <f t="shared" si="64"/>
        <v>2.9959589922715364E-2</v>
      </c>
      <c r="R114" s="390">
        <f t="shared" si="65"/>
        <v>3.083146106079096E-2</v>
      </c>
      <c r="S114" s="390">
        <f t="shared" si="66"/>
        <v>3.0354620609130651E-2</v>
      </c>
      <c r="T114" s="434">
        <v>5.908226070747255E-2</v>
      </c>
      <c r="U114" s="434">
        <v>5.7096352285362376E-2</v>
      </c>
      <c r="V114" s="434">
        <v>5.7852716363178777E-2</v>
      </c>
      <c r="W114" s="434">
        <v>6.0100312743173054E-2</v>
      </c>
      <c r="X114" s="434">
        <v>3.4902462712372774E-2</v>
      </c>
      <c r="Y114" s="434">
        <v>3.5513048177666484E-2</v>
      </c>
      <c r="Z114" s="434">
        <v>3.4289324844829272E-2</v>
      </c>
      <c r="AA114" s="434">
        <v>3.3154430033204577E-2</v>
      </c>
      <c r="AB114" s="434">
        <v>3.3715299929532649E-2</v>
      </c>
      <c r="AC114" s="434">
        <v>3.4799282853125224E-2</v>
      </c>
      <c r="AD114" s="434">
        <v>3.5763787287460817E-2</v>
      </c>
      <c r="AE114" s="434">
        <v>3.5903692038766095E-2</v>
      </c>
      <c r="AF114" s="434">
        <v>5.908226070747255E-2</v>
      </c>
      <c r="AG114" s="434">
        <v>5.7096352285362376E-2</v>
      </c>
      <c r="AH114" s="434">
        <v>5.7852716363178777E-2</v>
      </c>
      <c r="AI114" s="434">
        <v>6.0100312743173054E-2</v>
      </c>
      <c r="AJ114" s="434">
        <v>3.4902462712372774E-2</v>
      </c>
      <c r="AK114" s="434">
        <v>3.5513048177666484E-2</v>
      </c>
      <c r="AL114" s="434">
        <v>3.4289324844829272E-2</v>
      </c>
      <c r="AM114" s="434">
        <f t="shared" si="67"/>
        <v>3.3154430033204577E-2</v>
      </c>
    </row>
    <row r="115" spans="1:39" s="95" customFormat="1" hidden="1" x14ac:dyDescent="0.25">
      <c r="A115" s="637"/>
      <c r="B115" s="74" t="s">
        <v>9</v>
      </c>
      <c r="C115" s="390">
        <v>3.7705982306050004E-2</v>
      </c>
      <c r="D115" s="390">
        <v>3.7997810710593702E-2</v>
      </c>
      <c r="E115" s="390">
        <v>3.9229413066205268E-2</v>
      </c>
      <c r="F115" s="390">
        <v>4.0820550666763995E-2</v>
      </c>
      <c r="G115" s="390">
        <v>3.937743396502278E-2</v>
      </c>
      <c r="H115" s="390">
        <v>5.1774000000000001E-2</v>
      </c>
      <c r="I115" s="390">
        <v>5.0083999999999997E-2</v>
      </c>
      <c r="J115" s="390">
        <v>4.9399999999999999E-2</v>
      </c>
      <c r="K115" s="390">
        <v>7.1527406725958434E-2</v>
      </c>
      <c r="L115" s="390">
        <v>3.7588976619675196E-2</v>
      </c>
      <c r="M115" s="390">
        <v>3.9162225761818222E-2</v>
      </c>
      <c r="N115" s="390">
        <v>3.8262010655701909E-2</v>
      </c>
      <c r="O115" s="390">
        <f t="shared" si="68"/>
        <v>3.7705982306050004E-2</v>
      </c>
      <c r="P115" s="390">
        <f t="shared" si="63"/>
        <v>3.7997810710593702E-2</v>
      </c>
      <c r="Q115" s="390">
        <f t="shared" si="64"/>
        <v>3.9229413066205268E-2</v>
      </c>
      <c r="R115" s="390">
        <f t="shared" si="65"/>
        <v>4.0820550666763995E-2</v>
      </c>
      <c r="S115" s="390">
        <f t="shared" si="66"/>
        <v>3.937743396502278E-2</v>
      </c>
      <c r="T115" s="434">
        <v>5.8623000000000001E-2</v>
      </c>
      <c r="U115" s="434">
        <v>5.6649999999999999E-2</v>
      </c>
      <c r="V115" s="434">
        <v>5.7266999999999998E-2</v>
      </c>
      <c r="W115" s="434">
        <v>8.2716107140742692E-2</v>
      </c>
      <c r="X115" s="434">
        <v>4.4672306041941647E-2</v>
      </c>
      <c r="Y115" s="434">
        <v>4.6545145599660491E-2</v>
      </c>
      <c r="Z115" s="434">
        <v>4.4576818516392218E-2</v>
      </c>
      <c r="AA115" s="434">
        <v>4.3770894076993347E-2</v>
      </c>
      <c r="AB115" s="434">
        <v>4.4599573976565145E-2</v>
      </c>
      <c r="AC115" s="434">
        <v>4.7672184215006824E-2</v>
      </c>
      <c r="AD115" s="434">
        <v>4.6344511950706248E-2</v>
      </c>
      <c r="AE115" s="434">
        <v>4.683390722782569E-2</v>
      </c>
      <c r="AF115" s="434">
        <v>5.8623000000000001E-2</v>
      </c>
      <c r="AG115" s="434">
        <v>5.6649999999999999E-2</v>
      </c>
      <c r="AH115" s="434">
        <v>5.7266999999999998E-2</v>
      </c>
      <c r="AI115" s="434">
        <v>8.2716107140742692E-2</v>
      </c>
      <c r="AJ115" s="434">
        <v>4.4672306041941647E-2</v>
      </c>
      <c r="AK115" s="434">
        <v>4.6545145599660491E-2</v>
      </c>
      <c r="AL115" s="434">
        <v>4.4576818516392218E-2</v>
      </c>
      <c r="AM115" s="434">
        <f t="shared" si="67"/>
        <v>4.3770894076993347E-2</v>
      </c>
    </row>
    <row r="116" spans="1:39" s="95" customFormat="1" hidden="1" x14ac:dyDescent="0.25">
      <c r="A116" s="637"/>
      <c r="B116" s="74" t="s">
        <v>3</v>
      </c>
      <c r="C116" s="390">
        <v>4.1160476479958422E-2</v>
      </c>
      <c r="D116" s="390">
        <v>4.14017286346514E-2</v>
      </c>
      <c r="E116" s="390">
        <v>4.2874473574818231E-2</v>
      </c>
      <c r="F116" s="390">
        <v>4.3567351875307025E-2</v>
      </c>
      <c r="G116" s="390">
        <v>4.5203207673382241E-2</v>
      </c>
      <c r="H116" s="390">
        <v>8.7375949566271344E-2</v>
      </c>
      <c r="I116" s="390">
        <v>8.3115482222942821E-2</v>
      </c>
      <c r="J116" s="390">
        <v>8.4519356113417099E-2</v>
      </c>
      <c r="K116" s="390">
        <v>8.4685619189997327E-2</v>
      </c>
      <c r="L116" s="390">
        <v>4.3771535634283605E-2</v>
      </c>
      <c r="M116" s="390">
        <v>4.4072115891515086E-2</v>
      </c>
      <c r="N116" s="390">
        <v>4.2021266117095453E-2</v>
      </c>
      <c r="O116" s="390">
        <f t="shared" si="68"/>
        <v>4.1160476479958422E-2</v>
      </c>
      <c r="P116" s="390">
        <f t="shared" si="63"/>
        <v>4.14017286346514E-2</v>
      </c>
      <c r="Q116" s="390">
        <f t="shared" si="64"/>
        <v>4.2874473574818231E-2</v>
      </c>
      <c r="R116" s="390">
        <f t="shared" si="65"/>
        <v>4.3567351875307025E-2</v>
      </c>
      <c r="S116" s="390">
        <f t="shared" si="66"/>
        <v>4.5203207673382241E-2</v>
      </c>
      <c r="T116" s="434">
        <v>9.7901496235942756E-2</v>
      </c>
      <c r="U116" s="434">
        <v>9.2921703345432302E-2</v>
      </c>
      <c r="V116" s="434">
        <v>9.6038788216977339E-2</v>
      </c>
      <c r="W116" s="434">
        <v>9.6989157907124104E-2</v>
      </c>
      <c r="X116" s="434">
        <v>5.0819315617874783E-2</v>
      </c>
      <c r="Y116" s="434">
        <v>5.0381673591689921E-2</v>
      </c>
      <c r="Z116" s="434">
        <v>4.745787900620678E-2</v>
      </c>
      <c r="AA116" s="434">
        <v>4.5948828172646498E-2</v>
      </c>
      <c r="AB116" s="434">
        <v>4.7009738067754568E-2</v>
      </c>
      <c r="AC116" s="434">
        <v>4.9842671329557192E-2</v>
      </c>
      <c r="AD116" s="434">
        <v>4.8438455510464995E-2</v>
      </c>
      <c r="AE116" s="434">
        <v>5.13347909121077E-2</v>
      </c>
      <c r="AF116" s="434">
        <v>9.7901496235942756E-2</v>
      </c>
      <c r="AG116" s="434">
        <v>9.2921703345432302E-2</v>
      </c>
      <c r="AH116" s="434">
        <v>9.6038788216977339E-2</v>
      </c>
      <c r="AI116" s="434">
        <v>9.6989157907124104E-2</v>
      </c>
      <c r="AJ116" s="434">
        <v>5.0819315617874783E-2</v>
      </c>
      <c r="AK116" s="434">
        <v>5.0381673591689921E-2</v>
      </c>
      <c r="AL116" s="434">
        <v>4.745787900620678E-2</v>
      </c>
      <c r="AM116" s="434">
        <f t="shared" si="67"/>
        <v>4.5948828172646498E-2</v>
      </c>
    </row>
    <row r="117" spans="1:39" s="95" customFormat="1" hidden="1" x14ac:dyDescent="0.25">
      <c r="A117" s="637"/>
      <c r="B117" s="74" t="s">
        <v>4</v>
      </c>
      <c r="C117" s="390">
        <v>3.9090658161332052E-2</v>
      </c>
      <c r="D117" s="390">
        <v>3.8959385759828123E-2</v>
      </c>
      <c r="E117" s="390">
        <v>4.0025279769655239E-2</v>
      </c>
      <c r="F117" s="390">
        <v>4.1410236318959487E-2</v>
      </c>
      <c r="G117" s="390">
        <v>4.2017312166569717E-2</v>
      </c>
      <c r="H117" s="390">
        <v>7.6621145285147949E-2</v>
      </c>
      <c r="I117" s="390">
        <v>7.4430286609139598E-2</v>
      </c>
      <c r="J117" s="390">
        <v>7.4528658888898328E-2</v>
      </c>
      <c r="K117" s="390">
        <v>7.136095383056372E-2</v>
      </c>
      <c r="L117" s="390">
        <v>4.0219809439126487E-2</v>
      </c>
      <c r="M117" s="390">
        <v>4.1139074920618877E-2</v>
      </c>
      <c r="N117" s="390">
        <v>3.9768929651506212E-2</v>
      </c>
      <c r="O117" s="390">
        <f t="shared" si="68"/>
        <v>3.9090658161332052E-2</v>
      </c>
      <c r="P117" s="390">
        <f t="shared" si="63"/>
        <v>3.8959385759828123E-2</v>
      </c>
      <c r="Q117" s="390">
        <f t="shared" si="64"/>
        <v>4.0025279769655239E-2</v>
      </c>
      <c r="R117" s="390">
        <f t="shared" si="65"/>
        <v>4.1410236318959487E-2</v>
      </c>
      <c r="S117" s="390">
        <f t="shared" si="66"/>
        <v>4.2017312166569717E-2</v>
      </c>
      <c r="T117" s="434">
        <v>8.6011522100452181E-2</v>
      </c>
      <c r="U117" s="434">
        <v>8.3388655686036359E-2</v>
      </c>
      <c r="V117" s="434">
        <v>8.5023150265102487E-2</v>
      </c>
      <c r="W117" s="434">
        <v>8.2535870586937898E-2</v>
      </c>
      <c r="X117" s="434">
        <v>4.7471209292410471E-2</v>
      </c>
      <c r="Y117" s="434">
        <v>4.7944996291473078E-2</v>
      </c>
      <c r="Z117" s="434">
        <v>4.5692939947739222E-2</v>
      </c>
      <c r="AA117" s="434">
        <v>4.454884131984567E-2</v>
      </c>
      <c r="AB117" s="434">
        <v>4.4817284983899509E-2</v>
      </c>
      <c r="AC117" s="434">
        <v>4.6864291271232109E-2</v>
      </c>
      <c r="AD117" s="434">
        <v>4.7556466572316089E-2</v>
      </c>
      <c r="AE117" s="434">
        <v>4.9168089349456039E-2</v>
      </c>
      <c r="AF117" s="434">
        <v>8.6011522100452181E-2</v>
      </c>
      <c r="AG117" s="434">
        <v>8.3388655686036359E-2</v>
      </c>
      <c r="AH117" s="434">
        <v>8.5023150265102487E-2</v>
      </c>
      <c r="AI117" s="434">
        <v>8.2535870586937898E-2</v>
      </c>
      <c r="AJ117" s="434">
        <v>4.7471209292410471E-2</v>
      </c>
      <c r="AK117" s="434">
        <v>4.7944996291473078E-2</v>
      </c>
      <c r="AL117" s="434">
        <v>4.5692939947739222E-2</v>
      </c>
      <c r="AM117" s="434">
        <f t="shared" si="67"/>
        <v>4.454884131984567E-2</v>
      </c>
    </row>
    <row r="118" spans="1:39" s="95" customFormat="1" hidden="1" x14ac:dyDescent="0.25">
      <c r="A118" s="637"/>
      <c r="B118" s="74" t="s">
        <v>5</v>
      </c>
      <c r="C118" s="390">
        <v>3.7441349140650192E-2</v>
      </c>
      <c r="D118" s="390">
        <v>3.7429249600920422E-2</v>
      </c>
      <c r="E118" s="390">
        <v>3.8354723959286061E-2</v>
      </c>
      <c r="F118" s="390">
        <v>3.9317515370260341E-2</v>
      </c>
      <c r="G118" s="390">
        <v>3.9956418570678262E-2</v>
      </c>
      <c r="H118" s="390">
        <v>7.3052660356480309E-2</v>
      </c>
      <c r="I118" s="390">
        <v>7.0945278641579762E-2</v>
      </c>
      <c r="J118" s="390">
        <v>7.0982747983774006E-2</v>
      </c>
      <c r="K118" s="390">
        <v>6.9689736519992149E-2</v>
      </c>
      <c r="L118" s="390">
        <v>3.8465921545063383E-2</v>
      </c>
      <c r="M118" s="390">
        <v>3.936801638570829E-2</v>
      </c>
      <c r="N118" s="390">
        <v>3.8318634945053449E-2</v>
      </c>
      <c r="O118" s="390">
        <f t="shared" si="68"/>
        <v>3.7441349140650192E-2</v>
      </c>
      <c r="P118" s="390">
        <f t="shared" si="63"/>
        <v>3.7429249600920422E-2</v>
      </c>
      <c r="Q118" s="390">
        <f t="shared" si="64"/>
        <v>3.8354723959286061E-2</v>
      </c>
      <c r="R118" s="390">
        <f t="shared" si="65"/>
        <v>3.9317515370260341E-2</v>
      </c>
      <c r="S118" s="390">
        <f t="shared" si="66"/>
        <v>3.9956418570678262E-2</v>
      </c>
      <c r="T118" s="434">
        <v>8.2070864669144331E-2</v>
      </c>
      <c r="U118" s="434">
        <v>7.9561748588053732E-2</v>
      </c>
      <c r="V118" s="434">
        <v>8.1121493863993047E-2</v>
      </c>
      <c r="W118" s="434">
        <v>8.0727585288615428E-2</v>
      </c>
      <c r="X118" s="434">
        <v>4.5276182203736998E-2</v>
      </c>
      <c r="Y118" s="434">
        <v>4.5978794089443643E-2</v>
      </c>
      <c r="Z118" s="434">
        <v>4.4215904221059005E-2</v>
      </c>
      <c r="AA118" s="434">
        <v>4.2688150264511004E-2</v>
      </c>
      <c r="AB118" s="434">
        <v>4.3150350602775597E-2</v>
      </c>
      <c r="AC118" s="434">
        <v>4.4969611958472232E-2</v>
      </c>
      <c r="AD118" s="434">
        <v>4.5252229327462798E-2</v>
      </c>
      <c r="AE118" s="434">
        <v>4.682945954266754E-2</v>
      </c>
      <c r="AF118" s="434">
        <v>8.2070864669144331E-2</v>
      </c>
      <c r="AG118" s="434">
        <v>7.9561748588053732E-2</v>
      </c>
      <c r="AH118" s="434">
        <v>8.1121493863993047E-2</v>
      </c>
      <c r="AI118" s="434">
        <v>8.0727585288615428E-2</v>
      </c>
      <c r="AJ118" s="434">
        <v>4.5276182203736998E-2</v>
      </c>
      <c r="AK118" s="434">
        <v>4.5978794089443643E-2</v>
      </c>
      <c r="AL118" s="434">
        <v>4.4215904221059005E-2</v>
      </c>
      <c r="AM118" s="434">
        <f t="shared" si="67"/>
        <v>4.2688150264511004E-2</v>
      </c>
    </row>
    <row r="119" spans="1:39" s="95" customFormat="1" hidden="1" x14ac:dyDescent="0.25">
      <c r="A119" s="637"/>
      <c r="B119" s="74" t="s">
        <v>22</v>
      </c>
      <c r="C119" s="390">
        <v>3.7441349140650192E-2</v>
      </c>
      <c r="D119" s="390">
        <v>3.7429249600920422E-2</v>
      </c>
      <c r="E119" s="390">
        <v>3.8354723959286061E-2</v>
      </c>
      <c r="F119" s="390">
        <v>3.9317515370260341E-2</v>
      </c>
      <c r="G119" s="390">
        <v>3.9956418570678262E-2</v>
      </c>
      <c r="H119" s="390">
        <v>7.3052660356480309E-2</v>
      </c>
      <c r="I119" s="390">
        <v>7.0945278641579762E-2</v>
      </c>
      <c r="J119" s="390">
        <v>7.0982747983774006E-2</v>
      </c>
      <c r="K119" s="390">
        <v>6.9689736519992149E-2</v>
      </c>
      <c r="L119" s="390">
        <v>3.8465921545063383E-2</v>
      </c>
      <c r="M119" s="390">
        <v>3.936801638570829E-2</v>
      </c>
      <c r="N119" s="390">
        <v>3.8318634945053449E-2</v>
      </c>
      <c r="O119" s="390">
        <f t="shared" si="68"/>
        <v>3.7441349140650192E-2</v>
      </c>
      <c r="P119" s="390">
        <f t="shared" si="63"/>
        <v>3.7429249600920422E-2</v>
      </c>
      <c r="Q119" s="390">
        <f t="shared" si="64"/>
        <v>3.8354723959286061E-2</v>
      </c>
      <c r="R119" s="390">
        <f t="shared" si="65"/>
        <v>3.9317515370260341E-2</v>
      </c>
      <c r="S119" s="390">
        <f t="shared" si="66"/>
        <v>3.9956418570678262E-2</v>
      </c>
      <c r="T119" s="434">
        <v>8.2070864669144331E-2</v>
      </c>
      <c r="U119" s="434">
        <v>7.9561748588053732E-2</v>
      </c>
      <c r="V119" s="434">
        <v>8.1121493863993047E-2</v>
      </c>
      <c r="W119" s="434">
        <v>8.0727585288615428E-2</v>
      </c>
      <c r="X119" s="434">
        <v>4.5276182203736998E-2</v>
      </c>
      <c r="Y119" s="434">
        <v>4.5978794089443643E-2</v>
      </c>
      <c r="Z119" s="434">
        <v>4.4215904221059005E-2</v>
      </c>
      <c r="AA119" s="434">
        <v>4.2688150264511004E-2</v>
      </c>
      <c r="AB119" s="434">
        <v>4.3150350602775597E-2</v>
      </c>
      <c r="AC119" s="434">
        <v>4.4969611958472232E-2</v>
      </c>
      <c r="AD119" s="434">
        <v>4.5252229327462798E-2</v>
      </c>
      <c r="AE119" s="434">
        <v>4.682945954266754E-2</v>
      </c>
      <c r="AF119" s="434">
        <v>8.2070864669144331E-2</v>
      </c>
      <c r="AG119" s="434">
        <v>7.9561748588053732E-2</v>
      </c>
      <c r="AH119" s="434">
        <v>8.1121493863993047E-2</v>
      </c>
      <c r="AI119" s="434">
        <v>8.0727585288615428E-2</v>
      </c>
      <c r="AJ119" s="434">
        <v>4.5276182203736998E-2</v>
      </c>
      <c r="AK119" s="434">
        <v>4.5978794089443643E-2</v>
      </c>
      <c r="AL119" s="434">
        <v>4.4215904221059005E-2</v>
      </c>
      <c r="AM119" s="434">
        <f t="shared" si="67"/>
        <v>4.2688150264511004E-2</v>
      </c>
    </row>
    <row r="120" spans="1:39" s="95" customFormat="1" hidden="1" x14ac:dyDescent="0.25">
      <c r="A120" s="637"/>
      <c r="B120" s="74" t="s">
        <v>23</v>
      </c>
      <c r="C120" s="390">
        <v>3.7441349140650192E-2</v>
      </c>
      <c r="D120" s="390">
        <v>3.7429249600920422E-2</v>
      </c>
      <c r="E120" s="390">
        <v>3.8354723959286061E-2</v>
      </c>
      <c r="F120" s="390">
        <v>3.9317515370260341E-2</v>
      </c>
      <c r="G120" s="390">
        <v>3.9956418570678262E-2</v>
      </c>
      <c r="H120" s="390">
        <v>7.3052660356480309E-2</v>
      </c>
      <c r="I120" s="390">
        <v>7.0945278641579762E-2</v>
      </c>
      <c r="J120" s="390">
        <v>7.0982747983774006E-2</v>
      </c>
      <c r="K120" s="390">
        <v>6.9689736519992149E-2</v>
      </c>
      <c r="L120" s="390">
        <v>3.8465921545063383E-2</v>
      </c>
      <c r="M120" s="390">
        <v>3.936801638570829E-2</v>
      </c>
      <c r="N120" s="390">
        <v>3.8318634945053449E-2</v>
      </c>
      <c r="O120" s="390">
        <f t="shared" si="68"/>
        <v>3.7441349140650192E-2</v>
      </c>
      <c r="P120" s="390">
        <f t="shared" si="63"/>
        <v>3.7429249600920422E-2</v>
      </c>
      <c r="Q120" s="390">
        <f t="shared" si="64"/>
        <v>3.8354723959286061E-2</v>
      </c>
      <c r="R120" s="390">
        <f t="shared" si="65"/>
        <v>3.9317515370260341E-2</v>
      </c>
      <c r="S120" s="390">
        <f t="shared" si="66"/>
        <v>3.9956418570678262E-2</v>
      </c>
      <c r="T120" s="434">
        <v>8.2070864669144331E-2</v>
      </c>
      <c r="U120" s="434">
        <v>7.9561748588053732E-2</v>
      </c>
      <c r="V120" s="434">
        <v>8.1121493863993047E-2</v>
      </c>
      <c r="W120" s="434">
        <v>8.0727585288615428E-2</v>
      </c>
      <c r="X120" s="434">
        <v>4.5276182203736998E-2</v>
      </c>
      <c r="Y120" s="434">
        <v>4.5978794089443643E-2</v>
      </c>
      <c r="Z120" s="434">
        <v>4.4215904221059005E-2</v>
      </c>
      <c r="AA120" s="434">
        <v>4.2688150264511004E-2</v>
      </c>
      <c r="AB120" s="434">
        <v>4.3150350602775597E-2</v>
      </c>
      <c r="AC120" s="434">
        <v>4.4969611958472232E-2</v>
      </c>
      <c r="AD120" s="434">
        <v>4.5252229327462798E-2</v>
      </c>
      <c r="AE120" s="434">
        <v>4.682945954266754E-2</v>
      </c>
      <c r="AF120" s="434">
        <v>8.2070864669144331E-2</v>
      </c>
      <c r="AG120" s="434">
        <v>7.9561748588053732E-2</v>
      </c>
      <c r="AH120" s="434">
        <v>8.1121493863993047E-2</v>
      </c>
      <c r="AI120" s="434">
        <v>8.0727585288615428E-2</v>
      </c>
      <c r="AJ120" s="434">
        <v>4.5276182203736998E-2</v>
      </c>
      <c r="AK120" s="434">
        <v>4.5978794089443643E-2</v>
      </c>
      <c r="AL120" s="434">
        <v>4.4215904221059005E-2</v>
      </c>
      <c r="AM120" s="434">
        <f t="shared" si="67"/>
        <v>4.2688150264511004E-2</v>
      </c>
    </row>
    <row r="121" spans="1:39" s="95" customFormat="1" hidden="1" x14ac:dyDescent="0.25">
      <c r="A121" s="637"/>
      <c r="B121" s="74" t="s">
        <v>7</v>
      </c>
      <c r="C121" s="390">
        <v>3.6245984750808875E-2</v>
      </c>
      <c r="D121" s="390">
        <v>3.6193703698225145E-2</v>
      </c>
      <c r="E121" s="390">
        <v>3.7086667780013495E-2</v>
      </c>
      <c r="F121" s="390">
        <v>3.8171627509572349E-2</v>
      </c>
      <c r="G121" s="390">
        <v>3.8593958761605734E-2</v>
      </c>
      <c r="H121" s="390">
        <v>7.0463780553378111E-2</v>
      </c>
      <c r="I121" s="390">
        <v>6.8306736324093592E-2</v>
      </c>
      <c r="J121" s="390">
        <v>6.8416742339354783E-2</v>
      </c>
      <c r="K121" s="390">
        <v>6.7203767027659775E-2</v>
      </c>
      <c r="L121" s="390">
        <v>3.7300529860763189E-2</v>
      </c>
      <c r="M121" s="390">
        <v>3.8120776644651931E-2</v>
      </c>
      <c r="N121" s="390">
        <v>3.7079071688786033E-2</v>
      </c>
      <c r="O121" s="390">
        <f t="shared" si="68"/>
        <v>3.6245984750808875E-2</v>
      </c>
      <c r="P121" s="390">
        <f t="shared" si="63"/>
        <v>3.6193703698225145E-2</v>
      </c>
      <c r="Q121" s="390">
        <f t="shared" si="64"/>
        <v>3.7086667780013495E-2</v>
      </c>
      <c r="R121" s="390">
        <f t="shared" si="65"/>
        <v>3.8171627509572349E-2</v>
      </c>
      <c r="S121" s="390">
        <f t="shared" si="66"/>
        <v>3.8593958761605734E-2</v>
      </c>
      <c r="T121" s="434">
        <v>7.9213494588949052E-2</v>
      </c>
      <c r="U121" s="434">
        <v>7.6665018448345723E-2</v>
      </c>
      <c r="V121" s="434">
        <v>7.8300848572295551E-2</v>
      </c>
      <c r="W121" s="434">
        <v>7.8036183091773348E-2</v>
      </c>
      <c r="X121" s="434">
        <v>4.3814260599074041E-2</v>
      </c>
      <c r="Y121" s="434">
        <v>4.447114214539459E-2</v>
      </c>
      <c r="Z121" s="434">
        <v>4.2754897057566479E-2</v>
      </c>
      <c r="AA121" s="434">
        <v>4.1247907143504382E-2</v>
      </c>
      <c r="AB121" s="434">
        <v>4.1656685624539787E-2</v>
      </c>
      <c r="AC121" s="434">
        <v>4.3340534532606508E-2</v>
      </c>
      <c r="AD121" s="434">
        <v>4.4110637470448702E-2</v>
      </c>
      <c r="AE121" s="434">
        <v>4.527382301538771E-2</v>
      </c>
      <c r="AF121" s="434">
        <v>7.9213494588949052E-2</v>
      </c>
      <c r="AG121" s="434">
        <v>7.6665018448345723E-2</v>
      </c>
      <c r="AH121" s="434">
        <v>7.8300848572295551E-2</v>
      </c>
      <c r="AI121" s="434">
        <v>7.8036183091773348E-2</v>
      </c>
      <c r="AJ121" s="434">
        <v>4.3814260599074041E-2</v>
      </c>
      <c r="AK121" s="434">
        <v>4.447114214539459E-2</v>
      </c>
      <c r="AL121" s="434">
        <v>4.2754897057566479E-2</v>
      </c>
      <c r="AM121" s="434">
        <f t="shared" si="67"/>
        <v>4.1247907143504382E-2</v>
      </c>
    </row>
    <row r="122" spans="1:39" s="95" customFormat="1" ht="15.75" hidden="1" thickBot="1" x14ac:dyDescent="0.3">
      <c r="A122" s="638"/>
      <c r="B122" s="76" t="s">
        <v>8</v>
      </c>
      <c r="C122" s="390">
        <v>3.8325519266981398E-2</v>
      </c>
      <c r="D122" s="390">
        <v>3.8097015707161286E-2</v>
      </c>
      <c r="E122" s="390">
        <v>3.9024322120354706E-2</v>
      </c>
      <c r="F122" s="390">
        <v>4.090411042839532E-2</v>
      </c>
      <c r="G122" s="390">
        <v>4.1376731917408906E-2</v>
      </c>
      <c r="H122" s="390">
        <v>7.7419480223343495E-2</v>
      </c>
      <c r="I122" s="390">
        <v>7.5161523351541415E-2</v>
      </c>
      <c r="J122" s="390">
        <v>7.5431260863154562E-2</v>
      </c>
      <c r="K122" s="390">
        <v>7.2522025163075515E-2</v>
      </c>
      <c r="L122" s="390">
        <v>3.9688777653336546E-2</v>
      </c>
      <c r="M122" s="390">
        <v>4.0591960718796005E-2</v>
      </c>
      <c r="N122" s="390">
        <v>3.9423224025525838E-2</v>
      </c>
      <c r="O122" s="390">
        <f t="shared" si="68"/>
        <v>3.8325519266981398E-2</v>
      </c>
      <c r="P122" s="390">
        <f t="shared" si="63"/>
        <v>3.8097015707161286E-2</v>
      </c>
      <c r="Q122" s="390">
        <f t="shared" si="64"/>
        <v>3.9024322120354706E-2</v>
      </c>
      <c r="R122" s="390">
        <f t="shared" si="65"/>
        <v>4.090411042839532E-2</v>
      </c>
      <c r="S122" s="390">
        <f t="shared" si="66"/>
        <v>4.1376731917408906E-2</v>
      </c>
      <c r="T122" s="434">
        <v>8.6893191409087939E-2</v>
      </c>
      <c r="U122" s="434">
        <v>8.4190605855039818E-2</v>
      </c>
      <c r="V122" s="434">
        <v>8.6015766978155023E-2</v>
      </c>
      <c r="W122" s="434">
        <v>8.3792112821254691E-2</v>
      </c>
      <c r="X122" s="434">
        <v>4.6803350961697639E-2</v>
      </c>
      <c r="Y122" s="434">
        <v>4.7345343154337763E-2</v>
      </c>
      <c r="Z122" s="434">
        <v>4.5419135351062463E-2</v>
      </c>
      <c r="AA122" s="434">
        <v>4.3469369390233562E-2</v>
      </c>
      <c r="AB122" s="434">
        <v>4.3633251738060257E-2</v>
      </c>
      <c r="AC122" s="434">
        <v>4.5165729620078386E-2</v>
      </c>
      <c r="AD122" s="434">
        <v>4.7083326384571612E-2</v>
      </c>
      <c r="AE122" s="434">
        <v>4.8439928591634068E-2</v>
      </c>
      <c r="AF122" s="434">
        <v>8.6893191409087939E-2</v>
      </c>
      <c r="AG122" s="434">
        <v>8.4190605855039818E-2</v>
      </c>
      <c r="AH122" s="434">
        <v>8.6015766978155023E-2</v>
      </c>
      <c r="AI122" s="434">
        <v>8.3792112821254691E-2</v>
      </c>
      <c r="AJ122" s="434">
        <v>4.6803350961697639E-2</v>
      </c>
      <c r="AK122" s="434">
        <v>4.7345343154337763E-2</v>
      </c>
      <c r="AL122" s="434">
        <v>4.5419135351062463E-2</v>
      </c>
      <c r="AM122" s="434">
        <f t="shared" si="67"/>
        <v>4.3469369390233562E-2</v>
      </c>
    </row>
    <row r="123" spans="1:39" s="95" customFormat="1" hidden="1" x14ac:dyDescent="0.25">
      <c r="C123" s="96"/>
      <c r="D123" s="96"/>
      <c r="E123" s="96"/>
      <c r="F123" s="96"/>
      <c r="G123" s="96"/>
      <c r="H123" s="96"/>
      <c r="I123" s="96"/>
      <c r="J123" s="96"/>
      <c r="K123" s="96"/>
      <c r="L123" s="96"/>
      <c r="M123" s="96"/>
      <c r="N123" s="96"/>
      <c r="O123" s="391"/>
    </row>
    <row r="124" spans="1:39" s="95" customFormat="1" ht="15.75" hidden="1" thickBot="1" x14ac:dyDescent="0.3"/>
    <row r="125" spans="1:39" s="95" customFormat="1" ht="15.75" hidden="1" thickBot="1" x14ac:dyDescent="0.3">
      <c r="C125" s="650" t="s">
        <v>118</v>
      </c>
      <c r="D125" s="633"/>
      <c r="E125" s="633"/>
      <c r="F125" s="633"/>
      <c r="G125" s="633"/>
      <c r="H125" s="633"/>
      <c r="I125" s="633"/>
      <c r="J125" s="633"/>
      <c r="K125" s="633"/>
      <c r="L125" s="633"/>
      <c r="M125" s="633"/>
      <c r="N125" s="634"/>
      <c r="O125" s="632" t="s">
        <v>118</v>
      </c>
      <c r="P125" s="633"/>
      <c r="Q125" s="633"/>
      <c r="R125" s="633"/>
      <c r="S125" s="633"/>
      <c r="T125" s="633"/>
      <c r="U125" s="633"/>
      <c r="V125" s="633"/>
      <c r="W125" s="633"/>
      <c r="X125" s="633"/>
      <c r="Y125" s="633"/>
      <c r="Z125" s="634"/>
      <c r="AA125" s="632" t="s">
        <v>118</v>
      </c>
      <c r="AB125" s="633"/>
      <c r="AC125" s="633"/>
      <c r="AD125" s="633"/>
      <c r="AE125" s="633"/>
      <c r="AF125" s="633"/>
      <c r="AG125" s="633"/>
      <c r="AH125" s="633"/>
      <c r="AI125" s="633"/>
      <c r="AJ125" s="633"/>
      <c r="AK125" s="633"/>
      <c r="AL125" s="634"/>
      <c r="AM125" s="523" t="s">
        <v>118</v>
      </c>
    </row>
    <row r="126" spans="1:39" s="95" customFormat="1" ht="15" hidden="1" customHeight="1" thickBot="1" x14ac:dyDescent="0.3">
      <c r="A126" s="649" t="s">
        <v>119</v>
      </c>
      <c r="B126" s="228" t="s">
        <v>117</v>
      </c>
      <c r="C126" s="135">
        <f>C$4</f>
        <v>45292</v>
      </c>
      <c r="D126" s="135">
        <f t="shared" ref="D126:AM126" si="69">D$4</f>
        <v>45323</v>
      </c>
      <c r="E126" s="135">
        <f t="shared" si="69"/>
        <v>45352</v>
      </c>
      <c r="F126" s="135">
        <f t="shared" si="69"/>
        <v>45383</v>
      </c>
      <c r="G126" s="135">
        <f t="shared" si="69"/>
        <v>45413</v>
      </c>
      <c r="H126" s="135">
        <f t="shared" si="69"/>
        <v>45444</v>
      </c>
      <c r="I126" s="135">
        <f t="shared" si="69"/>
        <v>45474</v>
      </c>
      <c r="J126" s="135">
        <f t="shared" si="69"/>
        <v>45505</v>
      </c>
      <c r="K126" s="135">
        <f t="shared" si="69"/>
        <v>45536</v>
      </c>
      <c r="L126" s="135">
        <f t="shared" si="69"/>
        <v>45566</v>
      </c>
      <c r="M126" s="135">
        <f t="shared" si="69"/>
        <v>45597</v>
      </c>
      <c r="N126" s="135">
        <f t="shared" si="69"/>
        <v>45627</v>
      </c>
      <c r="O126" s="135">
        <f t="shared" si="69"/>
        <v>45658</v>
      </c>
      <c r="P126" s="135">
        <f t="shared" si="69"/>
        <v>45689</v>
      </c>
      <c r="Q126" s="135">
        <f t="shared" si="69"/>
        <v>45717</v>
      </c>
      <c r="R126" s="135">
        <f t="shared" si="69"/>
        <v>45748</v>
      </c>
      <c r="S126" s="135">
        <f t="shared" si="69"/>
        <v>45778</v>
      </c>
      <c r="T126" s="135">
        <f t="shared" si="69"/>
        <v>45809</v>
      </c>
      <c r="U126" s="135">
        <f t="shared" si="69"/>
        <v>45839</v>
      </c>
      <c r="V126" s="135">
        <f t="shared" si="69"/>
        <v>45870</v>
      </c>
      <c r="W126" s="135">
        <f t="shared" si="69"/>
        <v>45901</v>
      </c>
      <c r="X126" s="135">
        <f t="shared" si="69"/>
        <v>45931</v>
      </c>
      <c r="Y126" s="135">
        <f t="shared" si="69"/>
        <v>45962</v>
      </c>
      <c r="Z126" s="135">
        <f t="shared" si="69"/>
        <v>45992</v>
      </c>
      <c r="AA126" s="135">
        <f t="shared" si="69"/>
        <v>46023</v>
      </c>
      <c r="AB126" s="135">
        <f t="shared" si="69"/>
        <v>46054</v>
      </c>
      <c r="AC126" s="135">
        <f t="shared" si="69"/>
        <v>46082</v>
      </c>
      <c r="AD126" s="135">
        <f t="shared" si="69"/>
        <v>46113</v>
      </c>
      <c r="AE126" s="135">
        <f t="shared" si="69"/>
        <v>46143</v>
      </c>
      <c r="AF126" s="135">
        <f t="shared" si="69"/>
        <v>46174</v>
      </c>
      <c r="AG126" s="135">
        <f t="shared" si="69"/>
        <v>46204</v>
      </c>
      <c r="AH126" s="135">
        <f t="shared" si="69"/>
        <v>46235</v>
      </c>
      <c r="AI126" s="135">
        <f t="shared" si="69"/>
        <v>46266</v>
      </c>
      <c r="AJ126" s="135">
        <f t="shared" si="69"/>
        <v>46296</v>
      </c>
      <c r="AK126" s="135">
        <f t="shared" si="69"/>
        <v>46327</v>
      </c>
      <c r="AL126" s="135">
        <f t="shared" si="69"/>
        <v>46357</v>
      </c>
      <c r="AM126" s="135">
        <f t="shared" si="69"/>
        <v>46388</v>
      </c>
    </row>
    <row r="127" spans="1:39" s="95" customFormat="1" ht="15" hidden="1" customHeight="1" x14ac:dyDescent="0.25">
      <c r="A127" s="637"/>
      <c r="B127" s="227" t="s">
        <v>19</v>
      </c>
      <c r="C127" s="392">
        <v>2.4916508593498094E-3</v>
      </c>
      <c r="D127" s="392">
        <v>2.4497503990795811E-3</v>
      </c>
      <c r="E127" s="392">
        <v>2.6862760407139388E-3</v>
      </c>
      <c r="F127" s="392">
        <v>1.850484629739667E-3</v>
      </c>
      <c r="G127" s="392">
        <v>2.2665814293217354E-3</v>
      </c>
      <c r="H127" s="392">
        <v>9.736339643519696E-3</v>
      </c>
      <c r="I127" s="392">
        <v>8.6127213584202469E-3</v>
      </c>
      <c r="J127" s="392">
        <v>8.975252016225994E-3</v>
      </c>
      <c r="K127" s="392">
        <v>8.4182634800078395E-3</v>
      </c>
      <c r="L127" s="392">
        <v>3.0660784549366164E-3</v>
      </c>
      <c r="M127" s="392">
        <v>3.0709836142917028E-3</v>
      </c>
      <c r="N127" s="392">
        <v>2.4953650549465562E-3</v>
      </c>
      <c r="O127" s="392">
        <f t="shared" ref="O127:O139" si="70">C127</f>
        <v>2.4916508593498094E-3</v>
      </c>
      <c r="P127" s="392">
        <f t="shared" ref="P127:P139" si="71">D127</f>
        <v>2.4497503990795811E-3</v>
      </c>
      <c r="Q127" s="392">
        <f t="shared" ref="Q127:Q139" si="72">E127</f>
        <v>2.6862760407139388E-3</v>
      </c>
      <c r="R127" s="392">
        <f t="shared" ref="R127:R139" si="73">F127</f>
        <v>1.850484629739667E-3</v>
      </c>
      <c r="S127" s="392">
        <f t="shared" ref="S127:S139" si="74">G127</f>
        <v>2.2665814293217354E-3</v>
      </c>
      <c r="T127" s="435">
        <v>1.1378135330855667E-2</v>
      </c>
      <c r="U127" s="435">
        <v>1.0446251411946272E-2</v>
      </c>
      <c r="V127" s="435">
        <v>1.1256506136006953E-2</v>
      </c>
      <c r="W127" s="435">
        <v>1.0907414711384577E-2</v>
      </c>
      <c r="X127" s="435">
        <v>3.7168177962630029E-3</v>
      </c>
      <c r="Y127" s="435">
        <v>3.8032059105563587E-3</v>
      </c>
      <c r="Z127" s="435">
        <v>3.0470957789409956E-3</v>
      </c>
      <c r="AA127" s="435">
        <v>2.8528497354889915E-3</v>
      </c>
      <c r="AB127" s="435">
        <v>3.0246493972244039E-3</v>
      </c>
      <c r="AC127" s="435">
        <v>3.2193880415277657E-3</v>
      </c>
      <c r="AD127" s="435">
        <v>3.0707706725371983E-3</v>
      </c>
      <c r="AE127" s="435">
        <v>3.7265404573324575E-3</v>
      </c>
      <c r="AF127" s="435">
        <v>1.1378135330855667E-2</v>
      </c>
      <c r="AG127" s="435">
        <v>1.0446251411946272E-2</v>
      </c>
      <c r="AH127" s="435">
        <v>1.1256506136006953E-2</v>
      </c>
      <c r="AI127" s="435">
        <v>1.0907414711384577E-2</v>
      </c>
      <c r="AJ127" s="435">
        <v>3.7168177962630029E-3</v>
      </c>
      <c r="AK127" s="435">
        <v>3.8032059105563587E-3</v>
      </c>
      <c r="AL127" s="435">
        <v>3.0470957789409956E-3</v>
      </c>
      <c r="AM127" s="435">
        <f t="shared" ref="AM127:AM139" si="75">AA127</f>
        <v>2.8528497354889915E-3</v>
      </c>
    </row>
    <row r="128" spans="1:39" s="95" customFormat="1" hidden="1" x14ac:dyDescent="0.25">
      <c r="A128" s="637"/>
      <c r="B128" s="227" t="s">
        <v>0</v>
      </c>
      <c r="C128" s="392">
        <v>3.1925235200415754E-3</v>
      </c>
      <c r="D128" s="392">
        <v>3.4962713653485982E-3</v>
      </c>
      <c r="E128" s="392">
        <v>4.3145264251817734E-3</v>
      </c>
      <c r="F128" s="392">
        <v>1.9926481246929804E-3</v>
      </c>
      <c r="G128" s="392">
        <v>3.9087923266177584E-3</v>
      </c>
      <c r="H128" s="392">
        <v>1.7017050433728656E-2</v>
      </c>
      <c r="I128" s="392">
        <v>1.4180517777057172E-2</v>
      </c>
      <c r="J128" s="392">
        <v>1.5232643886582896E-2</v>
      </c>
      <c r="K128" s="392">
        <v>1.5647380810002672E-2</v>
      </c>
      <c r="L128" s="392">
        <v>3.2264643657163943E-3</v>
      </c>
      <c r="M128" s="392">
        <v>3.9058841084849108E-3</v>
      </c>
      <c r="N128" s="392">
        <v>2.8687338829045507E-3</v>
      </c>
      <c r="O128" s="392">
        <f t="shared" si="70"/>
        <v>3.1925235200415754E-3</v>
      </c>
      <c r="P128" s="392">
        <f t="shared" si="71"/>
        <v>3.4962713653485982E-3</v>
      </c>
      <c r="Q128" s="392">
        <f t="shared" si="72"/>
        <v>4.3145264251817734E-3</v>
      </c>
      <c r="R128" s="392">
        <f t="shared" si="73"/>
        <v>1.9926481246929804E-3</v>
      </c>
      <c r="S128" s="392">
        <f t="shared" si="74"/>
        <v>3.9087923266177584E-3</v>
      </c>
      <c r="T128" s="435">
        <v>1.9808503764057232E-2</v>
      </c>
      <c r="U128" s="435">
        <v>1.7140296654567694E-2</v>
      </c>
      <c r="V128" s="435">
        <v>1.9028211783022664E-2</v>
      </c>
      <c r="W128" s="435">
        <v>2.0159842092875902E-2</v>
      </c>
      <c r="X128" s="435">
        <v>3.8896843821252225E-3</v>
      </c>
      <c r="Y128" s="435">
        <v>4.8063264083100798E-3</v>
      </c>
      <c r="Z128" s="435">
        <v>3.4811209937932264E-3</v>
      </c>
      <c r="AA128" s="435">
        <v>3.6321718273535039E-3</v>
      </c>
      <c r="AB128" s="435">
        <v>4.2942619322454412E-3</v>
      </c>
      <c r="AC128" s="435">
        <v>5.146328670442811E-3</v>
      </c>
      <c r="AD128" s="435">
        <v>3.2755444895350076E-3</v>
      </c>
      <c r="AE128" s="435">
        <v>6.3802090878923067E-3</v>
      </c>
      <c r="AF128" s="435">
        <v>1.9808503764057232E-2</v>
      </c>
      <c r="AG128" s="435">
        <v>1.7140296654567694E-2</v>
      </c>
      <c r="AH128" s="435">
        <v>1.9028211783022664E-2</v>
      </c>
      <c r="AI128" s="435">
        <v>2.0159842092875902E-2</v>
      </c>
      <c r="AJ128" s="435">
        <v>3.8896843821252225E-3</v>
      </c>
      <c r="AK128" s="435">
        <v>4.8063264083100798E-3</v>
      </c>
      <c r="AL128" s="435">
        <v>3.4811209937932264E-3</v>
      </c>
      <c r="AM128" s="435">
        <f t="shared" si="75"/>
        <v>3.6321718273535039E-3</v>
      </c>
    </row>
    <row r="129" spans="1:39" s="95" customFormat="1" hidden="1" x14ac:dyDescent="0.25">
      <c r="A129" s="637"/>
      <c r="B129" s="227" t="s">
        <v>20</v>
      </c>
      <c r="C129" s="392">
        <v>2.6629930860492526E-3</v>
      </c>
      <c r="D129" s="392">
        <v>2.4727688230357296E-3</v>
      </c>
      <c r="E129" s="392">
        <v>2.7030910010354013E-3</v>
      </c>
      <c r="F129" s="392">
        <v>2.5797166882014369E-3</v>
      </c>
      <c r="G129" s="392">
        <v>2.728789878554066E-3</v>
      </c>
      <c r="H129" s="392">
        <v>1.195174193622311E-2</v>
      </c>
      <c r="I129" s="392">
        <v>1.0511944989637284E-2</v>
      </c>
      <c r="J129" s="392">
        <v>1.1024584986742849E-2</v>
      </c>
      <c r="K129" s="392">
        <v>1.013663510220685E-2</v>
      </c>
      <c r="L129" s="392">
        <v>3.6782024140982151E-3</v>
      </c>
      <c r="M129" s="392">
        <v>3.4040551368787527E-3</v>
      </c>
      <c r="N129" s="392">
        <v>2.7576910512523787E-3</v>
      </c>
      <c r="O129" s="392">
        <f t="shared" si="70"/>
        <v>2.6629930860492526E-3</v>
      </c>
      <c r="P129" s="392">
        <f t="shared" si="71"/>
        <v>2.4727688230357296E-3</v>
      </c>
      <c r="Q129" s="392">
        <f t="shared" si="72"/>
        <v>2.7030910010354013E-3</v>
      </c>
      <c r="R129" s="392">
        <f t="shared" si="73"/>
        <v>2.5797166882014369E-3</v>
      </c>
      <c r="S129" s="392">
        <f t="shared" si="74"/>
        <v>2.728789878554066E-3</v>
      </c>
      <c r="T129" s="435">
        <v>1.3946627444632178E-2</v>
      </c>
      <c r="U129" s="435">
        <v>1.2732788428053133E-2</v>
      </c>
      <c r="V129" s="435">
        <v>1.3804665290886141E-2</v>
      </c>
      <c r="W129" s="435">
        <v>1.3111820483239302E-2</v>
      </c>
      <c r="X129" s="435">
        <v>4.455587507367036E-3</v>
      </c>
      <c r="Y129" s="435">
        <v>4.2103959262954878E-3</v>
      </c>
      <c r="Z129" s="435">
        <v>3.3633166136025805E-3</v>
      </c>
      <c r="AA129" s="435">
        <v>3.0439020348470955E-3</v>
      </c>
      <c r="AB129" s="435">
        <v>3.0477943540780168E-3</v>
      </c>
      <c r="AC129" s="435">
        <v>3.2319504070269572E-3</v>
      </c>
      <c r="AD129" s="435">
        <v>4.2804198345567845E-3</v>
      </c>
      <c r="AE129" s="435">
        <v>4.4820649816542319E-3</v>
      </c>
      <c r="AF129" s="435">
        <v>1.3946627444632178E-2</v>
      </c>
      <c r="AG129" s="435">
        <v>1.2732788428053133E-2</v>
      </c>
      <c r="AH129" s="435">
        <v>1.3804665290886141E-2</v>
      </c>
      <c r="AI129" s="435">
        <v>1.3111820483239302E-2</v>
      </c>
      <c r="AJ129" s="435">
        <v>4.455587507367036E-3</v>
      </c>
      <c r="AK129" s="435">
        <v>4.2103959262954878E-3</v>
      </c>
      <c r="AL129" s="435">
        <v>3.3633166136025805E-3</v>
      </c>
      <c r="AM129" s="435">
        <f t="shared" si="75"/>
        <v>3.0439020348470955E-3</v>
      </c>
    </row>
    <row r="130" spans="1:39" s="95" customFormat="1" hidden="1" x14ac:dyDescent="0.25">
      <c r="A130" s="637"/>
      <c r="B130" s="227" t="s">
        <v>1</v>
      </c>
      <c r="C130" s="392">
        <v>0</v>
      </c>
      <c r="D130" s="392">
        <v>0</v>
      </c>
      <c r="E130" s="392">
        <v>0</v>
      </c>
      <c r="F130" s="392">
        <v>3.1222171257922686E-3</v>
      </c>
      <c r="G130" s="392">
        <v>5.8221841480127247E-3</v>
      </c>
      <c r="H130" s="392">
        <v>1.7396228744265621E-2</v>
      </c>
      <c r="I130" s="392">
        <v>1.4343067694591259E-2</v>
      </c>
      <c r="J130" s="392">
        <v>1.544908838021926E-2</v>
      </c>
      <c r="K130" s="392">
        <v>1.7167023309361904E-2</v>
      </c>
      <c r="L130" s="392">
        <v>4.1826249392668815E-3</v>
      </c>
      <c r="M130" s="392">
        <v>4.2448605475046029E-3</v>
      </c>
      <c r="N130" s="392">
        <v>0</v>
      </c>
      <c r="O130" s="392">
        <f t="shared" si="70"/>
        <v>0</v>
      </c>
      <c r="P130" s="392">
        <f t="shared" si="71"/>
        <v>0</v>
      </c>
      <c r="Q130" s="392">
        <f t="shared" si="72"/>
        <v>0</v>
      </c>
      <c r="R130" s="392">
        <f t="shared" si="73"/>
        <v>3.1222171257922686E-3</v>
      </c>
      <c r="S130" s="392">
        <f t="shared" si="74"/>
        <v>5.8221841480127247E-3</v>
      </c>
      <c r="T130" s="435">
        <v>2.0246692826984911E-2</v>
      </c>
      <c r="U130" s="435">
        <v>1.7335558422360828E-2</v>
      </c>
      <c r="V130" s="435">
        <v>1.9296193524131276E-2</v>
      </c>
      <c r="W130" s="435">
        <v>2.2099103542461983E-2</v>
      </c>
      <c r="X130" s="435">
        <v>5.024161679452026E-3</v>
      </c>
      <c r="Y130" s="435">
        <v>5.1935375936627143E-3</v>
      </c>
      <c r="Z130" s="435">
        <v>0</v>
      </c>
      <c r="AA130" s="435">
        <v>0</v>
      </c>
      <c r="AB130" s="435">
        <v>0</v>
      </c>
      <c r="AC130" s="435">
        <v>0</v>
      </c>
      <c r="AD130" s="435">
        <v>5.1100113005346998E-3</v>
      </c>
      <c r="AE130" s="435">
        <v>9.462444704480974E-3</v>
      </c>
      <c r="AF130" s="435">
        <v>2.0246692826984911E-2</v>
      </c>
      <c r="AG130" s="435">
        <v>1.7335558422360828E-2</v>
      </c>
      <c r="AH130" s="435">
        <v>1.9296193524131276E-2</v>
      </c>
      <c r="AI130" s="435">
        <v>2.2099103542461983E-2</v>
      </c>
      <c r="AJ130" s="435">
        <v>5.024161679452026E-3</v>
      </c>
      <c r="AK130" s="435">
        <v>5.1935375936627143E-3</v>
      </c>
      <c r="AL130" s="435">
        <v>0</v>
      </c>
      <c r="AM130" s="435">
        <f t="shared" si="75"/>
        <v>0</v>
      </c>
    </row>
    <row r="131" spans="1:39" s="95" customFormat="1" hidden="1" x14ac:dyDescent="0.25">
      <c r="A131" s="637"/>
      <c r="B131" s="227" t="s">
        <v>21</v>
      </c>
      <c r="C131" s="392">
        <v>6.5915051238926173E-6</v>
      </c>
      <c r="D131" s="392">
        <v>4.5945088940509152E-6</v>
      </c>
      <c r="E131" s="392">
        <v>6.4100772846335112E-6</v>
      </c>
      <c r="F131" s="392">
        <v>2.5953893920904227E-4</v>
      </c>
      <c r="G131" s="392">
        <v>4.4379390869346773E-5</v>
      </c>
      <c r="H131" s="392">
        <v>1.7012339341618805E-4</v>
      </c>
      <c r="I131" s="392">
        <v>1.4927522897211339E-4</v>
      </c>
      <c r="J131" s="392">
        <v>1.5627765746119139E-4</v>
      </c>
      <c r="K131" s="392">
        <v>1.5964603479263941E-4</v>
      </c>
      <c r="L131" s="392">
        <v>4.9000958173505205E-5</v>
      </c>
      <c r="M131" s="392">
        <v>5.0641074835279817E-5</v>
      </c>
      <c r="N131" s="392">
        <v>4.7854632434960921E-5</v>
      </c>
      <c r="O131" s="392">
        <f t="shared" si="70"/>
        <v>6.5915051238926173E-6</v>
      </c>
      <c r="P131" s="392">
        <f t="shared" si="71"/>
        <v>4.5945088940509152E-6</v>
      </c>
      <c r="Q131" s="392">
        <f t="shared" si="72"/>
        <v>6.4100772846335112E-6</v>
      </c>
      <c r="R131" s="392">
        <f t="shared" si="73"/>
        <v>2.5953893920904227E-4</v>
      </c>
      <c r="S131" s="392">
        <f t="shared" si="74"/>
        <v>4.4379390869346773E-5</v>
      </c>
      <c r="T131" s="435">
        <v>2.0073929252745502E-4</v>
      </c>
      <c r="U131" s="435">
        <v>1.8264771463761555E-4</v>
      </c>
      <c r="V131" s="435">
        <v>1.982836368212194E-4</v>
      </c>
      <c r="W131" s="435">
        <v>2.0968725682694926E-4</v>
      </c>
      <c r="X131" s="435">
        <v>5.9537287627227533E-5</v>
      </c>
      <c r="Y131" s="435">
        <v>6.2951822333519775E-5</v>
      </c>
      <c r="Z131" s="435">
        <v>5.8675155170725183E-5</v>
      </c>
      <c r="AA131" s="435">
        <v>7.5699667954240877E-6</v>
      </c>
      <c r="AB131" s="435">
        <v>5.7000704673533817E-6</v>
      </c>
      <c r="AC131" s="435">
        <v>7.7171468747752839E-6</v>
      </c>
      <c r="AD131" s="435">
        <v>4.3221271253918473E-4</v>
      </c>
      <c r="AE131" s="435">
        <v>7.3307961233904737E-5</v>
      </c>
      <c r="AF131" s="435">
        <v>2.0073929252745502E-4</v>
      </c>
      <c r="AG131" s="435">
        <v>1.8264771463761555E-4</v>
      </c>
      <c r="AH131" s="435">
        <v>1.982836368212194E-4</v>
      </c>
      <c r="AI131" s="435">
        <v>2.0968725682694926E-4</v>
      </c>
      <c r="AJ131" s="435">
        <v>5.9537287627227533E-5</v>
      </c>
      <c r="AK131" s="435">
        <v>6.2951822333519775E-5</v>
      </c>
      <c r="AL131" s="435">
        <v>5.8675155170725183E-5</v>
      </c>
      <c r="AM131" s="435">
        <f t="shared" si="75"/>
        <v>7.5699667954240877E-6</v>
      </c>
    </row>
    <row r="132" spans="1:39" s="95" customFormat="1" hidden="1" x14ac:dyDescent="0.25">
      <c r="A132" s="637"/>
      <c r="B132" s="74" t="s">
        <v>9</v>
      </c>
      <c r="C132" s="392">
        <v>3.1280176939500006E-3</v>
      </c>
      <c r="D132" s="392">
        <v>3.4331892894063059E-3</v>
      </c>
      <c r="E132" s="392">
        <v>4.3915869337947371E-3</v>
      </c>
      <c r="F132" s="392">
        <v>2.6264493332360116E-3</v>
      </c>
      <c r="G132" s="392">
        <v>1.9735660349772199E-3</v>
      </c>
      <c r="H132" s="392">
        <v>0</v>
      </c>
      <c r="I132" s="392">
        <v>0</v>
      </c>
      <c r="J132" s="392">
        <v>0</v>
      </c>
      <c r="K132" s="392">
        <v>9.2805932740415778E-3</v>
      </c>
      <c r="L132" s="392">
        <v>3.750023380324805E-3</v>
      </c>
      <c r="M132" s="392">
        <v>3.998774238181773E-3</v>
      </c>
      <c r="N132" s="392">
        <v>2.8079893442980912E-3</v>
      </c>
      <c r="O132" s="392">
        <f t="shared" si="70"/>
        <v>3.1280176939500006E-3</v>
      </c>
      <c r="P132" s="392">
        <f t="shared" si="71"/>
        <v>3.4331892894063059E-3</v>
      </c>
      <c r="Q132" s="392">
        <f t="shared" si="72"/>
        <v>4.3915869337947371E-3</v>
      </c>
      <c r="R132" s="392">
        <f t="shared" si="73"/>
        <v>2.6264493332360116E-3</v>
      </c>
      <c r="S132" s="392">
        <f t="shared" si="74"/>
        <v>1.9735660349772199E-3</v>
      </c>
      <c r="T132" s="435">
        <v>0</v>
      </c>
      <c r="U132" s="435">
        <v>0</v>
      </c>
      <c r="V132" s="435">
        <v>0</v>
      </c>
      <c r="W132" s="435">
        <v>1.2013892859257304E-2</v>
      </c>
      <c r="X132" s="435">
        <v>4.5556939580583518E-3</v>
      </c>
      <c r="Y132" s="435">
        <v>4.9708544003395144E-3</v>
      </c>
      <c r="Z132" s="435">
        <v>3.4361814836077875E-3</v>
      </c>
      <c r="AA132" s="435">
        <v>3.5941059230066496E-3</v>
      </c>
      <c r="AB132" s="435">
        <v>4.2534260234348585E-3</v>
      </c>
      <c r="AC132" s="435">
        <v>5.2938157849931698E-3</v>
      </c>
      <c r="AD132" s="435">
        <v>4.3474880492937558E-3</v>
      </c>
      <c r="AE132" s="435">
        <v>3.2550927721743169E-3</v>
      </c>
      <c r="AF132" s="435">
        <v>0</v>
      </c>
      <c r="AG132" s="435">
        <v>0</v>
      </c>
      <c r="AH132" s="435">
        <v>0</v>
      </c>
      <c r="AI132" s="435">
        <v>1.2013892859257304E-2</v>
      </c>
      <c r="AJ132" s="435">
        <v>4.5556939580583518E-3</v>
      </c>
      <c r="AK132" s="435">
        <v>4.9708544003395144E-3</v>
      </c>
      <c r="AL132" s="435">
        <v>3.4361814836077875E-3</v>
      </c>
      <c r="AM132" s="435">
        <f t="shared" si="75"/>
        <v>3.5941059230066496E-3</v>
      </c>
    </row>
    <row r="133" spans="1:39" s="95" customFormat="1" hidden="1" x14ac:dyDescent="0.25">
      <c r="A133" s="637"/>
      <c r="B133" s="74" t="s">
        <v>3</v>
      </c>
      <c r="C133" s="392">
        <v>3.1925235200415754E-3</v>
      </c>
      <c r="D133" s="392">
        <v>3.4962713653485982E-3</v>
      </c>
      <c r="E133" s="392">
        <v>4.3145264251817734E-3</v>
      </c>
      <c r="F133" s="392">
        <v>1.9926481246929804E-3</v>
      </c>
      <c r="G133" s="392">
        <v>3.9087923266177584E-3</v>
      </c>
      <c r="H133" s="392">
        <v>1.7017050433728656E-2</v>
      </c>
      <c r="I133" s="392">
        <v>1.4180517777057172E-2</v>
      </c>
      <c r="J133" s="392">
        <v>1.5232643886582896E-2</v>
      </c>
      <c r="K133" s="392">
        <v>1.5647380810002672E-2</v>
      </c>
      <c r="L133" s="392">
        <v>3.2264643657163943E-3</v>
      </c>
      <c r="M133" s="392">
        <v>3.9058841084849108E-3</v>
      </c>
      <c r="N133" s="392">
        <v>2.8687338829045507E-3</v>
      </c>
      <c r="O133" s="392">
        <f t="shared" si="70"/>
        <v>3.1925235200415754E-3</v>
      </c>
      <c r="P133" s="392">
        <f t="shared" si="71"/>
        <v>3.4962713653485982E-3</v>
      </c>
      <c r="Q133" s="392">
        <f t="shared" si="72"/>
        <v>4.3145264251817734E-3</v>
      </c>
      <c r="R133" s="392">
        <f t="shared" si="73"/>
        <v>1.9926481246929804E-3</v>
      </c>
      <c r="S133" s="392">
        <f t="shared" si="74"/>
        <v>3.9087923266177584E-3</v>
      </c>
      <c r="T133" s="435">
        <v>1.9808503764057232E-2</v>
      </c>
      <c r="U133" s="435">
        <v>1.7140296654567694E-2</v>
      </c>
      <c r="V133" s="435">
        <v>1.9028211783022664E-2</v>
      </c>
      <c r="W133" s="435">
        <v>2.0159842092875902E-2</v>
      </c>
      <c r="X133" s="435">
        <v>3.8896843821252225E-3</v>
      </c>
      <c r="Y133" s="435">
        <v>4.8063264083100798E-3</v>
      </c>
      <c r="Z133" s="435">
        <v>3.4811209937932264E-3</v>
      </c>
      <c r="AA133" s="435">
        <v>3.6321718273535039E-3</v>
      </c>
      <c r="AB133" s="435">
        <v>4.2942619322454412E-3</v>
      </c>
      <c r="AC133" s="435">
        <v>5.146328670442811E-3</v>
      </c>
      <c r="AD133" s="435">
        <v>3.2755444895350076E-3</v>
      </c>
      <c r="AE133" s="435">
        <v>6.3802090878923067E-3</v>
      </c>
      <c r="AF133" s="435">
        <v>1.9808503764057232E-2</v>
      </c>
      <c r="AG133" s="435">
        <v>1.7140296654567694E-2</v>
      </c>
      <c r="AH133" s="435">
        <v>1.9028211783022664E-2</v>
      </c>
      <c r="AI133" s="435">
        <v>2.0159842092875902E-2</v>
      </c>
      <c r="AJ133" s="435">
        <v>3.8896843821252225E-3</v>
      </c>
      <c r="AK133" s="435">
        <v>4.8063264083100798E-3</v>
      </c>
      <c r="AL133" s="435">
        <v>3.4811209937932264E-3</v>
      </c>
      <c r="AM133" s="435">
        <f t="shared" si="75"/>
        <v>3.6321718273535039E-3</v>
      </c>
    </row>
    <row r="134" spans="1:39" s="95" customFormat="1" hidden="1" x14ac:dyDescent="0.25">
      <c r="A134" s="637"/>
      <c r="B134" s="74" t="s">
        <v>4</v>
      </c>
      <c r="C134" s="392">
        <v>2.9763418386679493E-3</v>
      </c>
      <c r="D134" s="392">
        <v>2.7946142401718789E-3</v>
      </c>
      <c r="E134" s="392">
        <v>3.1417202303447573E-3</v>
      </c>
      <c r="F134" s="392">
        <v>2.4147636810405203E-3</v>
      </c>
      <c r="G134" s="392">
        <v>2.7866878334302752E-3</v>
      </c>
      <c r="H134" s="392">
        <v>1.1514854714852061E-2</v>
      </c>
      <c r="I134" s="392">
        <v>1.0180713390860409E-2</v>
      </c>
      <c r="J134" s="392">
        <v>1.058434111110167E-2</v>
      </c>
      <c r="K134" s="392">
        <v>9.2020461694362725E-3</v>
      </c>
      <c r="L134" s="392">
        <v>3.7991905608735104E-3</v>
      </c>
      <c r="M134" s="392">
        <v>3.4719250793811213E-3</v>
      </c>
      <c r="N134" s="392">
        <v>2.6520703484937858E-3</v>
      </c>
      <c r="O134" s="392">
        <f t="shared" si="70"/>
        <v>2.9763418386679493E-3</v>
      </c>
      <c r="P134" s="392">
        <f t="shared" si="71"/>
        <v>2.7946142401718789E-3</v>
      </c>
      <c r="Q134" s="392">
        <f t="shared" si="72"/>
        <v>3.1417202303447573E-3</v>
      </c>
      <c r="R134" s="392">
        <f t="shared" si="73"/>
        <v>2.4147636810405203E-3</v>
      </c>
      <c r="S134" s="392">
        <f t="shared" si="74"/>
        <v>2.7866878334302752E-3</v>
      </c>
      <c r="T134" s="435">
        <v>1.3440477899547816E-2</v>
      </c>
      <c r="U134" s="435">
        <v>1.233434431396364E-2</v>
      </c>
      <c r="V134" s="435">
        <v>1.3257849734897508E-2</v>
      </c>
      <c r="W134" s="435">
        <v>1.1913129413062102E-2</v>
      </c>
      <c r="X134" s="435">
        <v>4.6017907075895327E-3</v>
      </c>
      <c r="Y134" s="435">
        <v>4.2940037085269171E-3</v>
      </c>
      <c r="Z134" s="435">
        <v>3.2330600522607711E-3</v>
      </c>
      <c r="AA134" s="435">
        <v>3.4041586801543378E-3</v>
      </c>
      <c r="AB134" s="435">
        <v>3.4457150161004949E-3</v>
      </c>
      <c r="AC134" s="435">
        <v>3.7597087287678894E-3</v>
      </c>
      <c r="AD134" s="435">
        <v>4.0035334276839109E-3</v>
      </c>
      <c r="AE134" s="435">
        <v>4.5769106505439685E-3</v>
      </c>
      <c r="AF134" s="435">
        <v>1.3440477899547816E-2</v>
      </c>
      <c r="AG134" s="435">
        <v>1.233434431396364E-2</v>
      </c>
      <c r="AH134" s="435">
        <v>1.3257849734897508E-2</v>
      </c>
      <c r="AI134" s="435">
        <v>1.1913129413062102E-2</v>
      </c>
      <c r="AJ134" s="435">
        <v>4.6017907075895327E-3</v>
      </c>
      <c r="AK134" s="435">
        <v>4.2940037085269171E-3</v>
      </c>
      <c r="AL134" s="435">
        <v>3.2330600522607711E-3</v>
      </c>
      <c r="AM134" s="435">
        <f t="shared" si="75"/>
        <v>3.4041586801543378E-3</v>
      </c>
    </row>
    <row r="135" spans="1:39" s="95" customFormat="1" hidden="1" x14ac:dyDescent="0.25">
      <c r="A135" s="637"/>
      <c r="B135" s="74" t="s">
        <v>5</v>
      </c>
      <c r="C135" s="392">
        <v>2.4916508593498094E-3</v>
      </c>
      <c r="D135" s="392">
        <v>2.4497503990795811E-3</v>
      </c>
      <c r="E135" s="392">
        <v>2.6862760407139388E-3</v>
      </c>
      <c r="F135" s="392">
        <v>1.850484629739667E-3</v>
      </c>
      <c r="G135" s="392">
        <v>2.2665814293217354E-3</v>
      </c>
      <c r="H135" s="392">
        <v>9.736339643519696E-3</v>
      </c>
      <c r="I135" s="392">
        <v>8.6127213584202469E-3</v>
      </c>
      <c r="J135" s="392">
        <v>8.975252016225994E-3</v>
      </c>
      <c r="K135" s="392">
        <v>8.4182634800078395E-3</v>
      </c>
      <c r="L135" s="392">
        <v>3.0660784549366164E-3</v>
      </c>
      <c r="M135" s="392">
        <v>3.0709836142917028E-3</v>
      </c>
      <c r="N135" s="392">
        <v>2.4953650549465562E-3</v>
      </c>
      <c r="O135" s="392">
        <f t="shared" si="70"/>
        <v>2.4916508593498094E-3</v>
      </c>
      <c r="P135" s="392">
        <f t="shared" si="71"/>
        <v>2.4497503990795811E-3</v>
      </c>
      <c r="Q135" s="392">
        <f t="shared" si="72"/>
        <v>2.6862760407139388E-3</v>
      </c>
      <c r="R135" s="392">
        <f t="shared" si="73"/>
        <v>1.850484629739667E-3</v>
      </c>
      <c r="S135" s="392">
        <f t="shared" si="74"/>
        <v>2.2665814293217354E-3</v>
      </c>
      <c r="T135" s="435">
        <v>1.1378135330855667E-2</v>
      </c>
      <c r="U135" s="435">
        <v>1.0446251411946272E-2</v>
      </c>
      <c r="V135" s="435">
        <v>1.1256506136006953E-2</v>
      </c>
      <c r="W135" s="435">
        <v>1.0907414711384577E-2</v>
      </c>
      <c r="X135" s="435">
        <v>3.7168177962630029E-3</v>
      </c>
      <c r="Y135" s="435">
        <v>3.8032059105563587E-3</v>
      </c>
      <c r="Z135" s="435">
        <v>3.0470957789409956E-3</v>
      </c>
      <c r="AA135" s="435">
        <v>2.8528497354889915E-3</v>
      </c>
      <c r="AB135" s="435">
        <v>3.0246493972244039E-3</v>
      </c>
      <c r="AC135" s="435">
        <v>3.2193880415277657E-3</v>
      </c>
      <c r="AD135" s="435">
        <v>3.0707706725371983E-3</v>
      </c>
      <c r="AE135" s="435">
        <v>3.7265404573324575E-3</v>
      </c>
      <c r="AF135" s="435">
        <v>1.1378135330855667E-2</v>
      </c>
      <c r="AG135" s="435">
        <v>1.0446251411946272E-2</v>
      </c>
      <c r="AH135" s="435">
        <v>1.1256506136006953E-2</v>
      </c>
      <c r="AI135" s="435">
        <v>1.0907414711384577E-2</v>
      </c>
      <c r="AJ135" s="435">
        <v>3.7168177962630029E-3</v>
      </c>
      <c r="AK135" s="435">
        <v>3.8032059105563587E-3</v>
      </c>
      <c r="AL135" s="435">
        <v>3.0470957789409956E-3</v>
      </c>
      <c r="AM135" s="435">
        <f t="shared" si="75"/>
        <v>2.8528497354889915E-3</v>
      </c>
    </row>
    <row r="136" spans="1:39" s="95" customFormat="1" hidden="1" x14ac:dyDescent="0.25">
      <c r="A136" s="637"/>
      <c r="B136" s="74" t="s">
        <v>22</v>
      </c>
      <c r="C136" s="392">
        <v>2.4916508593498094E-3</v>
      </c>
      <c r="D136" s="392">
        <v>2.4497503990795811E-3</v>
      </c>
      <c r="E136" s="392">
        <v>2.6862760407139388E-3</v>
      </c>
      <c r="F136" s="392">
        <v>1.850484629739667E-3</v>
      </c>
      <c r="G136" s="392">
        <v>2.2665814293217354E-3</v>
      </c>
      <c r="H136" s="392">
        <v>9.736339643519696E-3</v>
      </c>
      <c r="I136" s="392">
        <v>8.6127213584202469E-3</v>
      </c>
      <c r="J136" s="392">
        <v>8.975252016225994E-3</v>
      </c>
      <c r="K136" s="392">
        <v>8.4182634800078395E-3</v>
      </c>
      <c r="L136" s="392">
        <v>3.0660784549366164E-3</v>
      </c>
      <c r="M136" s="392">
        <v>3.0709836142917028E-3</v>
      </c>
      <c r="N136" s="392">
        <v>2.4953650549465562E-3</v>
      </c>
      <c r="O136" s="392">
        <f t="shared" si="70"/>
        <v>2.4916508593498094E-3</v>
      </c>
      <c r="P136" s="392">
        <f t="shared" si="71"/>
        <v>2.4497503990795811E-3</v>
      </c>
      <c r="Q136" s="392">
        <f t="shared" si="72"/>
        <v>2.6862760407139388E-3</v>
      </c>
      <c r="R136" s="392">
        <f t="shared" si="73"/>
        <v>1.850484629739667E-3</v>
      </c>
      <c r="S136" s="392">
        <f t="shared" si="74"/>
        <v>2.2665814293217354E-3</v>
      </c>
      <c r="T136" s="435">
        <v>1.1378135330855667E-2</v>
      </c>
      <c r="U136" s="435">
        <v>1.0446251411946272E-2</v>
      </c>
      <c r="V136" s="435">
        <v>1.1256506136006953E-2</v>
      </c>
      <c r="W136" s="435">
        <v>1.0907414711384577E-2</v>
      </c>
      <c r="X136" s="435">
        <v>3.7168177962630029E-3</v>
      </c>
      <c r="Y136" s="435">
        <v>3.8032059105563587E-3</v>
      </c>
      <c r="Z136" s="435">
        <v>3.0470957789409956E-3</v>
      </c>
      <c r="AA136" s="435">
        <v>2.8528497354889915E-3</v>
      </c>
      <c r="AB136" s="435">
        <v>3.0246493972244039E-3</v>
      </c>
      <c r="AC136" s="435">
        <v>3.2193880415277657E-3</v>
      </c>
      <c r="AD136" s="435">
        <v>3.0707706725371983E-3</v>
      </c>
      <c r="AE136" s="435">
        <v>3.7265404573324575E-3</v>
      </c>
      <c r="AF136" s="435">
        <v>1.1378135330855667E-2</v>
      </c>
      <c r="AG136" s="435">
        <v>1.0446251411946272E-2</v>
      </c>
      <c r="AH136" s="435">
        <v>1.1256506136006953E-2</v>
      </c>
      <c r="AI136" s="435">
        <v>1.0907414711384577E-2</v>
      </c>
      <c r="AJ136" s="435">
        <v>3.7168177962630029E-3</v>
      </c>
      <c r="AK136" s="435">
        <v>3.8032059105563587E-3</v>
      </c>
      <c r="AL136" s="435">
        <v>3.0470957789409956E-3</v>
      </c>
      <c r="AM136" s="435">
        <f t="shared" si="75"/>
        <v>2.8528497354889915E-3</v>
      </c>
    </row>
    <row r="137" spans="1:39" s="95" customFormat="1" hidden="1" x14ac:dyDescent="0.25">
      <c r="A137" s="637"/>
      <c r="B137" s="74" t="s">
        <v>23</v>
      </c>
      <c r="C137" s="392">
        <v>2.4916508593498094E-3</v>
      </c>
      <c r="D137" s="392">
        <v>2.4497503990795811E-3</v>
      </c>
      <c r="E137" s="392">
        <v>2.6862760407139388E-3</v>
      </c>
      <c r="F137" s="392">
        <v>1.850484629739667E-3</v>
      </c>
      <c r="G137" s="392">
        <v>2.2665814293217354E-3</v>
      </c>
      <c r="H137" s="392">
        <v>9.736339643519696E-3</v>
      </c>
      <c r="I137" s="392">
        <v>8.6127213584202469E-3</v>
      </c>
      <c r="J137" s="392">
        <v>8.975252016225994E-3</v>
      </c>
      <c r="K137" s="392">
        <v>8.4182634800078395E-3</v>
      </c>
      <c r="L137" s="392">
        <v>3.0660784549366164E-3</v>
      </c>
      <c r="M137" s="392">
        <v>3.0709836142917028E-3</v>
      </c>
      <c r="N137" s="392">
        <v>2.4953650549465562E-3</v>
      </c>
      <c r="O137" s="392">
        <f t="shared" si="70"/>
        <v>2.4916508593498094E-3</v>
      </c>
      <c r="P137" s="392">
        <f t="shared" si="71"/>
        <v>2.4497503990795811E-3</v>
      </c>
      <c r="Q137" s="392">
        <f t="shared" si="72"/>
        <v>2.6862760407139388E-3</v>
      </c>
      <c r="R137" s="392">
        <f t="shared" si="73"/>
        <v>1.850484629739667E-3</v>
      </c>
      <c r="S137" s="392">
        <f t="shared" si="74"/>
        <v>2.2665814293217354E-3</v>
      </c>
      <c r="T137" s="435">
        <v>1.1378135330855667E-2</v>
      </c>
      <c r="U137" s="435">
        <v>1.0446251411946272E-2</v>
      </c>
      <c r="V137" s="435">
        <v>1.1256506136006953E-2</v>
      </c>
      <c r="W137" s="435">
        <v>1.0907414711384577E-2</v>
      </c>
      <c r="X137" s="435">
        <v>3.7168177962630029E-3</v>
      </c>
      <c r="Y137" s="435">
        <v>3.8032059105563587E-3</v>
      </c>
      <c r="Z137" s="435">
        <v>3.0470957789409956E-3</v>
      </c>
      <c r="AA137" s="435">
        <v>2.8528497354889915E-3</v>
      </c>
      <c r="AB137" s="435">
        <v>3.0246493972244039E-3</v>
      </c>
      <c r="AC137" s="435">
        <v>3.2193880415277657E-3</v>
      </c>
      <c r="AD137" s="435">
        <v>3.0707706725371983E-3</v>
      </c>
      <c r="AE137" s="435">
        <v>3.7265404573324575E-3</v>
      </c>
      <c r="AF137" s="435">
        <v>1.1378135330855667E-2</v>
      </c>
      <c r="AG137" s="435">
        <v>1.0446251411946272E-2</v>
      </c>
      <c r="AH137" s="435">
        <v>1.1256506136006953E-2</v>
      </c>
      <c r="AI137" s="435">
        <v>1.0907414711384577E-2</v>
      </c>
      <c r="AJ137" s="435">
        <v>3.7168177962630029E-3</v>
      </c>
      <c r="AK137" s="435">
        <v>3.8032059105563587E-3</v>
      </c>
      <c r="AL137" s="435">
        <v>3.0470957789409956E-3</v>
      </c>
      <c r="AM137" s="435">
        <f t="shared" si="75"/>
        <v>2.8528497354889915E-3</v>
      </c>
    </row>
    <row r="138" spans="1:39" s="95" customFormat="1" hidden="1" x14ac:dyDescent="0.25">
      <c r="A138" s="637"/>
      <c r="B138" s="74" t="s">
        <v>7</v>
      </c>
      <c r="C138" s="392">
        <v>2.0640152491911267E-3</v>
      </c>
      <c r="D138" s="392">
        <v>1.9772963017748563E-3</v>
      </c>
      <c r="E138" s="392">
        <v>2.1633322199865043E-3</v>
      </c>
      <c r="F138" s="392">
        <v>1.7583724904276549E-3</v>
      </c>
      <c r="G138" s="392">
        <v>1.9310412383942623E-3</v>
      </c>
      <c r="H138" s="392">
        <v>8.4642194466218838E-3</v>
      </c>
      <c r="I138" s="392">
        <v>7.4432636759063971E-3</v>
      </c>
      <c r="J138" s="392">
        <v>7.8272576606452163E-3</v>
      </c>
      <c r="K138" s="392">
        <v>7.2652329723402239E-3</v>
      </c>
      <c r="L138" s="392">
        <v>2.5904701392368166E-3</v>
      </c>
      <c r="M138" s="392">
        <v>2.5792233553480733E-3</v>
      </c>
      <c r="N138" s="392">
        <v>2.0889283112139703E-3</v>
      </c>
      <c r="O138" s="392">
        <f t="shared" si="70"/>
        <v>2.0640152491911267E-3</v>
      </c>
      <c r="P138" s="392">
        <f t="shared" si="71"/>
        <v>1.9772963017748563E-3</v>
      </c>
      <c r="Q138" s="392">
        <f t="shared" si="72"/>
        <v>2.1633322199865043E-3</v>
      </c>
      <c r="R138" s="392">
        <f t="shared" si="73"/>
        <v>1.7583724904276549E-3</v>
      </c>
      <c r="S138" s="392">
        <f t="shared" si="74"/>
        <v>1.9310412383942623E-3</v>
      </c>
      <c r="T138" s="435">
        <v>9.9005054110509506E-3</v>
      </c>
      <c r="U138" s="435">
        <v>9.0359815516542815E-3</v>
      </c>
      <c r="V138" s="435">
        <v>9.8271514277044527E-3</v>
      </c>
      <c r="W138" s="435">
        <v>9.4258169082266467E-3</v>
      </c>
      <c r="X138" s="435">
        <v>3.1417394009259549E-3</v>
      </c>
      <c r="Y138" s="435">
        <v>3.1958578546054071E-3</v>
      </c>
      <c r="Z138" s="435">
        <v>2.5521029424335211E-3</v>
      </c>
      <c r="AA138" s="435">
        <v>2.3640928564956144E-3</v>
      </c>
      <c r="AB138" s="435">
        <v>2.4423143754602156E-3</v>
      </c>
      <c r="AC138" s="435">
        <v>2.5934654673934938E-3</v>
      </c>
      <c r="AD138" s="435">
        <v>2.922362529551296E-3</v>
      </c>
      <c r="AE138" s="435">
        <v>3.1771769846122943E-3</v>
      </c>
      <c r="AF138" s="435">
        <v>9.9005054110509506E-3</v>
      </c>
      <c r="AG138" s="435">
        <v>9.0359815516542815E-3</v>
      </c>
      <c r="AH138" s="435">
        <v>9.8271514277044527E-3</v>
      </c>
      <c r="AI138" s="435">
        <v>9.4258169082266467E-3</v>
      </c>
      <c r="AJ138" s="435">
        <v>3.1417394009259549E-3</v>
      </c>
      <c r="AK138" s="435">
        <v>3.1958578546054071E-3</v>
      </c>
      <c r="AL138" s="435">
        <v>2.5521029424335211E-3</v>
      </c>
      <c r="AM138" s="435">
        <f t="shared" si="75"/>
        <v>2.3640928564956144E-3</v>
      </c>
    </row>
    <row r="139" spans="1:39" s="95" customFormat="1" ht="15.75" hidden="1" thickBot="1" x14ac:dyDescent="0.3">
      <c r="A139" s="638"/>
      <c r="B139" s="76" t="s">
        <v>8</v>
      </c>
      <c r="C139" s="393">
        <v>2.5294807330186069E-3</v>
      </c>
      <c r="D139" s="393">
        <v>2.2399842928387112E-3</v>
      </c>
      <c r="E139" s="393">
        <v>2.2916778796452913E-3</v>
      </c>
      <c r="F139" s="393">
        <v>2.4098895716046765E-3</v>
      </c>
      <c r="G139" s="393">
        <v>2.6252680825910963E-3</v>
      </c>
      <c r="H139" s="393">
        <v>1.1916519776656496E-2</v>
      </c>
      <c r="I139" s="393">
        <v>1.0512476648458587E-2</v>
      </c>
      <c r="J139" s="393">
        <v>1.0997739136845456E-2</v>
      </c>
      <c r="K139" s="393">
        <v>9.7499748369244844E-3</v>
      </c>
      <c r="L139" s="393">
        <v>3.5422223466634517E-3</v>
      </c>
      <c r="M139" s="393">
        <v>3.3530392812039923E-3</v>
      </c>
      <c r="N139" s="393">
        <v>2.7187759744741616E-3</v>
      </c>
      <c r="O139" s="393">
        <f t="shared" si="70"/>
        <v>2.5294807330186069E-3</v>
      </c>
      <c r="P139" s="393">
        <f t="shared" si="71"/>
        <v>2.2399842928387112E-3</v>
      </c>
      <c r="Q139" s="393">
        <f t="shared" si="72"/>
        <v>2.2916778796452913E-3</v>
      </c>
      <c r="R139" s="393">
        <f t="shared" si="73"/>
        <v>2.4098895716046765E-3</v>
      </c>
      <c r="S139" s="393">
        <f t="shared" si="74"/>
        <v>2.6252680825910963E-3</v>
      </c>
      <c r="T139" s="436">
        <v>1.3905808590912061E-2</v>
      </c>
      <c r="U139" s="436">
        <v>1.2733394144960167E-2</v>
      </c>
      <c r="V139" s="436">
        <v>1.3771233021844975E-2</v>
      </c>
      <c r="W139" s="436">
        <v>1.2615887178745301E-2</v>
      </c>
      <c r="X139" s="436">
        <v>4.2916490383023637E-3</v>
      </c>
      <c r="Y139" s="436">
        <v>4.1486568456622352E-3</v>
      </c>
      <c r="Z139" s="436">
        <v>3.3168646489375418E-3</v>
      </c>
      <c r="AA139" s="436">
        <v>2.8916306097664345E-3</v>
      </c>
      <c r="AB139" s="436">
        <v>2.7607482619397463E-3</v>
      </c>
      <c r="AC139" s="436">
        <v>2.7382703799216155E-3</v>
      </c>
      <c r="AD139" s="436">
        <v>3.9986736154283848E-3</v>
      </c>
      <c r="AE139" s="436">
        <v>4.3130714083659347E-3</v>
      </c>
      <c r="AF139" s="436">
        <v>1.3905808590912061E-2</v>
      </c>
      <c r="AG139" s="436">
        <v>1.2733394144960167E-2</v>
      </c>
      <c r="AH139" s="436">
        <v>1.3771233021844975E-2</v>
      </c>
      <c r="AI139" s="436">
        <v>1.2615887178745301E-2</v>
      </c>
      <c r="AJ139" s="436">
        <v>4.2916490383023637E-3</v>
      </c>
      <c r="AK139" s="436">
        <v>4.1486568456622352E-3</v>
      </c>
      <c r="AL139" s="436">
        <v>3.3168646489375418E-3</v>
      </c>
      <c r="AM139" s="436">
        <f t="shared" si="75"/>
        <v>2.8916306097664345E-3</v>
      </c>
    </row>
    <row r="140" spans="1:39" s="95" customFormat="1" ht="14.25" hidden="1" customHeight="1" x14ac:dyDescent="0.25">
      <c r="C140" s="97"/>
      <c r="D140" s="97"/>
      <c r="E140" s="97"/>
      <c r="F140" s="97"/>
      <c r="G140" s="97"/>
      <c r="H140" s="97"/>
      <c r="I140" s="97"/>
      <c r="J140" s="97"/>
      <c r="K140" s="97"/>
      <c r="L140" s="97"/>
      <c r="M140" s="97"/>
      <c r="N140" s="97"/>
    </row>
    <row r="141" spans="1:39" s="95" customFormat="1" ht="15.75" hidden="1" thickBot="1" x14ac:dyDescent="0.3">
      <c r="A141" s="95" t="s">
        <v>170</v>
      </c>
      <c r="C141" s="97"/>
      <c r="D141" s="97"/>
      <c r="E141" s="97"/>
      <c r="F141" s="97"/>
      <c r="G141" s="97"/>
      <c r="H141" s="97"/>
      <c r="I141" s="97"/>
      <c r="J141" s="97"/>
      <c r="K141" s="97"/>
      <c r="L141" s="97"/>
      <c r="M141" s="97"/>
      <c r="N141" s="97"/>
    </row>
    <row r="142" spans="1:39" ht="16.5" hidden="1" thickBot="1" x14ac:dyDescent="0.3">
      <c r="A142" s="623" t="s">
        <v>120</v>
      </c>
      <c r="B142" s="228" t="s">
        <v>117</v>
      </c>
      <c r="C142" s="135">
        <f>C$4</f>
        <v>45292</v>
      </c>
      <c r="D142" s="135">
        <f t="shared" ref="D142:AM142" si="76">D$4</f>
        <v>45323</v>
      </c>
      <c r="E142" s="135">
        <f t="shared" si="76"/>
        <v>45352</v>
      </c>
      <c r="F142" s="135">
        <f t="shared" si="76"/>
        <v>45383</v>
      </c>
      <c r="G142" s="135">
        <f t="shared" si="76"/>
        <v>45413</v>
      </c>
      <c r="H142" s="135">
        <f t="shared" si="76"/>
        <v>45444</v>
      </c>
      <c r="I142" s="135">
        <f t="shared" si="76"/>
        <v>45474</v>
      </c>
      <c r="J142" s="135">
        <f t="shared" si="76"/>
        <v>45505</v>
      </c>
      <c r="K142" s="135">
        <f t="shared" si="76"/>
        <v>45536</v>
      </c>
      <c r="L142" s="135">
        <f t="shared" si="76"/>
        <v>45566</v>
      </c>
      <c r="M142" s="135">
        <f t="shared" si="76"/>
        <v>45597</v>
      </c>
      <c r="N142" s="135">
        <f t="shared" si="76"/>
        <v>45627</v>
      </c>
      <c r="O142" s="135">
        <f t="shared" si="76"/>
        <v>45658</v>
      </c>
      <c r="P142" s="135">
        <f t="shared" si="76"/>
        <v>45689</v>
      </c>
      <c r="Q142" s="135">
        <f t="shared" si="76"/>
        <v>45717</v>
      </c>
      <c r="R142" s="135">
        <f t="shared" si="76"/>
        <v>45748</v>
      </c>
      <c r="S142" s="135">
        <f t="shared" si="76"/>
        <v>45778</v>
      </c>
      <c r="T142" s="135">
        <f t="shared" si="76"/>
        <v>45809</v>
      </c>
      <c r="U142" s="135">
        <f t="shared" si="76"/>
        <v>45839</v>
      </c>
      <c r="V142" s="135">
        <f t="shared" si="76"/>
        <v>45870</v>
      </c>
      <c r="W142" s="135">
        <f t="shared" si="76"/>
        <v>45901</v>
      </c>
      <c r="X142" s="135">
        <f t="shared" si="76"/>
        <v>45931</v>
      </c>
      <c r="Y142" s="135">
        <f t="shared" si="76"/>
        <v>45962</v>
      </c>
      <c r="Z142" s="135">
        <f t="shared" si="76"/>
        <v>45992</v>
      </c>
      <c r="AA142" s="135">
        <f t="shared" si="76"/>
        <v>46023</v>
      </c>
      <c r="AB142" s="135">
        <f t="shared" si="76"/>
        <v>46054</v>
      </c>
      <c r="AC142" s="135">
        <f t="shared" si="76"/>
        <v>46082</v>
      </c>
      <c r="AD142" s="135">
        <f t="shared" si="76"/>
        <v>46113</v>
      </c>
      <c r="AE142" s="135">
        <f t="shared" si="76"/>
        <v>46143</v>
      </c>
      <c r="AF142" s="135">
        <f t="shared" si="76"/>
        <v>46174</v>
      </c>
      <c r="AG142" s="135">
        <f t="shared" si="76"/>
        <v>46204</v>
      </c>
      <c r="AH142" s="135">
        <f t="shared" si="76"/>
        <v>46235</v>
      </c>
      <c r="AI142" s="135">
        <f t="shared" si="76"/>
        <v>46266</v>
      </c>
      <c r="AJ142" s="135">
        <f t="shared" si="76"/>
        <v>46296</v>
      </c>
      <c r="AK142" s="135">
        <f t="shared" si="76"/>
        <v>46327</v>
      </c>
      <c r="AL142" s="135">
        <f t="shared" si="76"/>
        <v>46357</v>
      </c>
      <c r="AM142" s="135">
        <f t="shared" si="76"/>
        <v>46388</v>
      </c>
    </row>
    <row r="143" spans="1:39" hidden="1" x14ac:dyDescent="0.25">
      <c r="A143" s="624"/>
      <c r="B143" s="227" t="s">
        <v>19</v>
      </c>
      <c r="C143" s="23">
        <f>IF(C23=0,0,((C5*0.5)-C41)*C78*C110*C$2)</f>
        <v>0</v>
      </c>
      <c r="D143" s="23">
        <f>IF(D23=0,0,((D5*0.5)+C23-D41)*D78*D110*D$2)</f>
        <v>0</v>
      </c>
      <c r="E143" s="23">
        <f t="shared" ref="E143:AM143" si="77">IF(E23=0,0,((E5*0.5)+D23-E41)*E78*E110*E$2)</f>
        <v>59.813981916278614</v>
      </c>
      <c r="F143" s="23">
        <f t="shared" si="77"/>
        <v>113.60470966961003</v>
      </c>
      <c r="G143" s="23">
        <f t="shared" si="77"/>
        <v>123.46472575672973</v>
      </c>
      <c r="H143" s="23">
        <f t="shared" si="77"/>
        <v>453.23866599261862</v>
      </c>
      <c r="I143" s="23">
        <f t="shared" si="77"/>
        <v>686.87245628287974</v>
      </c>
      <c r="J143" s="23">
        <f t="shared" si="77"/>
        <v>827.61914767281371</v>
      </c>
      <c r="K143" s="23">
        <f t="shared" si="77"/>
        <v>1549.012253619763</v>
      </c>
      <c r="L143" s="23">
        <f t="shared" si="77"/>
        <v>1236.4530968199961</v>
      </c>
      <c r="M143" s="23">
        <f t="shared" si="77"/>
        <v>1258.0556928533033</v>
      </c>
      <c r="N143" s="23">
        <f t="shared" si="77"/>
        <v>1999.510374768977</v>
      </c>
      <c r="O143" s="23">
        <f t="shared" si="77"/>
        <v>2636.7109210061385</v>
      </c>
      <c r="P143" s="23">
        <f t="shared" si="77"/>
        <v>2406.8637853105438</v>
      </c>
      <c r="Q143" s="23">
        <f t="shared" si="77"/>
        <v>2733.6260366711522</v>
      </c>
      <c r="R143" s="23">
        <f t="shared" si="77"/>
        <v>2595.9882814355387</v>
      </c>
      <c r="S143" s="23">
        <f t="shared" si="77"/>
        <v>2821.3001218633644</v>
      </c>
      <c r="T143" s="23">
        <f t="shared" si="77"/>
        <v>2402.1772917614935</v>
      </c>
      <c r="U143" s="23">
        <f t="shared" si="77"/>
        <v>2388.4922094153053</v>
      </c>
      <c r="V143" s="23">
        <f t="shared" si="77"/>
        <v>2438.2124874204424</v>
      </c>
      <c r="W143" s="23">
        <f t="shared" si="77"/>
        <v>2377.7585618000121</v>
      </c>
      <c r="X143" s="23">
        <f t="shared" si="77"/>
        <v>1378.2575831331005</v>
      </c>
      <c r="Y143" s="23">
        <f t="shared" si="77"/>
        <v>1355.5279043258492</v>
      </c>
      <c r="Z143" s="23">
        <f t="shared" si="77"/>
        <v>1345.3659744717463</v>
      </c>
      <c r="AA143" s="23">
        <f t="shared" si="77"/>
        <v>1296.9149673118354</v>
      </c>
      <c r="AB143" s="23">
        <f t="shared" si="77"/>
        <v>1197.065344725841</v>
      </c>
      <c r="AC143" s="23">
        <f t="shared" si="77"/>
        <v>1382.7145029513242</v>
      </c>
      <c r="AD143" s="23">
        <f t="shared" si="77"/>
        <v>1288.9906852380127</v>
      </c>
      <c r="AE143" s="23">
        <f t="shared" si="77"/>
        <v>1426.5106436585393</v>
      </c>
      <c r="AF143" s="23">
        <f t="shared" si="77"/>
        <v>2402.1772917614935</v>
      </c>
      <c r="AG143" s="23">
        <f t="shared" si="77"/>
        <v>2388.4922094153053</v>
      </c>
      <c r="AH143" s="23">
        <f t="shared" si="77"/>
        <v>2438.2124874204424</v>
      </c>
      <c r="AI143" s="23">
        <f t="shared" si="77"/>
        <v>2377.7585618000121</v>
      </c>
      <c r="AJ143" s="23">
        <f t="shared" si="77"/>
        <v>1378.2575831331005</v>
      </c>
      <c r="AK143" s="23">
        <f t="shared" si="77"/>
        <v>1355.5279043258492</v>
      </c>
      <c r="AL143" s="23">
        <f t="shared" si="77"/>
        <v>1345.3659744717463</v>
      </c>
      <c r="AM143" s="23">
        <f t="shared" si="77"/>
        <v>1296.9149673118354</v>
      </c>
    </row>
    <row r="144" spans="1:39" hidden="1" x14ac:dyDescent="0.25">
      <c r="A144" s="624"/>
      <c r="B144" s="227" t="s">
        <v>0</v>
      </c>
      <c r="C144" s="23">
        <f t="shared" ref="C144:C155" si="78">IF(C24=0,0,((C6*0.5)-C42)*C79*C111*C$2)</f>
        <v>0</v>
      </c>
      <c r="D144" s="23">
        <f t="shared" ref="D144:M155" si="79">IF(D24=0,0,((D6*0.5)+C24-D42)*D79*D111*D$2)</f>
        <v>0</v>
      </c>
      <c r="E144" s="23">
        <f t="shared" si="79"/>
        <v>0</v>
      </c>
      <c r="F144" s="23">
        <f t="shared" si="79"/>
        <v>0</v>
      </c>
      <c r="G144" s="23">
        <f t="shared" si="79"/>
        <v>0</v>
      </c>
      <c r="H144" s="23">
        <f t="shared" si="79"/>
        <v>0</v>
      </c>
      <c r="I144" s="23">
        <f t="shared" si="79"/>
        <v>0</v>
      </c>
      <c r="J144" s="23">
        <f t="shared" si="79"/>
        <v>0</v>
      </c>
      <c r="K144" s="23">
        <f t="shared" si="79"/>
        <v>0</v>
      </c>
      <c r="L144" s="23">
        <f t="shared" si="79"/>
        <v>0</v>
      </c>
      <c r="M144" s="23">
        <f t="shared" si="79"/>
        <v>0</v>
      </c>
      <c r="N144" s="23">
        <f t="shared" ref="N144:AM144" si="80">IF(N24=0,0,((N6*0.5)+M24-N42)*N79*N111*N$2)</f>
        <v>0</v>
      </c>
      <c r="O144" s="23">
        <f t="shared" si="80"/>
        <v>0</v>
      </c>
      <c r="P144" s="23">
        <f t="shared" si="80"/>
        <v>0</v>
      </c>
      <c r="Q144" s="23">
        <f t="shared" si="80"/>
        <v>0</v>
      </c>
      <c r="R144" s="23">
        <f t="shared" si="80"/>
        <v>0</v>
      </c>
      <c r="S144" s="23">
        <f t="shared" si="80"/>
        <v>0</v>
      </c>
      <c r="T144" s="23">
        <f t="shared" si="80"/>
        <v>0</v>
      </c>
      <c r="U144" s="23">
        <f t="shared" si="80"/>
        <v>0</v>
      </c>
      <c r="V144" s="23">
        <f t="shared" si="80"/>
        <v>0</v>
      </c>
      <c r="W144" s="23">
        <f t="shared" si="80"/>
        <v>0</v>
      </c>
      <c r="X144" s="23">
        <f t="shared" si="80"/>
        <v>0</v>
      </c>
      <c r="Y144" s="23">
        <f t="shared" si="80"/>
        <v>0</v>
      </c>
      <c r="Z144" s="23">
        <f t="shared" si="80"/>
        <v>0</v>
      </c>
      <c r="AA144" s="23">
        <f t="shared" si="80"/>
        <v>0</v>
      </c>
      <c r="AB144" s="23">
        <f t="shared" si="80"/>
        <v>0</v>
      </c>
      <c r="AC144" s="23">
        <f t="shared" si="80"/>
        <v>0</v>
      </c>
      <c r="AD144" s="23">
        <f t="shared" si="80"/>
        <v>0</v>
      </c>
      <c r="AE144" s="23">
        <f t="shared" si="80"/>
        <v>0</v>
      </c>
      <c r="AF144" s="23">
        <f t="shared" si="80"/>
        <v>0</v>
      </c>
      <c r="AG144" s="23">
        <f t="shared" si="80"/>
        <v>0</v>
      </c>
      <c r="AH144" s="23">
        <f t="shared" si="80"/>
        <v>0</v>
      </c>
      <c r="AI144" s="23">
        <f t="shared" si="80"/>
        <v>0</v>
      </c>
      <c r="AJ144" s="23">
        <f t="shared" si="80"/>
        <v>0</v>
      </c>
      <c r="AK144" s="23">
        <f t="shared" si="80"/>
        <v>0</v>
      </c>
      <c r="AL144" s="23">
        <f t="shared" si="80"/>
        <v>0</v>
      </c>
      <c r="AM144" s="23">
        <f t="shared" si="80"/>
        <v>0</v>
      </c>
    </row>
    <row r="145" spans="1:39" hidden="1" x14ac:dyDescent="0.25">
      <c r="A145" s="624"/>
      <c r="B145" s="227" t="s">
        <v>20</v>
      </c>
      <c r="C145" s="23">
        <f t="shared" si="78"/>
        <v>0</v>
      </c>
      <c r="D145" s="23">
        <f t="shared" si="79"/>
        <v>0</v>
      </c>
      <c r="E145" s="23">
        <f t="shared" si="79"/>
        <v>0</v>
      </c>
      <c r="F145" s="23">
        <f t="shared" si="79"/>
        <v>0</v>
      </c>
      <c r="G145" s="23">
        <f t="shared" si="79"/>
        <v>25.905643163897359</v>
      </c>
      <c r="H145" s="23">
        <f t="shared" si="79"/>
        <v>92.780246406670557</v>
      </c>
      <c r="I145" s="23">
        <f t="shared" si="79"/>
        <v>92.762664678271008</v>
      </c>
      <c r="J145" s="23">
        <f t="shared" si="79"/>
        <v>143.97776405221512</v>
      </c>
      <c r="K145" s="23">
        <f t="shared" si="79"/>
        <v>210.42783205517736</v>
      </c>
      <c r="L145" s="23">
        <f t="shared" si="79"/>
        <v>147.19583876054998</v>
      </c>
      <c r="M145" s="23">
        <f t="shared" si="79"/>
        <v>241.4640563896736</v>
      </c>
      <c r="N145" s="23">
        <f t="shared" ref="N145:AM145" si="81">IF(N25=0,0,((N7*0.5)+M25-N43)*N80*N112*N$2)</f>
        <v>347.56238160422777</v>
      </c>
      <c r="O145" s="23">
        <f t="shared" si="81"/>
        <v>360.2419823868978</v>
      </c>
      <c r="P145" s="23">
        <f t="shared" si="81"/>
        <v>327.7179015502997</v>
      </c>
      <c r="Q145" s="23">
        <f t="shared" si="81"/>
        <v>349.07109979912445</v>
      </c>
      <c r="R145" s="23">
        <f t="shared" si="81"/>
        <v>326.34650859925949</v>
      </c>
      <c r="S145" s="23">
        <f t="shared" si="81"/>
        <v>389.88601068540436</v>
      </c>
      <c r="T145" s="23">
        <f t="shared" si="81"/>
        <v>91.913132062915281</v>
      </c>
      <c r="U145" s="23">
        <f t="shared" si="81"/>
        <v>91.713820437221855</v>
      </c>
      <c r="V145" s="23">
        <f t="shared" si="81"/>
        <v>93.802363980950062</v>
      </c>
      <c r="W145" s="23">
        <f t="shared" si="81"/>
        <v>89.683014805994659</v>
      </c>
      <c r="X145" s="23">
        <f t="shared" si="81"/>
        <v>51.689959465932326</v>
      </c>
      <c r="Y145" s="23">
        <f t="shared" si="81"/>
        <v>50.533812645108654</v>
      </c>
      <c r="Z145" s="23">
        <f t="shared" si="81"/>
        <v>50.027911367693939</v>
      </c>
      <c r="AA145" s="23">
        <f t="shared" si="81"/>
        <v>47.950320441609932</v>
      </c>
      <c r="AB145" s="23">
        <f t="shared" si="81"/>
        <v>44.088810179078003</v>
      </c>
      <c r="AC145" s="23">
        <f t="shared" si="81"/>
        <v>47.63876333760156</v>
      </c>
      <c r="AD145" s="23">
        <f t="shared" si="81"/>
        <v>44.05825331230119</v>
      </c>
      <c r="AE145" s="23">
        <f t="shared" si="81"/>
        <v>53.510122028766418</v>
      </c>
      <c r="AF145" s="23">
        <f t="shared" si="81"/>
        <v>91.913132062915281</v>
      </c>
      <c r="AG145" s="23">
        <f t="shared" si="81"/>
        <v>91.713820437221855</v>
      </c>
      <c r="AH145" s="23">
        <f t="shared" si="81"/>
        <v>93.802363980950062</v>
      </c>
      <c r="AI145" s="23">
        <f t="shared" si="81"/>
        <v>89.683014805994659</v>
      </c>
      <c r="AJ145" s="23">
        <f t="shared" si="81"/>
        <v>51.689959465932326</v>
      </c>
      <c r="AK145" s="23">
        <f t="shared" si="81"/>
        <v>50.533812645108654</v>
      </c>
      <c r="AL145" s="23">
        <f t="shared" si="81"/>
        <v>50.027911367693939</v>
      </c>
      <c r="AM145" s="23">
        <f t="shared" si="81"/>
        <v>47.950320441609932</v>
      </c>
    </row>
    <row r="146" spans="1:39" hidden="1" x14ac:dyDescent="0.25">
      <c r="A146" s="624"/>
      <c r="B146" s="227" t="s">
        <v>1</v>
      </c>
      <c r="C146" s="23">
        <f t="shared" si="78"/>
        <v>0</v>
      </c>
      <c r="D146" s="23">
        <f t="shared" si="79"/>
        <v>0.31936214535125712</v>
      </c>
      <c r="E146" s="23">
        <f t="shared" si="79"/>
        <v>97.019176286012041</v>
      </c>
      <c r="F146" s="23">
        <f t="shared" si="79"/>
        <v>627.66932836342801</v>
      </c>
      <c r="G146" s="23">
        <f t="shared" si="79"/>
        <v>2453.468764183368</v>
      </c>
      <c r="H146" s="23">
        <f t="shared" si="79"/>
        <v>19576.783463144213</v>
      </c>
      <c r="I146" s="23">
        <f t="shared" si="79"/>
        <v>30398.562028379762</v>
      </c>
      <c r="J146" s="23">
        <f t="shared" si="79"/>
        <v>32606.601813620149</v>
      </c>
      <c r="K146" s="23">
        <f t="shared" si="79"/>
        <v>17273.722398684</v>
      </c>
      <c r="L146" s="23">
        <f t="shared" si="79"/>
        <v>2428.7794786539421</v>
      </c>
      <c r="M146" s="23">
        <f t="shared" si="79"/>
        <v>936.02987329341931</v>
      </c>
      <c r="N146" s="23">
        <f t="shared" ref="N146:AM146" si="82">IF(N26=0,0,((N8*0.5)+M26-N44)*N81*N113*N$2)</f>
        <v>12.121128901061869</v>
      </c>
      <c r="O146" s="23">
        <f t="shared" si="82"/>
        <v>1.2382498557652222</v>
      </c>
      <c r="P146" s="23">
        <f t="shared" si="82"/>
        <v>50.92165466724812</v>
      </c>
      <c r="Q146" s="23">
        <f t="shared" si="82"/>
        <v>1563.9633412152984</v>
      </c>
      <c r="R146" s="23">
        <f t="shared" si="82"/>
        <v>5217.057310214971</v>
      </c>
      <c r="S146" s="23">
        <f t="shared" si="82"/>
        <v>15757.953289606616</v>
      </c>
      <c r="T146" s="23">
        <f t="shared" si="82"/>
        <v>19018.110153151978</v>
      </c>
      <c r="U146" s="23">
        <f t="shared" si="82"/>
        <v>24458.584117474089</v>
      </c>
      <c r="V146" s="23">
        <f t="shared" si="82"/>
        <v>23578.000673351122</v>
      </c>
      <c r="W146" s="23">
        <f t="shared" si="82"/>
        <v>9855.2329625406564</v>
      </c>
      <c r="X146" s="23">
        <f t="shared" si="82"/>
        <v>1017.6722197935957</v>
      </c>
      <c r="Y146" s="23">
        <f t="shared" si="82"/>
        <v>301.00092755963476</v>
      </c>
      <c r="Z146" s="23">
        <f t="shared" si="82"/>
        <v>2.8329646585914157</v>
      </c>
      <c r="AA146" s="23">
        <f t="shared" si="82"/>
        <v>0.23467447800605465</v>
      </c>
      <c r="AB146" s="23">
        <f t="shared" si="82"/>
        <v>10.036266506487065</v>
      </c>
      <c r="AC146" s="23">
        <f t="shared" si="82"/>
        <v>304.93338331702523</v>
      </c>
      <c r="AD146" s="23">
        <f t="shared" si="82"/>
        <v>1053.6908293116062</v>
      </c>
      <c r="AE146" s="23">
        <f t="shared" si="82"/>
        <v>3250.1824391758373</v>
      </c>
      <c r="AF146" s="23">
        <f t="shared" si="82"/>
        <v>19018.110153151978</v>
      </c>
      <c r="AG146" s="23">
        <f t="shared" si="82"/>
        <v>24458.584117474089</v>
      </c>
      <c r="AH146" s="23">
        <f t="shared" si="82"/>
        <v>23578.000673351122</v>
      </c>
      <c r="AI146" s="23">
        <f t="shared" si="82"/>
        <v>9855.2329625406564</v>
      </c>
      <c r="AJ146" s="23">
        <f t="shared" si="82"/>
        <v>1017.6722197935957</v>
      </c>
      <c r="AK146" s="23">
        <f t="shared" si="82"/>
        <v>301.00092755963476</v>
      </c>
      <c r="AL146" s="23">
        <f t="shared" si="82"/>
        <v>2.8329646585914157</v>
      </c>
      <c r="AM146" s="23">
        <f t="shared" si="82"/>
        <v>0.23467447800605465</v>
      </c>
    </row>
    <row r="147" spans="1:39" hidden="1" x14ac:dyDescent="0.25">
      <c r="A147" s="624"/>
      <c r="B147" s="227" t="s">
        <v>21</v>
      </c>
      <c r="C147" s="23">
        <f t="shared" si="78"/>
        <v>0</v>
      </c>
      <c r="D147" s="23">
        <f t="shared" si="79"/>
        <v>0</v>
      </c>
      <c r="E147" s="23">
        <f t="shared" si="79"/>
        <v>0</v>
      </c>
      <c r="F147" s="23">
        <f t="shared" si="79"/>
        <v>0</v>
      </c>
      <c r="G147" s="23">
        <f t="shared" si="79"/>
        <v>0</v>
      </c>
      <c r="H147" s="23">
        <f t="shared" si="79"/>
        <v>0</v>
      </c>
      <c r="I147" s="23">
        <f t="shared" si="79"/>
        <v>0</v>
      </c>
      <c r="J147" s="23">
        <f t="shared" si="79"/>
        <v>0</v>
      </c>
      <c r="K147" s="23">
        <f t="shared" si="79"/>
        <v>0</v>
      </c>
      <c r="L147" s="23">
        <f t="shared" si="79"/>
        <v>0</v>
      </c>
      <c r="M147" s="23">
        <f t="shared" si="79"/>
        <v>0</v>
      </c>
      <c r="N147" s="23">
        <f t="shared" ref="N147:AM147" si="83">IF(N27=0,0,((N9*0.5)+M27-N45)*N82*N114*N$2)</f>
        <v>0</v>
      </c>
      <c r="O147" s="23">
        <f t="shared" si="83"/>
        <v>0</v>
      </c>
      <c r="P147" s="23">
        <f t="shared" si="83"/>
        <v>0</v>
      </c>
      <c r="Q147" s="23">
        <f t="shared" si="83"/>
        <v>0</v>
      </c>
      <c r="R147" s="23">
        <f t="shared" si="83"/>
        <v>0</v>
      </c>
      <c r="S147" s="23">
        <f t="shared" si="83"/>
        <v>0</v>
      </c>
      <c r="T147" s="23">
        <f t="shared" si="83"/>
        <v>0</v>
      </c>
      <c r="U147" s="23">
        <f t="shared" si="83"/>
        <v>0</v>
      </c>
      <c r="V147" s="23">
        <f t="shared" si="83"/>
        <v>0</v>
      </c>
      <c r="W147" s="23">
        <f t="shared" si="83"/>
        <v>0</v>
      </c>
      <c r="X147" s="23">
        <f t="shared" si="83"/>
        <v>0</v>
      </c>
      <c r="Y147" s="23">
        <f t="shared" si="83"/>
        <v>0</v>
      </c>
      <c r="Z147" s="23">
        <f t="shared" si="83"/>
        <v>0</v>
      </c>
      <c r="AA147" s="23">
        <f t="shared" si="83"/>
        <v>0</v>
      </c>
      <c r="AB147" s="23">
        <f t="shared" si="83"/>
        <v>0</v>
      </c>
      <c r="AC147" s="23">
        <f t="shared" si="83"/>
        <v>0</v>
      </c>
      <c r="AD147" s="23">
        <f t="shared" si="83"/>
        <v>0</v>
      </c>
      <c r="AE147" s="23">
        <f t="shared" si="83"/>
        <v>0</v>
      </c>
      <c r="AF147" s="23">
        <f t="shared" si="83"/>
        <v>0</v>
      </c>
      <c r="AG147" s="23">
        <f t="shared" si="83"/>
        <v>0</v>
      </c>
      <c r="AH147" s="23">
        <f t="shared" si="83"/>
        <v>0</v>
      </c>
      <c r="AI147" s="23">
        <f t="shared" si="83"/>
        <v>0</v>
      </c>
      <c r="AJ147" s="23">
        <f t="shared" si="83"/>
        <v>0</v>
      </c>
      <c r="AK147" s="23">
        <f t="shared" si="83"/>
        <v>0</v>
      </c>
      <c r="AL147" s="23">
        <f t="shared" si="83"/>
        <v>0</v>
      </c>
      <c r="AM147" s="23">
        <f t="shared" si="83"/>
        <v>0</v>
      </c>
    </row>
    <row r="148" spans="1:39" hidden="1" x14ac:dyDescent="0.25">
      <c r="A148" s="624"/>
      <c r="B148" s="74" t="s">
        <v>9</v>
      </c>
      <c r="C148" s="23">
        <f t="shared" si="78"/>
        <v>0</v>
      </c>
      <c r="D148" s="23">
        <f t="shared" si="79"/>
        <v>0</v>
      </c>
      <c r="E148" s="23">
        <f t="shared" si="79"/>
        <v>0</v>
      </c>
      <c r="F148" s="23">
        <f t="shared" si="79"/>
        <v>0</v>
      </c>
      <c r="G148" s="23">
        <f t="shared" si="79"/>
        <v>0</v>
      </c>
      <c r="H148" s="23">
        <f t="shared" si="79"/>
        <v>0</v>
      </c>
      <c r="I148" s="23">
        <f t="shared" si="79"/>
        <v>0</v>
      </c>
      <c r="J148" s="23">
        <f t="shared" si="79"/>
        <v>0</v>
      </c>
      <c r="K148" s="23">
        <f t="shared" si="79"/>
        <v>0</v>
      </c>
      <c r="L148" s="23">
        <f t="shared" si="79"/>
        <v>0</v>
      </c>
      <c r="M148" s="23">
        <f t="shared" si="79"/>
        <v>0</v>
      </c>
      <c r="N148" s="23">
        <f t="shared" ref="N148:AM148" si="84">IF(N28=0,0,((N10*0.5)+M28-N46)*N83*N115*N$2)</f>
        <v>0</v>
      </c>
      <c r="O148" s="23">
        <f t="shared" si="84"/>
        <v>0</v>
      </c>
      <c r="P148" s="23">
        <f t="shared" si="84"/>
        <v>0</v>
      </c>
      <c r="Q148" s="23">
        <f t="shared" si="84"/>
        <v>0</v>
      </c>
      <c r="R148" s="23">
        <f t="shared" si="84"/>
        <v>0</v>
      </c>
      <c r="S148" s="23">
        <f t="shared" si="84"/>
        <v>0</v>
      </c>
      <c r="T148" s="23">
        <f t="shared" si="84"/>
        <v>0</v>
      </c>
      <c r="U148" s="23">
        <f t="shared" si="84"/>
        <v>0</v>
      </c>
      <c r="V148" s="23">
        <f t="shared" si="84"/>
        <v>0</v>
      </c>
      <c r="W148" s="23">
        <f t="shared" si="84"/>
        <v>0</v>
      </c>
      <c r="X148" s="23">
        <f t="shared" si="84"/>
        <v>0</v>
      </c>
      <c r="Y148" s="23">
        <f t="shared" si="84"/>
        <v>0</v>
      </c>
      <c r="Z148" s="23">
        <f t="shared" si="84"/>
        <v>0</v>
      </c>
      <c r="AA148" s="23">
        <f t="shared" si="84"/>
        <v>0</v>
      </c>
      <c r="AB148" s="23">
        <f t="shared" si="84"/>
        <v>0</v>
      </c>
      <c r="AC148" s="23">
        <f t="shared" si="84"/>
        <v>0</v>
      </c>
      <c r="AD148" s="23">
        <f t="shared" si="84"/>
        <v>0</v>
      </c>
      <c r="AE148" s="23">
        <f t="shared" si="84"/>
        <v>0</v>
      </c>
      <c r="AF148" s="23">
        <f t="shared" si="84"/>
        <v>0</v>
      </c>
      <c r="AG148" s="23">
        <f t="shared" si="84"/>
        <v>0</v>
      </c>
      <c r="AH148" s="23">
        <f t="shared" si="84"/>
        <v>0</v>
      </c>
      <c r="AI148" s="23">
        <f t="shared" si="84"/>
        <v>0</v>
      </c>
      <c r="AJ148" s="23">
        <f t="shared" si="84"/>
        <v>0</v>
      </c>
      <c r="AK148" s="23">
        <f t="shared" si="84"/>
        <v>0</v>
      </c>
      <c r="AL148" s="23">
        <f t="shared" si="84"/>
        <v>0</v>
      </c>
      <c r="AM148" s="23">
        <f t="shared" si="84"/>
        <v>0</v>
      </c>
    </row>
    <row r="149" spans="1:39" hidden="1" x14ac:dyDescent="0.25">
      <c r="A149" s="624"/>
      <c r="B149" s="74" t="s">
        <v>3</v>
      </c>
      <c r="C149" s="23">
        <f t="shared" si="78"/>
        <v>0</v>
      </c>
      <c r="D149" s="23">
        <f t="shared" si="79"/>
        <v>10.596384770784837</v>
      </c>
      <c r="E149" s="23">
        <f t="shared" si="79"/>
        <v>135.89914482487043</v>
      </c>
      <c r="F149" s="23">
        <f t="shared" si="79"/>
        <v>280.9236201668366</v>
      </c>
      <c r="G149" s="23">
        <f t="shared" si="79"/>
        <v>567.84134574998143</v>
      </c>
      <c r="H149" s="23">
        <f t="shared" si="79"/>
        <v>7013.680749582626</v>
      </c>
      <c r="I149" s="23">
        <f t="shared" si="79"/>
        <v>14390.613205658523</v>
      </c>
      <c r="J149" s="23">
        <f t="shared" si="79"/>
        <v>15722.921346489276</v>
      </c>
      <c r="K149" s="23">
        <f t="shared" si="79"/>
        <v>11012.83379367363</v>
      </c>
      <c r="L149" s="23">
        <f t="shared" si="79"/>
        <v>5757.7631066901786</v>
      </c>
      <c r="M149" s="23">
        <f t="shared" si="79"/>
        <v>11420.938186255868</v>
      </c>
      <c r="N149" s="23">
        <f t="shared" ref="N149:AM149" si="85">IF(N29=0,0,((N11*0.5)+M29-N47)*N84*N116*N$2)</f>
        <v>26248.465784032309</v>
      </c>
      <c r="O149" s="23">
        <f t="shared" si="85"/>
        <v>33880.168092674954</v>
      </c>
      <c r="P149" s="23">
        <f t="shared" si="85"/>
        <v>28777.8064904413</v>
      </c>
      <c r="Q149" s="23">
        <f t="shared" si="85"/>
        <v>23282.620551441731</v>
      </c>
      <c r="R149" s="23">
        <f t="shared" si="85"/>
        <v>13695.777218910282</v>
      </c>
      <c r="S149" s="23">
        <f t="shared" si="85"/>
        <v>15329.805270322424</v>
      </c>
      <c r="T149" s="23">
        <f t="shared" si="85"/>
        <v>16958.702975984426</v>
      </c>
      <c r="U149" s="23">
        <f t="shared" si="85"/>
        <v>21670.302210538353</v>
      </c>
      <c r="V149" s="23">
        <f t="shared" si="85"/>
        <v>20925.784218417404</v>
      </c>
      <c r="W149" s="23">
        <f t="shared" si="85"/>
        <v>9151.6516907949172</v>
      </c>
      <c r="X149" s="23">
        <f t="shared" si="85"/>
        <v>3153.4896001888033</v>
      </c>
      <c r="Y149" s="23">
        <f t="shared" si="85"/>
        <v>5106.9956469592416</v>
      </c>
      <c r="Z149" s="23">
        <f t="shared" si="85"/>
        <v>8052.1215282961111</v>
      </c>
      <c r="AA149" s="23">
        <f t="shared" si="85"/>
        <v>8086.5486511999316</v>
      </c>
      <c r="AB149" s="23">
        <f t="shared" si="85"/>
        <v>6986.3549336890455</v>
      </c>
      <c r="AC149" s="23">
        <f t="shared" si="85"/>
        <v>5787.0598096157019</v>
      </c>
      <c r="AD149" s="23">
        <f t="shared" si="85"/>
        <v>3255.662727040024</v>
      </c>
      <c r="AE149" s="23">
        <f t="shared" si="85"/>
        <v>3722.226378582835</v>
      </c>
      <c r="AF149" s="23">
        <f t="shared" si="85"/>
        <v>16958.702975984426</v>
      </c>
      <c r="AG149" s="23">
        <f t="shared" si="85"/>
        <v>21670.302210538353</v>
      </c>
      <c r="AH149" s="23">
        <f t="shared" si="85"/>
        <v>20925.784218417404</v>
      </c>
      <c r="AI149" s="23">
        <f t="shared" si="85"/>
        <v>9151.6516907949172</v>
      </c>
      <c r="AJ149" s="23">
        <f t="shared" si="85"/>
        <v>3153.4896001888033</v>
      </c>
      <c r="AK149" s="23">
        <f t="shared" si="85"/>
        <v>5106.9956469592416</v>
      </c>
      <c r="AL149" s="23">
        <f t="shared" si="85"/>
        <v>8052.1215282961111</v>
      </c>
      <c r="AM149" s="23">
        <f t="shared" si="85"/>
        <v>8086.5486511999316</v>
      </c>
    </row>
    <row r="150" spans="1:39" ht="15.75" hidden="1" customHeight="1" x14ac:dyDescent="0.25">
      <c r="A150" s="624"/>
      <c r="B150" s="74" t="s">
        <v>4</v>
      </c>
      <c r="C150" s="23">
        <f t="shared" si="78"/>
        <v>0</v>
      </c>
      <c r="D150" s="23">
        <f t="shared" si="79"/>
        <v>278.03716981914476</v>
      </c>
      <c r="E150" s="23">
        <f t="shared" si="79"/>
        <v>1459.2253189983555</v>
      </c>
      <c r="F150" s="23">
        <f t="shared" si="79"/>
        <v>3813.422422094884</v>
      </c>
      <c r="G150" s="23">
        <f t="shared" si="79"/>
        <v>8267.5623803934286</v>
      </c>
      <c r="H150" s="23">
        <f t="shared" si="79"/>
        <v>16122.786030271469</v>
      </c>
      <c r="I150" s="23">
        <f t="shared" si="79"/>
        <v>23172.547748345522</v>
      </c>
      <c r="J150" s="23">
        <f t="shared" si="79"/>
        <v>27228.918998482677</v>
      </c>
      <c r="K150" s="23">
        <f t="shared" si="79"/>
        <v>41505.260619485336</v>
      </c>
      <c r="L150" s="23">
        <f t="shared" si="79"/>
        <v>32550.481346996432</v>
      </c>
      <c r="M150" s="98">
        <f t="shared" si="79"/>
        <v>29874.951880467972</v>
      </c>
      <c r="N150" s="23">
        <f t="shared" ref="N150:AM150" si="86">IF(N30=0,0,((N12*0.5)+M30-N48)*N85*N117*N$2)</f>
        <v>44526.447553430698</v>
      </c>
      <c r="O150" s="23">
        <f t="shared" si="86"/>
        <v>61002.370417944869</v>
      </c>
      <c r="P150" s="23">
        <f t="shared" si="86"/>
        <v>46890.580645298069</v>
      </c>
      <c r="Q150" s="23">
        <f t="shared" si="86"/>
        <v>52319.766325892349</v>
      </c>
      <c r="R150" s="23">
        <f t="shared" si="86"/>
        <v>52859.989089077229</v>
      </c>
      <c r="S150" s="23">
        <f t="shared" si="86"/>
        <v>66048.164118517729</v>
      </c>
      <c r="T150" s="23">
        <f t="shared" si="86"/>
        <v>26329.971292735772</v>
      </c>
      <c r="U150" s="23">
        <f t="shared" si="86"/>
        <v>32483.270315526283</v>
      </c>
      <c r="V150" s="23">
        <f t="shared" si="86"/>
        <v>26536.60323406243</v>
      </c>
      <c r="W150" s="23">
        <f t="shared" si="86"/>
        <v>27196.067018762704</v>
      </c>
      <c r="X150" s="23">
        <f t="shared" si="86"/>
        <v>18082.912219509486</v>
      </c>
      <c r="Y150" s="23">
        <f t="shared" si="86"/>
        <v>14892.101542431104</v>
      </c>
      <c r="Z150" s="23">
        <f t="shared" si="86"/>
        <v>15558.622947786078</v>
      </c>
      <c r="AA150" s="23">
        <f t="shared" si="86"/>
        <v>16878.074311788805</v>
      </c>
      <c r="AB150" s="23">
        <f t="shared" si="86"/>
        <v>13095.793143433581</v>
      </c>
      <c r="AC150" s="23">
        <f t="shared" si="86"/>
        <v>14872.577009426923</v>
      </c>
      <c r="AD150" s="23">
        <f t="shared" si="86"/>
        <v>14738.106579655945</v>
      </c>
      <c r="AE150" s="23">
        <f t="shared" si="86"/>
        <v>18764.135855133954</v>
      </c>
      <c r="AF150" s="23">
        <f t="shared" si="86"/>
        <v>26329.971292735772</v>
      </c>
      <c r="AG150" s="23">
        <f t="shared" si="86"/>
        <v>32483.270315526283</v>
      </c>
      <c r="AH150" s="23">
        <f t="shared" si="86"/>
        <v>26536.60323406243</v>
      </c>
      <c r="AI150" s="23">
        <f t="shared" si="86"/>
        <v>27196.067018762704</v>
      </c>
      <c r="AJ150" s="23">
        <f t="shared" si="86"/>
        <v>18082.912219509486</v>
      </c>
      <c r="AK150" s="23">
        <f t="shared" si="86"/>
        <v>14892.101542431104</v>
      </c>
      <c r="AL150" s="23">
        <f t="shared" si="86"/>
        <v>15558.622947786078</v>
      </c>
      <c r="AM150" s="23">
        <f t="shared" si="86"/>
        <v>16878.074311788805</v>
      </c>
    </row>
    <row r="151" spans="1:39" hidden="1" x14ac:dyDescent="0.25">
      <c r="A151" s="624"/>
      <c r="B151" s="74" t="s">
        <v>5</v>
      </c>
      <c r="C151" s="23">
        <f t="shared" si="78"/>
        <v>0</v>
      </c>
      <c r="D151" s="23">
        <f t="shared" si="79"/>
        <v>0</v>
      </c>
      <c r="E151" s="23">
        <f t="shared" si="79"/>
        <v>14.140304559801745</v>
      </c>
      <c r="F151" s="23">
        <f t="shared" si="79"/>
        <v>26.856683716603566</v>
      </c>
      <c r="G151" s="23">
        <f t="shared" si="79"/>
        <v>53.510668841604222</v>
      </c>
      <c r="H151" s="23">
        <f t="shared" si="79"/>
        <v>148.12877889394221</v>
      </c>
      <c r="I151" s="23">
        <f t="shared" si="79"/>
        <v>170.24653185487625</v>
      </c>
      <c r="J151" s="23">
        <f t="shared" si="79"/>
        <v>181.9082553147496</v>
      </c>
      <c r="K151" s="23">
        <f t="shared" si="79"/>
        <v>312.23315840840132</v>
      </c>
      <c r="L151" s="23">
        <f t="shared" si="79"/>
        <v>288.52343853616162</v>
      </c>
      <c r="M151" s="23">
        <f t="shared" si="79"/>
        <v>344.1172263041824</v>
      </c>
      <c r="N151" s="23">
        <f t="shared" ref="N151:AM151" si="87">IF(N31=0,0,((N13*0.5)+M31-N49)*N86*N118*N$2)</f>
        <v>378.30706859575793</v>
      </c>
      <c r="O151" s="23">
        <f t="shared" si="87"/>
        <v>375.14826646492639</v>
      </c>
      <c r="P151" s="23">
        <f t="shared" si="87"/>
        <v>342.44587432129771</v>
      </c>
      <c r="Q151" s="23">
        <f t="shared" si="87"/>
        <v>388.93724019971268</v>
      </c>
      <c r="R151" s="23">
        <f t="shared" si="87"/>
        <v>369.35429507463192</v>
      </c>
      <c r="S151" s="23">
        <f t="shared" si="87"/>
        <v>401.41141050474022</v>
      </c>
      <c r="T151" s="23">
        <f t="shared" si="87"/>
        <v>-298.6405672365409</v>
      </c>
      <c r="U151" s="23">
        <f t="shared" si="87"/>
        <v>-296.9392270529662</v>
      </c>
      <c r="V151" s="23">
        <f t="shared" si="87"/>
        <v>-303.12049105772428</v>
      </c>
      <c r="W151" s="23">
        <f t="shared" si="87"/>
        <v>-295.60481155276904</v>
      </c>
      <c r="X151" s="23">
        <f t="shared" si="87"/>
        <v>-171.34606502049982</v>
      </c>
      <c r="Y151" s="23">
        <f t="shared" si="87"/>
        <v>-168.52029350255984</v>
      </c>
      <c r="Z151" s="23">
        <f t="shared" si="87"/>
        <v>-167.25695440337873</v>
      </c>
      <c r="AA151" s="23">
        <f t="shared" si="87"/>
        <v>-161.23348714680202</v>
      </c>
      <c r="AB151" s="23">
        <f t="shared" si="87"/>
        <v>-148.8201036593702</v>
      </c>
      <c r="AC151" s="23">
        <f t="shared" si="87"/>
        <v>-171.90015279212562</v>
      </c>
      <c r="AD151" s="23">
        <f t="shared" si="87"/>
        <v>-160.24833417679233</v>
      </c>
      <c r="AE151" s="23">
        <f t="shared" si="87"/>
        <v>-177.34492339604014</v>
      </c>
      <c r="AF151" s="23">
        <f t="shared" si="87"/>
        <v>-298.6405672365409</v>
      </c>
      <c r="AG151" s="23">
        <f t="shared" si="87"/>
        <v>-296.9392270529662</v>
      </c>
      <c r="AH151" s="23">
        <f t="shared" si="87"/>
        <v>-303.12049105772428</v>
      </c>
      <c r="AI151" s="23">
        <f t="shared" si="87"/>
        <v>-295.60481155276904</v>
      </c>
      <c r="AJ151" s="23">
        <f t="shared" si="87"/>
        <v>-171.34606502049982</v>
      </c>
      <c r="AK151" s="23">
        <f t="shared" si="87"/>
        <v>-168.52029350255984</v>
      </c>
      <c r="AL151" s="23">
        <f t="shared" si="87"/>
        <v>-167.25695440337873</v>
      </c>
      <c r="AM151" s="23">
        <f t="shared" si="87"/>
        <v>-161.23348714680202</v>
      </c>
    </row>
    <row r="152" spans="1:39" hidden="1" x14ac:dyDescent="0.25">
      <c r="A152" s="624"/>
      <c r="B152" s="74" t="s">
        <v>22</v>
      </c>
      <c r="C152" s="23">
        <f t="shared" si="78"/>
        <v>0</v>
      </c>
      <c r="D152" s="23">
        <f t="shared" si="79"/>
        <v>0</v>
      </c>
      <c r="E152" s="23">
        <f t="shared" si="79"/>
        <v>119.19584761339017</v>
      </c>
      <c r="F152" s="23">
        <f t="shared" si="79"/>
        <v>226.38870090434455</v>
      </c>
      <c r="G152" s="23">
        <f t="shared" si="79"/>
        <v>246.03750102320174</v>
      </c>
      <c r="H152" s="23">
        <f t="shared" si="79"/>
        <v>432.22607877241001</v>
      </c>
      <c r="I152" s="23">
        <f t="shared" si="79"/>
        <v>800.43900499022845</v>
      </c>
      <c r="J152" s="23">
        <f t="shared" si="79"/>
        <v>1284.2603336921761</v>
      </c>
      <c r="K152" s="23">
        <f t="shared" si="79"/>
        <v>1343.2646679592767</v>
      </c>
      <c r="L152" s="23">
        <f t="shared" si="79"/>
        <v>803.57582173668118</v>
      </c>
      <c r="M152" s="23">
        <f t="shared" si="79"/>
        <v>833.47166000556024</v>
      </c>
      <c r="N152" s="23">
        <f t="shared" ref="N152:AM152" si="88">IF(N32=0,0,((N14*0.5)+M32-N50)*N87*N119*N$2)</f>
        <v>861.42243748485839</v>
      </c>
      <c r="O152" s="23">
        <f t="shared" si="88"/>
        <v>863.98517687645756</v>
      </c>
      <c r="P152" s="23">
        <f t="shared" si="88"/>
        <v>788.66993598052818</v>
      </c>
      <c r="Q152" s="23">
        <f t="shared" si="88"/>
        <v>895.74187143206996</v>
      </c>
      <c r="R152" s="23">
        <f t="shared" si="88"/>
        <v>850.64137165610555</v>
      </c>
      <c r="S152" s="23">
        <f t="shared" si="88"/>
        <v>924.47050808267772</v>
      </c>
      <c r="T152" s="23">
        <f t="shared" si="88"/>
        <v>-523.96265812670129</v>
      </c>
      <c r="U152" s="23">
        <f t="shared" si="88"/>
        <v>-520.97766940526787</v>
      </c>
      <c r="V152" s="23">
        <f t="shared" si="88"/>
        <v>-531.82265121227954</v>
      </c>
      <c r="W152" s="23">
        <f t="shared" si="88"/>
        <v>-518.63644731679301</v>
      </c>
      <c r="X152" s="23">
        <f t="shared" si="88"/>
        <v>-300.62539901547092</v>
      </c>
      <c r="Y152" s="23">
        <f t="shared" si="88"/>
        <v>-295.6676038656048</v>
      </c>
      <c r="Z152" s="23">
        <f t="shared" si="88"/>
        <v>-293.45108479504597</v>
      </c>
      <c r="AA152" s="23">
        <f t="shared" si="88"/>
        <v>-282.88295621124479</v>
      </c>
      <c r="AB152" s="23">
        <f t="shared" si="88"/>
        <v>-261.10376703876636</v>
      </c>
      <c r="AC152" s="23">
        <f t="shared" si="88"/>
        <v>-301.59754189727369</v>
      </c>
      <c r="AD152" s="23">
        <f t="shared" si="88"/>
        <v>-281.15451263907983</v>
      </c>
      <c r="AE152" s="23">
        <f t="shared" si="88"/>
        <v>-311.15035150018855</v>
      </c>
      <c r="AF152" s="23">
        <f t="shared" si="88"/>
        <v>-523.96265812670129</v>
      </c>
      <c r="AG152" s="23">
        <f t="shared" si="88"/>
        <v>-520.97766940526787</v>
      </c>
      <c r="AH152" s="23">
        <f t="shared" si="88"/>
        <v>-531.82265121227954</v>
      </c>
      <c r="AI152" s="23">
        <f t="shared" si="88"/>
        <v>-518.63644731679301</v>
      </c>
      <c r="AJ152" s="23">
        <f t="shared" si="88"/>
        <v>-300.62539901547092</v>
      </c>
      <c r="AK152" s="23">
        <f t="shared" si="88"/>
        <v>-295.6676038656048</v>
      </c>
      <c r="AL152" s="23">
        <f t="shared" si="88"/>
        <v>-293.45108479504597</v>
      </c>
      <c r="AM152" s="23">
        <f t="shared" si="88"/>
        <v>-282.88295621124479</v>
      </c>
    </row>
    <row r="153" spans="1:39" hidden="1" x14ac:dyDescent="0.25">
      <c r="A153" s="624"/>
      <c r="B153" s="74" t="s">
        <v>23</v>
      </c>
      <c r="C153" s="23">
        <f t="shared" si="78"/>
        <v>0</v>
      </c>
      <c r="D153" s="23">
        <f t="shared" si="79"/>
        <v>0</v>
      </c>
      <c r="E153" s="23">
        <f t="shared" si="79"/>
        <v>0</v>
      </c>
      <c r="F153" s="23">
        <f t="shared" si="79"/>
        <v>0</v>
      </c>
      <c r="G153" s="23">
        <f t="shared" si="79"/>
        <v>0</v>
      </c>
      <c r="H153" s="23">
        <f t="shared" si="79"/>
        <v>0</v>
      </c>
      <c r="I153" s="23">
        <f t="shared" si="79"/>
        <v>0</v>
      </c>
      <c r="J153" s="23">
        <f t="shared" si="79"/>
        <v>8777.2591002045829</v>
      </c>
      <c r="K153" s="23">
        <f t="shared" si="79"/>
        <v>17008.950551351983</v>
      </c>
      <c r="L153" s="23">
        <f t="shared" si="79"/>
        <v>9771.0357730116193</v>
      </c>
      <c r="M153" s="23">
        <f t="shared" si="79"/>
        <v>9705.9941299815837</v>
      </c>
      <c r="N153" s="23">
        <f t="shared" ref="N153:AM153" si="89">IF(N33=0,0,((N15*0.5)+M33-N51)*N88*N120*N$2)</f>
        <v>9771.4105892223724</v>
      </c>
      <c r="O153" s="23">
        <f t="shared" si="89"/>
        <v>9533.2494976399739</v>
      </c>
      <c r="P153" s="23">
        <f t="shared" si="89"/>
        <v>8702.2178993531652</v>
      </c>
      <c r="Q153" s="23">
        <f t="shared" si="89"/>
        <v>9883.654227398767</v>
      </c>
      <c r="R153" s="23">
        <f t="shared" si="89"/>
        <v>9386.0133785280395</v>
      </c>
      <c r="S153" s="23">
        <f t="shared" si="89"/>
        <v>10200.647236361525</v>
      </c>
      <c r="T153" s="23">
        <f t="shared" si="89"/>
        <v>-1.0263265768013403</v>
      </c>
      <c r="U153" s="23">
        <f t="shared" si="89"/>
        <v>-1.0204796462830237</v>
      </c>
      <c r="V153" s="23">
        <f t="shared" si="89"/>
        <v>-1.0417225590761938</v>
      </c>
      <c r="W153" s="23">
        <f t="shared" si="89"/>
        <v>-1.0158937117429807</v>
      </c>
      <c r="X153" s="23">
        <f t="shared" si="89"/>
        <v>-0.588858446085057</v>
      </c>
      <c r="Y153" s="23">
        <f t="shared" si="89"/>
        <v>-0.57914722555106646</v>
      </c>
      <c r="Z153" s="23">
        <f t="shared" si="89"/>
        <v>-0.57480555655077004</v>
      </c>
      <c r="AA153" s="23">
        <f t="shared" si="89"/>
        <v>-0.55410493778647207</v>
      </c>
      <c r="AB153" s="23">
        <f t="shared" si="89"/>
        <v>-0.51144433913080711</v>
      </c>
      <c r="AC153" s="23">
        <f t="shared" si="89"/>
        <v>-0.59076265826614949</v>
      </c>
      <c r="AD153" s="23">
        <f t="shared" si="89"/>
        <v>-0.55071930038063743</v>
      </c>
      <c r="AE153" s="23">
        <f t="shared" si="89"/>
        <v>-0.6094744924522868</v>
      </c>
      <c r="AF153" s="23">
        <f t="shared" si="89"/>
        <v>-1.0263265768013403</v>
      </c>
      <c r="AG153" s="23">
        <f t="shared" si="89"/>
        <v>-1.0204796462830237</v>
      </c>
      <c r="AH153" s="23">
        <f t="shared" si="89"/>
        <v>-1.0417225590761938</v>
      </c>
      <c r="AI153" s="23">
        <f t="shared" si="89"/>
        <v>-1.0158937117429807</v>
      </c>
      <c r="AJ153" s="23">
        <f t="shared" si="89"/>
        <v>-0.588858446085057</v>
      </c>
      <c r="AK153" s="23">
        <f t="shared" si="89"/>
        <v>-0.57914722555106646</v>
      </c>
      <c r="AL153" s="23">
        <f t="shared" si="89"/>
        <v>-0.57480555655077004</v>
      </c>
      <c r="AM153" s="23">
        <f t="shared" si="89"/>
        <v>-0.55410493778647207</v>
      </c>
    </row>
    <row r="154" spans="1:39" ht="15.75" hidden="1" customHeight="1" x14ac:dyDescent="0.25">
      <c r="A154" s="624"/>
      <c r="B154" s="74" t="s">
        <v>7</v>
      </c>
      <c r="C154" s="23">
        <f t="shared" si="78"/>
        <v>0</v>
      </c>
      <c r="D154" s="23">
        <f t="shared" si="79"/>
        <v>0</v>
      </c>
      <c r="E154" s="23">
        <f t="shared" si="79"/>
        <v>0</v>
      </c>
      <c r="F154" s="23">
        <f t="shared" si="79"/>
        <v>0</v>
      </c>
      <c r="G154" s="23">
        <f t="shared" si="79"/>
        <v>0</v>
      </c>
      <c r="H154" s="23">
        <f t="shared" si="79"/>
        <v>0</v>
      </c>
      <c r="I154" s="23">
        <f t="shared" si="79"/>
        <v>0</v>
      </c>
      <c r="J154" s="23">
        <f t="shared" si="79"/>
        <v>9.6504679893817613</v>
      </c>
      <c r="K154" s="23">
        <f t="shared" si="79"/>
        <v>46.946928436727241</v>
      </c>
      <c r="L154" s="23">
        <f t="shared" si="79"/>
        <v>42.691533110473259</v>
      </c>
      <c r="M154" s="23">
        <f t="shared" si="79"/>
        <v>55.476871709105694</v>
      </c>
      <c r="N154" s="23">
        <f t="shared" ref="N154:AM154" si="90">IF(N34=0,0,((N16*0.5)+M34-N52)*N89*N121*N$2)</f>
        <v>865.31833331269684</v>
      </c>
      <c r="O154" s="23">
        <f t="shared" si="90"/>
        <v>1631.6146390514064</v>
      </c>
      <c r="P154" s="23">
        <f t="shared" si="90"/>
        <v>1486.2524837552621</v>
      </c>
      <c r="Q154" s="23">
        <f t="shared" si="90"/>
        <v>1666.6584628600272</v>
      </c>
      <c r="R154" s="23">
        <f t="shared" si="90"/>
        <v>1662.6647551419469</v>
      </c>
      <c r="S154" s="23">
        <f t="shared" si="90"/>
        <v>1771.5821772829106</v>
      </c>
      <c r="T154" s="23">
        <f t="shared" si="90"/>
        <v>3425.9701047737708</v>
      </c>
      <c r="U154" s="23">
        <f t="shared" si="90"/>
        <v>3440.1264093214104</v>
      </c>
      <c r="V154" s="23">
        <f t="shared" si="90"/>
        <v>3504.4100895423894</v>
      </c>
      <c r="W154" s="23">
        <f t="shared" si="90"/>
        <v>3335.9739356134523</v>
      </c>
      <c r="X154" s="23">
        <f t="shared" si="90"/>
        <v>1900.9839482497664</v>
      </c>
      <c r="Y154" s="23">
        <f t="shared" si="90"/>
        <v>1850.7423991437461</v>
      </c>
      <c r="Z154" s="23">
        <f t="shared" si="90"/>
        <v>1823.3226652139169</v>
      </c>
      <c r="AA154" s="23">
        <f t="shared" si="90"/>
        <v>1766.8437819301651</v>
      </c>
      <c r="AB154" s="23">
        <f t="shared" si="90"/>
        <v>1627.7317099015015</v>
      </c>
      <c r="AC154" s="23">
        <f t="shared" si="90"/>
        <v>1853.3677679039497</v>
      </c>
      <c r="AD154" s="23">
        <f t="shared" si="90"/>
        <v>1828.2934033712447</v>
      </c>
      <c r="AE154" s="23">
        <f t="shared" si="90"/>
        <v>1977.5509766539228</v>
      </c>
      <c r="AF154" s="23">
        <f t="shared" si="90"/>
        <v>3425.9701047737708</v>
      </c>
      <c r="AG154" s="23">
        <f t="shared" si="90"/>
        <v>3440.1264093214104</v>
      </c>
      <c r="AH154" s="23">
        <f t="shared" si="90"/>
        <v>3504.4100895423894</v>
      </c>
      <c r="AI154" s="23">
        <f t="shared" si="90"/>
        <v>3335.9739356134523</v>
      </c>
      <c r="AJ154" s="23">
        <f t="shared" si="90"/>
        <v>1900.9839482497664</v>
      </c>
      <c r="AK154" s="23">
        <f t="shared" si="90"/>
        <v>1850.7423991437461</v>
      </c>
      <c r="AL154" s="23">
        <f t="shared" si="90"/>
        <v>1823.3226652139169</v>
      </c>
      <c r="AM154" s="23">
        <f t="shared" si="90"/>
        <v>1766.8437819301651</v>
      </c>
    </row>
    <row r="155" spans="1:39" ht="15.75" hidden="1" customHeight="1" x14ac:dyDescent="0.25">
      <c r="A155" s="624"/>
      <c r="B155" s="74" t="s">
        <v>8</v>
      </c>
      <c r="C155" s="23">
        <f t="shared" si="78"/>
        <v>0</v>
      </c>
      <c r="D155" s="23">
        <f t="shared" si="79"/>
        <v>0</v>
      </c>
      <c r="E155" s="23">
        <f t="shared" si="79"/>
        <v>0</v>
      </c>
      <c r="F155" s="23">
        <f t="shared" si="79"/>
        <v>0</v>
      </c>
      <c r="G155" s="23">
        <f t="shared" si="79"/>
        <v>0</v>
      </c>
      <c r="H155" s="23">
        <f t="shared" si="79"/>
        <v>0</v>
      </c>
      <c r="I155" s="23">
        <f t="shared" si="79"/>
        <v>0</v>
      </c>
      <c r="J155" s="23">
        <f t="shared" si="79"/>
        <v>0</v>
      </c>
      <c r="K155" s="23">
        <f t="shared" si="79"/>
        <v>79.990384050886178</v>
      </c>
      <c r="L155" s="23">
        <f t="shared" si="79"/>
        <v>95.729761796227947</v>
      </c>
      <c r="M155" s="23">
        <f t="shared" si="79"/>
        <v>102.09023007187116</v>
      </c>
      <c r="N155" s="23">
        <f t="shared" ref="N155:AM155" si="91">IF(N35=0,0,((N17*0.5)+M35-N53)*N90*N122*N$2)</f>
        <v>108.16849296733271</v>
      </c>
      <c r="O155" s="23">
        <f t="shared" si="91"/>
        <v>120.84897499826924</v>
      </c>
      <c r="P155" s="23">
        <f t="shared" si="91"/>
        <v>101.06747165748085</v>
      </c>
      <c r="Q155" s="23">
        <f t="shared" si="91"/>
        <v>96.89151976073687</v>
      </c>
      <c r="R155" s="23">
        <f t="shared" si="91"/>
        <v>86.951638526471996</v>
      </c>
      <c r="S155" s="23">
        <f t="shared" si="91"/>
        <v>96.234905949348345</v>
      </c>
      <c r="T155" s="23">
        <f t="shared" si="91"/>
        <v>10.268002436781135</v>
      </c>
      <c r="U155" s="23">
        <f t="shared" si="91"/>
        <v>10.250846726956933</v>
      </c>
      <c r="V155" s="23">
        <f t="shared" si="91"/>
        <v>10.603340960083742</v>
      </c>
      <c r="W155" s="23">
        <f t="shared" si="91"/>
        <v>10.311798288926585</v>
      </c>
      <c r="X155" s="23">
        <f t="shared" si="91"/>
        <v>6.2978109003922302</v>
      </c>
      <c r="Y155" s="23">
        <f t="shared" si="91"/>
        <v>6.6428559508556821</v>
      </c>
      <c r="Z155" s="23">
        <f t="shared" si="91"/>
        <v>6.9521785395313476</v>
      </c>
      <c r="AA155" s="23">
        <f t="shared" si="91"/>
        <v>7.6466581786557342</v>
      </c>
      <c r="AB155" s="23">
        <f t="shared" si="91"/>
        <v>6.457604419726314</v>
      </c>
      <c r="AC155" s="23">
        <f t="shared" si="91"/>
        <v>6.2559438758172297</v>
      </c>
      <c r="AD155" s="23">
        <f t="shared" si="91"/>
        <v>5.5835623377620447</v>
      </c>
      <c r="AE155" s="23">
        <f t="shared" si="91"/>
        <v>6.2851167341459089</v>
      </c>
      <c r="AF155" s="23">
        <f t="shared" si="91"/>
        <v>10.268002436781135</v>
      </c>
      <c r="AG155" s="23">
        <f t="shared" si="91"/>
        <v>10.250846726956933</v>
      </c>
      <c r="AH155" s="23">
        <f t="shared" si="91"/>
        <v>10.603340960083742</v>
      </c>
      <c r="AI155" s="23">
        <f t="shared" si="91"/>
        <v>10.311798288926585</v>
      </c>
      <c r="AJ155" s="23">
        <f t="shared" si="91"/>
        <v>6.2978109003922302</v>
      </c>
      <c r="AK155" s="23">
        <f t="shared" si="91"/>
        <v>6.6428559508556821</v>
      </c>
      <c r="AL155" s="23">
        <f t="shared" si="91"/>
        <v>6.9521785395313476</v>
      </c>
      <c r="AM155" s="23">
        <f t="shared" si="91"/>
        <v>7.6466581786557342</v>
      </c>
    </row>
    <row r="156" spans="1:39" ht="15.75" hidden="1" customHeight="1" x14ac:dyDescent="0.25">
      <c r="A156" s="624"/>
      <c r="B156" s="13"/>
      <c r="C156" s="3"/>
      <c r="D156" s="3">
        <f t="shared" ref="D156:M156" si="92">IF(D36=0,0,((D18*0.5)+C36-D54)*D91*D123*D$2)</f>
        <v>0</v>
      </c>
      <c r="E156" s="3">
        <f t="shared" si="92"/>
        <v>0</v>
      </c>
      <c r="F156" s="3">
        <f t="shared" si="92"/>
        <v>0</v>
      </c>
      <c r="G156" s="3">
        <f t="shared" si="92"/>
        <v>0</v>
      </c>
      <c r="H156" s="3">
        <f t="shared" si="92"/>
        <v>0</v>
      </c>
      <c r="I156" s="3">
        <f t="shared" si="92"/>
        <v>0</v>
      </c>
      <c r="J156" s="3">
        <f t="shared" si="92"/>
        <v>0</v>
      </c>
      <c r="K156" s="3">
        <f t="shared" si="92"/>
        <v>0</v>
      </c>
      <c r="L156" s="3">
        <f t="shared" si="92"/>
        <v>0</v>
      </c>
      <c r="M156" s="3">
        <f t="shared" si="92"/>
        <v>0</v>
      </c>
      <c r="N156" s="3">
        <f t="shared" ref="N156:AM156" si="93">IF(N36=0,0,((N18*0.5)+M36-N54)*N91*N123*N$2)</f>
        <v>0</v>
      </c>
      <c r="O156" s="3">
        <f t="shared" si="93"/>
        <v>0</v>
      </c>
      <c r="P156" s="3">
        <f t="shared" si="93"/>
        <v>0</v>
      </c>
      <c r="Q156" s="3">
        <f t="shared" si="93"/>
        <v>0</v>
      </c>
      <c r="R156" s="3">
        <f t="shared" si="93"/>
        <v>0</v>
      </c>
      <c r="S156" s="3">
        <f t="shared" si="93"/>
        <v>0</v>
      </c>
      <c r="T156" s="3">
        <f t="shared" si="93"/>
        <v>0</v>
      </c>
      <c r="U156" s="3">
        <f t="shared" si="93"/>
        <v>0</v>
      </c>
      <c r="V156" s="3">
        <f t="shared" si="93"/>
        <v>0</v>
      </c>
      <c r="W156" s="3">
        <f t="shared" si="93"/>
        <v>0</v>
      </c>
      <c r="X156" s="3">
        <f t="shared" si="93"/>
        <v>0</v>
      </c>
      <c r="Y156" s="3">
        <f t="shared" si="93"/>
        <v>0</v>
      </c>
      <c r="Z156" s="3">
        <f t="shared" si="93"/>
        <v>0</v>
      </c>
      <c r="AA156" s="3">
        <f t="shared" si="93"/>
        <v>0</v>
      </c>
      <c r="AB156" s="3">
        <f t="shared" si="93"/>
        <v>0</v>
      </c>
      <c r="AC156" s="3">
        <f t="shared" si="93"/>
        <v>0</v>
      </c>
      <c r="AD156" s="3">
        <f t="shared" si="93"/>
        <v>0</v>
      </c>
      <c r="AE156" s="3">
        <f t="shared" si="93"/>
        <v>0</v>
      </c>
      <c r="AF156" s="3">
        <f t="shared" si="93"/>
        <v>0</v>
      </c>
      <c r="AG156" s="3">
        <f t="shared" si="93"/>
        <v>0</v>
      </c>
      <c r="AH156" s="3">
        <f t="shared" si="93"/>
        <v>0</v>
      </c>
      <c r="AI156" s="3">
        <f t="shared" si="93"/>
        <v>0</v>
      </c>
      <c r="AJ156" s="3">
        <f t="shared" si="93"/>
        <v>0</v>
      </c>
      <c r="AK156" s="3">
        <f t="shared" si="93"/>
        <v>0</v>
      </c>
      <c r="AL156" s="3">
        <f t="shared" si="93"/>
        <v>0</v>
      </c>
      <c r="AM156" s="3">
        <f t="shared" si="93"/>
        <v>0</v>
      </c>
    </row>
    <row r="157" spans="1:39" ht="15.75" hidden="1" customHeight="1" x14ac:dyDescent="0.25">
      <c r="A157" s="624"/>
      <c r="B157" s="226" t="s">
        <v>25</v>
      </c>
      <c r="C157" s="23">
        <f>SUM(C143:C156)</f>
        <v>0</v>
      </c>
      <c r="D157" s="23">
        <f>SUM(D143:D156)</f>
        <v>288.95291673528084</v>
      </c>
      <c r="E157" s="98">
        <f t="shared" ref="E157:AM157" si="94">SUM(E143:E156)</f>
        <v>1885.2937741987087</v>
      </c>
      <c r="F157" s="98">
        <f t="shared" si="94"/>
        <v>5088.865464915707</v>
      </c>
      <c r="G157" s="98">
        <f t="shared" si="94"/>
        <v>11737.791029112212</v>
      </c>
      <c r="H157" s="98">
        <f t="shared" si="94"/>
        <v>43839.624013063949</v>
      </c>
      <c r="I157" s="98">
        <f t="shared" si="94"/>
        <v>69712.043640190066</v>
      </c>
      <c r="J157" s="98">
        <f t="shared" si="94"/>
        <v>86783.117227518014</v>
      </c>
      <c r="K157" s="98">
        <f t="shared" si="94"/>
        <v>90342.64258772519</v>
      </c>
      <c r="L157" s="98">
        <f t="shared" si="94"/>
        <v>53122.229196112268</v>
      </c>
      <c r="M157" s="98">
        <f t="shared" si="94"/>
        <v>54772.589807332544</v>
      </c>
      <c r="N157" s="23">
        <f t="shared" si="94"/>
        <v>85118.734144320304</v>
      </c>
      <c r="O157" s="23">
        <f t="shared" si="94"/>
        <v>110405.57621889966</v>
      </c>
      <c r="P157" s="23">
        <f t="shared" si="94"/>
        <v>89874.544142335217</v>
      </c>
      <c r="Q157" s="23">
        <f t="shared" si="94"/>
        <v>93180.930676670978</v>
      </c>
      <c r="R157" s="23">
        <f t="shared" si="94"/>
        <v>87050.783847164465</v>
      </c>
      <c r="S157" s="23">
        <f t="shared" si="94"/>
        <v>113741.45504917673</v>
      </c>
      <c r="T157" s="23">
        <f t="shared" si="94"/>
        <v>67413.483400967103</v>
      </c>
      <c r="U157" s="23">
        <f t="shared" si="94"/>
        <v>83723.802553335103</v>
      </c>
      <c r="V157" s="23">
        <f t="shared" si="94"/>
        <v>76251.431542905746</v>
      </c>
      <c r="W157" s="23">
        <f t="shared" si="94"/>
        <v>51201.421830025356</v>
      </c>
      <c r="X157" s="23">
        <f t="shared" si="94"/>
        <v>25118.743018759022</v>
      </c>
      <c r="Y157" s="23">
        <f t="shared" si="94"/>
        <v>23098.778044421826</v>
      </c>
      <c r="Z157" s="23">
        <f t="shared" si="94"/>
        <v>26377.96332557869</v>
      </c>
      <c r="AA157" s="23">
        <f t="shared" si="94"/>
        <v>27639.542817033176</v>
      </c>
      <c r="AB157" s="23">
        <f t="shared" si="94"/>
        <v>22557.09249781799</v>
      </c>
      <c r="AC157" s="23">
        <f t="shared" si="94"/>
        <v>23780.458723080679</v>
      </c>
      <c r="AD157" s="23">
        <f t="shared" si="94"/>
        <v>21772.432474150643</v>
      </c>
      <c r="AE157" s="23">
        <f t="shared" si="94"/>
        <v>28711.296782579317</v>
      </c>
      <c r="AF157" s="23">
        <f t="shared" si="94"/>
        <v>67413.483400967103</v>
      </c>
      <c r="AG157" s="23">
        <f t="shared" si="94"/>
        <v>83723.802553335103</v>
      </c>
      <c r="AH157" s="23">
        <f t="shared" si="94"/>
        <v>76251.431542905746</v>
      </c>
      <c r="AI157" s="23">
        <f t="shared" si="94"/>
        <v>51201.421830025356</v>
      </c>
      <c r="AJ157" s="23">
        <f t="shared" si="94"/>
        <v>25118.743018759022</v>
      </c>
      <c r="AK157" s="23">
        <f t="shared" si="94"/>
        <v>23098.778044421826</v>
      </c>
      <c r="AL157" s="23">
        <f t="shared" si="94"/>
        <v>26377.96332557869</v>
      </c>
      <c r="AM157" s="23">
        <f t="shared" si="94"/>
        <v>27639.542817033176</v>
      </c>
    </row>
    <row r="158" spans="1:39" ht="16.5" hidden="1" customHeight="1" thickBot="1" x14ac:dyDescent="0.3">
      <c r="A158" s="625"/>
      <c r="B158" s="127" t="s">
        <v>26</v>
      </c>
      <c r="C158" s="24">
        <f>C157</f>
        <v>0</v>
      </c>
      <c r="D158" s="24">
        <f>C158+D157</f>
        <v>288.95291673528084</v>
      </c>
      <c r="E158" s="24">
        <f t="shared" ref="E158:AM158" si="95">D158+E157</f>
        <v>2174.2466909339896</v>
      </c>
      <c r="F158" s="24">
        <f t="shared" si="95"/>
        <v>7263.1121558496961</v>
      </c>
      <c r="G158" s="24">
        <f t="shared" si="95"/>
        <v>19000.903184961906</v>
      </c>
      <c r="H158" s="24">
        <f t="shared" si="95"/>
        <v>62840.527198025855</v>
      </c>
      <c r="I158" s="24">
        <f t="shared" si="95"/>
        <v>132552.57083821594</v>
      </c>
      <c r="J158" s="24">
        <f t="shared" si="95"/>
        <v>219335.68806573394</v>
      </c>
      <c r="K158" s="24">
        <f t="shared" si="95"/>
        <v>309678.33065345912</v>
      </c>
      <c r="L158" s="24">
        <f t="shared" si="95"/>
        <v>362800.55984957138</v>
      </c>
      <c r="M158" s="24">
        <f t="shared" si="95"/>
        <v>417573.14965690393</v>
      </c>
      <c r="N158" s="24">
        <f t="shared" si="95"/>
        <v>502691.88380122423</v>
      </c>
      <c r="O158" s="24">
        <f t="shared" si="95"/>
        <v>613097.46002012386</v>
      </c>
      <c r="P158" s="24">
        <f t="shared" si="95"/>
        <v>702972.00416245905</v>
      </c>
      <c r="Q158" s="24">
        <f t="shared" si="95"/>
        <v>796152.93483913003</v>
      </c>
      <c r="R158" s="24">
        <f t="shared" si="95"/>
        <v>883203.71868629451</v>
      </c>
      <c r="S158" s="24">
        <f t="shared" si="95"/>
        <v>996945.17373547121</v>
      </c>
      <c r="T158" s="24">
        <f t="shared" si="95"/>
        <v>1064358.6571364384</v>
      </c>
      <c r="U158" s="24">
        <f t="shared" si="95"/>
        <v>1148082.4596897736</v>
      </c>
      <c r="V158" s="24">
        <f t="shared" si="95"/>
        <v>1224333.8912326794</v>
      </c>
      <c r="W158" s="24">
        <f t="shared" si="95"/>
        <v>1275535.3130627046</v>
      </c>
      <c r="X158" s="24">
        <f t="shared" si="95"/>
        <v>1300654.0560814636</v>
      </c>
      <c r="Y158" s="24">
        <f t="shared" si="95"/>
        <v>1323752.8341258855</v>
      </c>
      <c r="Z158" s="24">
        <f t="shared" si="95"/>
        <v>1350130.7974514642</v>
      </c>
      <c r="AA158" s="24">
        <f t="shared" si="95"/>
        <v>1377770.3402684974</v>
      </c>
      <c r="AB158" s="24">
        <f t="shared" si="95"/>
        <v>1400327.4327663153</v>
      </c>
      <c r="AC158" s="24">
        <f t="shared" si="95"/>
        <v>1424107.8914893959</v>
      </c>
      <c r="AD158" s="24">
        <f t="shared" si="95"/>
        <v>1445880.3239635464</v>
      </c>
      <c r="AE158" s="24">
        <f t="shared" si="95"/>
        <v>1474591.6207461257</v>
      </c>
      <c r="AF158" s="24">
        <f t="shared" si="95"/>
        <v>1542005.1041470929</v>
      </c>
      <c r="AG158" s="24">
        <f t="shared" si="95"/>
        <v>1625728.9067004281</v>
      </c>
      <c r="AH158" s="24">
        <f t="shared" si="95"/>
        <v>1701980.3382433339</v>
      </c>
      <c r="AI158" s="24">
        <f t="shared" si="95"/>
        <v>1753181.7600733591</v>
      </c>
      <c r="AJ158" s="24">
        <f t="shared" si="95"/>
        <v>1778300.5030921181</v>
      </c>
      <c r="AK158" s="24">
        <f t="shared" si="95"/>
        <v>1801399.28113654</v>
      </c>
      <c r="AL158" s="24">
        <f t="shared" si="95"/>
        <v>1827777.2444621187</v>
      </c>
      <c r="AM158" s="24">
        <f t="shared" si="95"/>
        <v>1855416.7872791518</v>
      </c>
    </row>
    <row r="159" spans="1:39" hidden="1" x14ac:dyDescent="0.25">
      <c r="A159" s="95"/>
      <c r="B159" s="95"/>
      <c r="C159" s="199"/>
      <c r="D159" s="199"/>
      <c r="E159" s="199"/>
      <c r="F159" s="199"/>
      <c r="G159" s="199"/>
      <c r="H159" s="199"/>
      <c r="I159" s="199"/>
      <c r="J159" s="199"/>
      <c r="K159" s="199"/>
      <c r="L159" s="199"/>
      <c r="M159" s="199"/>
      <c r="N159" s="97"/>
    </row>
    <row r="160" spans="1:39" ht="15.75" hidden="1" thickBot="1" x14ac:dyDescent="0.3">
      <c r="A160" s="95"/>
      <c r="B160" s="95"/>
      <c r="C160" s="97"/>
      <c r="D160" s="97"/>
      <c r="E160" s="97"/>
      <c r="F160" s="97"/>
      <c r="G160" s="97"/>
      <c r="H160" s="97"/>
      <c r="I160" s="97"/>
      <c r="J160" s="97"/>
      <c r="K160" s="97"/>
      <c r="L160" s="97"/>
      <c r="M160" s="97"/>
      <c r="N160" s="97"/>
    </row>
    <row r="161" spans="1:39" ht="16.5" hidden="1" thickBot="1" x14ac:dyDescent="0.3">
      <c r="A161" s="623" t="s">
        <v>121</v>
      </c>
      <c r="B161" s="228" t="s">
        <v>117</v>
      </c>
      <c r="C161" s="135">
        <f>C$4</f>
        <v>45292</v>
      </c>
      <c r="D161" s="135">
        <f t="shared" ref="D161:AM161" si="96">D$4</f>
        <v>45323</v>
      </c>
      <c r="E161" s="135">
        <f t="shared" si="96"/>
        <v>45352</v>
      </c>
      <c r="F161" s="135">
        <f t="shared" si="96"/>
        <v>45383</v>
      </c>
      <c r="G161" s="135">
        <f t="shared" si="96"/>
        <v>45413</v>
      </c>
      <c r="H161" s="135">
        <f t="shared" si="96"/>
        <v>45444</v>
      </c>
      <c r="I161" s="135">
        <f t="shared" si="96"/>
        <v>45474</v>
      </c>
      <c r="J161" s="135">
        <f t="shared" si="96"/>
        <v>45505</v>
      </c>
      <c r="K161" s="135">
        <f t="shared" si="96"/>
        <v>45536</v>
      </c>
      <c r="L161" s="135">
        <f t="shared" si="96"/>
        <v>45566</v>
      </c>
      <c r="M161" s="135">
        <f t="shared" si="96"/>
        <v>45597</v>
      </c>
      <c r="N161" s="135">
        <f t="shared" si="96"/>
        <v>45627</v>
      </c>
      <c r="O161" s="135">
        <f t="shared" si="96"/>
        <v>45658</v>
      </c>
      <c r="P161" s="135">
        <f t="shared" si="96"/>
        <v>45689</v>
      </c>
      <c r="Q161" s="135">
        <f t="shared" si="96"/>
        <v>45717</v>
      </c>
      <c r="R161" s="135">
        <f t="shared" si="96"/>
        <v>45748</v>
      </c>
      <c r="S161" s="135">
        <f t="shared" si="96"/>
        <v>45778</v>
      </c>
      <c r="T161" s="135">
        <f t="shared" si="96"/>
        <v>45809</v>
      </c>
      <c r="U161" s="135">
        <f t="shared" si="96"/>
        <v>45839</v>
      </c>
      <c r="V161" s="135">
        <f t="shared" si="96"/>
        <v>45870</v>
      </c>
      <c r="W161" s="135">
        <f t="shared" si="96"/>
        <v>45901</v>
      </c>
      <c r="X161" s="135">
        <f t="shared" si="96"/>
        <v>45931</v>
      </c>
      <c r="Y161" s="135">
        <f t="shared" si="96"/>
        <v>45962</v>
      </c>
      <c r="Z161" s="135">
        <f t="shared" si="96"/>
        <v>45992</v>
      </c>
      <c r="AA161" s="135">
        <f t="shared" si="96"/>
        <v>46023</v>
      </c>
      <c r="AB161" s="135">
        <f t="shared" si="96"/>
        <v>46054</v>
      </c>
      <c r="AC161" s="135">
        <f t="shared" si="96"/>
        <v>46082</v>
      </c>
      <c r="AD161" s="135">
        <f t="shared" si="96"/>
        <v>46113</v>
      </c>
      <c r="AE161" s="135">
        <f t="shared" si="96"/>
        <v>46143</v>
      </c>
      <c r="AF161" s="135">
        <f t="shared" si="96"/>
        <v>46174</v>
      </c>
      <c r="AG161" s="135">
        <f t="shared" si="96"/>
        <v>46204</v>
      </c>
      <c r="AH161" s="135">
        <f t="shared" si="96"/>
        <v>46235</v>
      </c>
      <c r="AI161" s="135">
        <f t="shared" si="96"/>
        <v>46266</v>
      </c>
      <c r="AJ161" s="135">
        <f t="shared" si="96"/>
        <v>46296</v>
      </c>
      <c r="AK161" s="135">
        <f t="shared" si="96"/>
        <v>46327</v>
      </c>
      <c r="AL161" s="135">
        <f t="shared" si="96"/>
        <v>46357</v>
      </c>
      <c r="AM161" s="135">
        <f t="shared" si="96"/>
        <v>46388</v>
      </c>
    </row>
    <row r="162" spans="1:39" hidden="1" x14ac:dyDescent="0.25">
      <c r="A162" s="624"/>
      <c r="B162" s="227" t="s">
        <v>19</v>
      </c>
      <c r="C162" s="23">
        <f>IF(C23=0,0,((C5*0.5)-C41)*C78*C127*C$2)</f>
        <v>0</v>
      </c>
      <c r="D162" s="23">
        <f>IF(D23=0,0,((D5*0.5)+C23-D41)*D78*D127*D$2)</f>
        <v>0</v>
      </c>
      <c r="E162" s="23">
        <f t="shared" ref="E162:AM163" si="97">IF(E23=0,0,((E5*0.5)+D23-E41)*E78*E127*E$2)</f>
        <v>4.1892327707000625</v>
      </c>
      <c r="F162" s="23">
        <f t="shared" si="97"/>
        <v>5.3468223291816495</v>
      </c>
      <c r="G162" s="23">
        <f t="shared" si="97"/>
        <v>7.0037021481666351</v>
      </c>
      <c r="H162" s="23">
        <f t="shared" si="97"/>
        <v>60.406911536774153</v>
      </c>
      <c r="I162" s="23">
        <f t="shared" si="97"/>
        <v>83.385972794967174</v>
      </c>
      <c r="J162" s="23">
        <f t="shared" si="97"/>
        <v>104.64641951471999</v>
      </c>
      <c r="K162" s="23">
        <f t="shared" si="97"/>
        <v>187.11497468484563</v>
      </c>
      <c r="L162" s="23">
        <f t="shared" si="97"/>
        <v>98.556385715552494</v>
      </c>
      <c r="M162" s="23">
        <f t="shared" si="97"/>
        <v>98.137238634696317</v>
      </c>
      <c r="N162" s="23">
        <f t="shared" si="97"/>
        <v>130.21101412814531</v>
      </c>
      <c r="O162" s="23">
        <f t="shared" si="97"/>
        <v>175.46811701422266</v>
      </c>
      <c r="P162" s="23">
        <f t="shared" si="97"/>
        <v>157.529621391333</v>
      </c>
      <c r="Q162" s="23">
        <f t="shared" si="97"/>
        <v>191.45683682605778</v>
      </c>
      <c r="R162" s="23">
        <f t="shared" si="97"/>
        <v>122.1805693605544</v>
      </c>
      <c r="S162" s="23">
        <f t="shared" si="97"/>
        <v>160.04203308279889</v>
      </c>
      <c r="T162" s="23">
        <f t="shared" si="97"/>
        <v>333.03290302297228</v>
      </c>
      <c r="U162" s="23">
        <f t="shared" si="97"/>
        <v>313.60283751699353</v>
      </c>
      <c r="V162" s="23">
        <f t="shared" si="97"/>
        <v>338.32899911276388</v>
      </c>
      <c r="W162" s="23">
        <f t="shared" si="97"/>
        <v>321.26810958577727</v>
      </c>
      <c r="X162" s="23">
        <f t="shared" si="97"/>
        <v>113.14408732105341</v>
      </c>
      <c r="Y162" s="23">
        <f t="shared" si="97"/>
        <v>112.12455306303414</v>
      </c>
      <c r="Z162" s="23">
        <f t="shared" si="97"/>
        <v>92.714579836438588</v>
      </c>
      <c r="AA162" s="23">
        <f t="shared" si="97"/>
        <v>86.672847113809382</v>
      </c>
      <c r="AB162" s="23">
        <f t="shared" si="97"/>
        <v>83.909004742370286</v>
      </c>
      <c r="AC162" s="23">
        <f t="shared" si="97"/>
        <v>98.98894701958497</v>
      </c>
      <c r="AD162" s="23">
        <f t="shared" si="97"/>
        <v>87.469608729317471</v>
      </c>
      <c r="AE162" s="23">
        <f t="shared" si="97"/>
        <v>113.51721071146274</v>
      </c>
      <c r="AF162" s="23">
        <f t="shared" si="97"/>
        <v>333.03290302297228</v>
      </c>
      <c r="AG162" s="23">
        <f t="shared" si="97"/>
        <v>313.60283751699353</v>
      </c>
      <c r="AH162" s="23">
        <f t="shared" si="97"/>
        <v>338.32899911276388</v>
      </c>
      <c r="AI162" s="23">
        <f t="shared" si="97"/>
        <v>321.26810958577727</v>
      </c>
      <c r="AJ162" s="23">
        <f t="shared" si="97"/>
        <v>113.14408732105341</v>
      </c>
      <c r="AK162" s="23">
        <f t="shared" si="97"/>
        <v>112.12455306303414</v>
      </c>
      <c r="AL162" s="23">
        <f t="shared" si="97"/>
        <v>92.714579836438588</v>
      </c>
      <c r="AM162" s="23">
        <f t="shared" si="97"/>
        <v>86.672847113809382</v>
      </c>
    </row>
    <row r="163" spans="1:39" hidden="1" x14ac:dyDescent="0.25">
      <c r="A163" s="624"/>
      <c r="B163" s="227" t="s">
        <v>0</v>
      </c>
      <c r="C163" s="23">
        <f t="shared" ref="C163:C174" si="98">IF(C24=0,0,((C6*0.5)-C42)*C79*C128*C$2)</f>
        <v>0</v>
      </c>
      <c r="D163" s="23">
        <f t="shared" ref="D163:S174" si="99">IF(D24=0,0,((D6*0.5)+C24-D42)*D79*D128*D$2)</f>
        <v>0</v>
      </c>
      <c r="E163" s="23">
        <f t="shared" si="99"/>
        <v>0</v>
      </c>
      <c r="F163" s="23">
        <f t="shared" si="99"/>
        <v>0</v>
      </c>
      <c r="G163" s="23">
        <f t="shared" si="99"/>
        <v>0</v>
      </c>
      <c r="H163" s="23">
        <f t="shared" si="99"/>
        <v>0</v>
      </c>
      <c r="I163" s="23">
        <f t="shared" si="99"/>
        <v>0</v>
      </c>
      <c r="J163" s="23">
        <f t="shared" si="99"/>
        <v>0</v>
      </c>
      <c r="K163" s="23">
        <f t="shared" si="99"/>
        <v>0</v>
      </c>
      <c r="L163" s="23">
        <f t="shared" si="99"/>
        <v>0</v>
      </c>
      <c r="M163" s="23">
        <f t="shared" si="99"/>
        <v>0</v>
      </c>
      <c r="N163" s="23">
        <f t="shared" si="99"/>
        <v>0</v>
      </c>
      <c r="O163" s="23">
        <f t="shared" si="99"/>
        <v>0</v>
      </c>
      <c r="P163" s="23">
        <f t="shared" si="99"/>
        <v>0</v>
      </c>
      <c r="Q163" s="23">
        <f t="shared" si="99"/>
        <v>0</v>
      </c>
      <c r="R163" s="23">
        <f t="shared" si="99"/>
        <v>0</v>
      </c>
      <c r="S163" s="23">
        <f t="shared" si="99"/>
        <v>0</v>
      </c>
      <c r="T163" s="23">
        <f t="shared" si="97"/>
        <v>0</v>
      </c>
      <c r="U163" s="23">
        <f t="shared" si="97"/>
        <v>0</v>
      </c>
      <c r="V163" s="23">
        <f t="shared" si="97"/>
        <v>0</v>
      </c>
      <c r="W163" s="23">
        <f t="shared" si="97"/>
        <v>0</v>
      </c>
      <c r="X163" s="23">
        <f t="shared" si="97"/>
        <v>0</v>
      </c>
      <c r="Y163" s="23">
        <f t="shared" si="97"/>
        <v>0</v>
      </c>
      <c r="Z163" s="23">
        <f t="shared" si="97"/>
        <v>0</v>
      </c>
      <c r="AA163" s="23">
        <f t="shared" si="97"/>
        <v>0</v>
      </c>
      <c r="AB163" s="23">
        <f t="shared" si="97"/>
        <v>0</v>
      </c>
      <c r="AC163" s="23">
        <f t="shared" si="97"/>
        <v>0</v>
      </c>
      <c r="AD163" s="23">
        <f t="shared" si="97"/>
        <v>0</v>
      </c>
      <c r="AE163" s="23">
        <f t="shared" si="97"/>
        <v>0</v>
      </c>
      <c r="AF163" s="23">
        <f t="shared" si="97"/>
        <v>0</v>
      </c>
      <c r="AG163" s="23">
        <f t="shared" si="97"/>
        <v>0</v>
      </c>
      <c r="AH163" s="23">
        <f t="shared" si="97"/>
        <v>0</v>
      </c>
      <c r="AI163" s="23">
        <f t="shared" si="97"/>
        <v>0</v>
      </c>
      <c r="AJ163" s="23">
        <f t="shared" si="97"/>
        <v>0</v>
      </c>
      <c r="AK163" s="23">
        <f t="shared" si="97"/>
        <v>0</v>
      </c>
      <c r="AL163" s="23">
        <f t="shared" si="97"/>
        <v>0</v>
      </c>
      <c r="AM163" s="23">
        <f t="shared" si="97"/>
        <v>0</v>
      </c>
    </row>
    <row r="164" spans="1:39" hidden="1" x14ac:dyDescent="0.25">
      <c r="A164" s="624"/>
      <c r="B164" s="227" t="s">
        <v>20</v>
      </c>
      <c r="C164" s="23">
        <f t="shared" si="98"/>
        <v>0</v>
      </c>
      <c r="D164" s="23">
        <f t="shared" si="99"/>
        <v>0</v>
      </c>
      <c r="E164" s="23">
        <f t="shared" ref="E164:AM167" si="100">IF(E25=0,0,((E7*0.5)+D25-E43)*E80*E129*E$2)</f>
        <v>0</v>
      </c>
      <c r="F164" s="23">
        <f t="shared" si="100"/>
        <v>0</v>
      </c>
      <c r="G164" s="23">
        <f t="shared" si="100"/>
        <v>1.692136664804522</v>
      </c>
      <c r="H164" s="23">
        <f t="shared" si="100"/>
        <v>14.310184269915952</v>
      </c>
      <c r="I164" s="23">
        <f t="shared" si="100"/>
        <v>12.973859958667006</v>
      </c>
      <c r="J164" s="23">
        <f t="shared" si="100"/>
        <v>21.026724021057799</v>
      </c>
      <c r="K164" s="23">
        <f t="shared" si="100"/>
        <v>29.085175774511431</v>
      </c>
      <c r="L164" s="23">
        <f t="shared" si="100"/>
        <v>13.523975293938403</v>
      </c>
      <c r="M164" s="23">
        <f t="shared" si="100"/>
        <v>20.082044192183854</v>
      </c>
      <c r="N164" s="23">
        <f t="shared" si="100"/>
        <v>24.135329696868954</v>
      </c>
      <c r="O164" s="23">
        <f t="shared" si="100"/>
        <v>24.800851501489621</v>
      </c>
      <c r="P164" s="23">
        <f t="shared" si="100"/>
        <v>21.02661517475892</v>
      </c>
      <c r="Q164" s="23">
        <f t="shared" si="100"/>
        <v>23.844463723325358</v>
      </c>
      <c r="R164" s="23">
        <f t="shared" si="100"/>
        <v>20.35630648228793</v>
      </c>
      <c r="S164" s="23">
        <f t="shared" si="100"/>
        <v>25.467054016036482</v>
      </c>
      <c r="T164" s="23">
        <f t="shared" si="100"/>
        <v>14.739251684068339</v>
      </c>
      <c r="U164" s="23">
        <f t="shared" si="100"/>
        <v>13.870811351614098</v>
      </c>
      <c r="V164" s="23">
        <f t="shared" si="100"/>
        <v>15.043043717554102</v>
      </c>
      <c r="W164" s="23">
        <f t="shared" si="100"/>
        <v>13.887112021854229</v>
      </c>
      <c r="X164" s="23">
        <f t="shared" si="100"/>
        <v>4.8765986848981528</v>
      </c>
      <c r="Y164" s="23">
        <f t="shared" si="100"/>
        <v>4.4604751456058649</v>
      </c>
      <c r="Z164" s="23">
        <f t="shared" si="100"/>
        <v>3.6806490383977759</v>
      </c>
      <c r="AA164" s="23">
        <f t="shared" si="100"/>
        <v>3.3251111110324261</v>
      </c>
      <c r="AB164" s="23">
        <f t="shared" si="100"/>
        <v>3.0398380601644823</v>
      </c>
      <c r="AC164" s="23">
        <f t="shared" si="100"/>
        <v>3.344032724875059</v>
      </c>
      <c r="AD164" s="23">
        <f t="shared" si="100"/>
        <v>3.9617975012268225</v>
      </c>
      <c r="AE164" s="23">
        <f t="shared" si="100"/>
        <v>4.9064310571822984</v>
      </c>
      <c r="AF164" s="23">
        <f t="shared" si="100"/>
        <v>14.739251684068339</v>
      </c>
      <c r="AG164" s="23">
        <f t="shared" si="100"/>
        <v>13.870811351614098</v>
      </c>
      <c r="AH164" s="23">
        <f t="shared" si="100"/>
        <v>15.043043717554102</v>
      </c>
      <c r="AI164" s="23">
        <f t="shared" si="100"/>
        <v>13.887112021854229</v>
      </c>
      <c r="AJ164" s="23">
        <f t="shared" si="100"/>
        <v>4.8765986848981528</v>
      </c>
      <c r="AK164" s="23">
        <f t="shared" si="100"/>
        <v>4.4604751456058649</v>
      </c>
      <c r="AL164" s="23">
        <f t="shared" si="100"/>
        <v>3.6806490383977759</v>
      </c>
      <c r="AM164" s="23">
        <f t="shared" si="100"/>
        <v>3.3251111110324261</v>
      </c>
    </row>
    <row r="165" spans="1:39" hidden="1" x14ac:dyDescent="0.25">
      <c r="A165" s="624"/>
      <c r="B165" s="227" t="s">
        <v>1</v>
      </c>
      <c r="C165" s="23">
        <f t="shared" si="98"/>
        <v>0</v>
      </c>
      <c r="D165" s="23">
        <f t="shared" si="99"/>
        <v>0</v>
      </c>
      <c r="E165" s="23">
        <f t="shared" si="100"/>
        <v>0</v>
      </c>
      <c r="F165" s="23">
        <f t="shared" si="100"/>
        <v>39.708397626651276</v>
      </c>
      <c r="G165" s="23">
        <f t="shared" si="100"/>
        <v>278.22983934759293</v>
      </c>
      <c r="H165" s="23">
        <f t="shared" si="100"/>
        <v>3865.4229316740607</v>
      </c>
      <c r="I165" s="23">
        <f t="shared" si="100"/>
        <v>5223.9793276832552</v>
      </c>
      <c r="J165" s="23">
        <f t="shared" si="100"/>
        <v>5927.9201335418165</v>
      </c>
      <c r="K165" s="23">
        <f t="shared" si="100"/>
        <v>3379.4328512339698</v>
      </c>
      <c r="L165" s="23">
        <f t="shared" si="100"/>
        <v>204.5753245509473</v>
      </c>
      <c r="M165" s="23">
        <f t="shared" si="100"/>
        <v>80.465482478718556</v>
      </c>
      <c r="N165" s="23">
        <f t="shared" si="100"/>
        <v>0</v>
      </c>
      <c r="O165" s="23">
        <f t="shared" si="100"/>
        <v>0</v>
      </c>
      <c r="P165" s="23">
        <f t="shared" si="100"/>
        <v>0</v>
      </c>
      <c r="Q165" s="23">
        <f t="shared" si="100"/>
        <v>0</v>
      </c>
      <c r="R165" s="23">
        <f t="shared" si="100"/>
        <v>330.04796754238589</v>
      </c>
      <c r="S165" s="23">
        <f t="shared" si="100"/>
        <v>1786.9935318591426</v>
      </c>
      <c r="T165" s="23">
        <f t="shared" si="100"/>
        <v>3900.926329794228</v>
      </c>
      <c r="U165" s="23">
        <f t="shared" si="100"/>
        <v>4544.2982855632126</v>
      </c>
      <c r="V165" s="23">
        <f t="shared" si="100"/>
        <v>4712.5308242201963</v>
      </c>
      <c r="W165" s="23">
        <f t="shared" si="100"/>
        <v>2171.0598356309147</v>
      </c>
      <c r="X165" s="23">
        <f t="shared" si="100"/>
        <v>89.198796087687498</v>
      </c>
      <c r="Y165" s="23">
        <f t="shared" si="100"/>
        <v>28.305326002140006</v>
      </c>
      <c r="Z165" s="23">
        <f t="shared" si="100"/>
        <v>0</v>
      </c>
      <c r="AA165" s="23">
        <f t="shared" si="100"/>
        <v>0</v>
      </c>
      <c r="AB165" s="23">
        <f t="shared" si="100"/>
        <v>0</v>
      </c>
      <c r="AC165" s="23">
        <f t="shared" si="100"/>
        <v>0</v>
      </c>
      <c r="AD165" s="23">
        <f t="shared" si="100"/>
        <v>100.18184008410759</v>
      </c>
      <c r="AE165" s="23">
        <f t="shared" si="100"/>
        <v>538.63377251442614</v>
      </c>
      <c r="AF165" s="23">
        <f t="shared" si="100"/>
        <v>3900.926329794228</v>
      </c>
      <c r="AG165" s="23">
        <f t="shared" si="100"/>
        <v>4544.2982855632126</v>
      </c>
      <c r="AH165" s="23">
        <f t="shared" si="100"/>
        <v>4712.5308242201963</v>
      </c>
      <c r="AI165" s="23">
        <f t="shared" si="100"/>
        <v>2171.0598356309147</v>
      </c>
      <c r="AJ165" s="23">
        <f t="shared" si="100"/>
        <v>89.198796087687498</v>
      </c>
      <c r="AK165" s="23">
        <f t="shared" si="100"/>
        <v>28.305326002140006</v>
      </c>
      <c r="AL165" s="23">
        <f t="shared" si="100"/>
        <v>0</v>
      </c>
      <c r="AM165" s="23">
        <f t="shared" si="100"/>
        <v>0</v>
      </c>
    </row>
    <row r="166" spans="1:39" hidden="1" x14ac:dyDescent="0.25">
      <c r="A166" s="624"/>
      <c r="B166" s="227" t="s">
        <v>21</v>
      </c>
      <c r="C166" s="23">
        <f t="shared" si="98"/>
        <v>0</v>
      </c>
      <c r="D166" s="23">
        <f t="shared" si="99"/>
        <v>0</v>
      </c>
      <c r="E166" s="23">
        <f t="shared" si="100"/>
        <v>0</v>
      </c>
      <c r="F166" s="23">
        <f t="shared" si="100"/>
        <v>0</v>
      </c>
      <c r="G166" s="23">
        <f t="shared" si="100"/>
        <v>0</v>
      </c>
      <c r="H166" s="23">
        <f t="shared" si="100"/>
        <v>0</v>
      </c>
      <c r="I166" s="23">
        <f t="shared" si="100"/>
        <v>0</v>
      </c>
      <c r="J166" s="23">
        <f t="shared" si="100"/>
        <v>0</v>
      </c>
      <c r="K166" s="23">
        <f t="shared" si="100"/>
        <v>0</v>
      </c>
      <c r="L166" s="23">
        <f t="shared" si="100"/>
        <v>0</v>
      </c>
      <c r="M166" s="23">
        <f t="shared" si="100"/>
        <v>0</v>
      </c>
      <c r="N166" s="23">
        <f t="shared" si="100"/>
        <v>0</v>
      </c>
      <c r="O166" s="23">
        <f t="shared" si="100"/>
        <v>0</v>
      </c>
      <c r="P166" s="23">
        <f t="shared" si="100"/>
        <v>0</v>
      </c>
      <c r="Q166" s="23">
        <f t="shared" si="100"/>
        <v>0</v>
      </c>
      <c r="R166" s="23">
        <f t="shared" si="100"/>
        <v>0</v>
      </c>
      <c r="S166" s="23">
        <f t="shared" si="100"/>
        <v>0</v>
      </c>
      <c r="T166" s="23">
        <f t="shared" si="100"/>
        <v>0</v>
      </c>
      <c r="U166" s="23">
        <f t="shared" si="100"/>
        <v>0</v>
      </c>
      <c r="V166" s="23">
        <f t="shared" si="100"/>
        <v>0</v>
      </c>
      <c r="W166" s="23">
        <f t="shared" si="100"/>
        <v>0</v>
      </c>
      <c r="X166" s="23">
        <f t="shared" si="100"/>
        <v>0</v>
      </c>
      <c r="Y166" s="23">
        <f t="shared" si="100"/>
        <v>0</v>
      </c>
      <c r="Z166" s="23">
        <f t="shared" si="100"/>
        <v>0</v>
      </c>
      <c r="AA166" s="23">
        <f t="shared" si="100"/>
        <v>0</v>
      </c>
      <c r="AB166" s="23">
        <f t="shared" si="100"/>
        <v>0</v>
      </c>
      <c r="AC166" s="23">
        <f t="shared" si="100"/>
        <v>0</v>
      </c>
      <c r="AD166" s="23">
        <f t="shared" si="100"/>
        <v>0</v>
      </c>
      <c r="AE166" s="23">
        <f t="shared" si="100"/>
        <v>0</v>
      </c>
      <c r="AF166" s="23">
        <f t="shared" si="100"/>
        <v>0</v>
      </c>
      <c r="AG166" s="23">
        <f t="shared" si="100"/>
        <v>0</v>
      </c>
      <c r="AH166" s="23">
        <f t="shared" si="100"/>
        <v>0</v>
      </c>
      <c r="AI166" s="23">
        <f t="shared" si="100"/>
        <v>0</v>
      </c>
      <c r="AJ166" s="23">
        <f t="shared" si="100"/>
        <v>0</v>
      </c>
      <c r="AK166" s="23">
        <f t="shared" si="100"/>
        <v>0</v>
      </c>
      <c r="AL166" s="23">
        <f t="shared" si="100"/>
        <v>0</v>
      </c>
      <c r="AM166" s="23">
        <f t="shared" si="100"/>
        <v>0</v>
      </c>
    </row>
    <row r="167" spans="1:39" hidden="1" x14ac:dyDescent="0.25">
      <c r="A167" s="624"/>
      <c r="B167" s="74" t="s">
        <v>9</v>
      </c>
      <c r="C167" s="23">
        <f t="shared" si="98"/>
        <v>0</v>
      </c>
      <c r="D167" s="23">
        <f t="shared" si="99"/>
        <v>0</v>
      </c>
      <c r="E167" s="23">
        <f t="shared" si="100"/>
        <v>0</v>
      </c>
      <c r="F167" s="23">
        <f t="shared" si="100"/>
        <v>0</v>
      </c>
      <c r="G167" s="23">
        <f t="shared" si="100"/>
        <v>0</v>
      </c>
      <c r="H167" s="23">
        <f t="shared" si="100"/>
        <v>0</v>
      </c>
      <c r="I167" s="23">
        <f t="shared" si="100"/>
        <v>0</v>
      </c>
      <c r="J167" s="23">
        <f t="shared" si="100"/>
        <v>0</v>
      </c>
      <c r="K167" s="23">
        <f t="shared" si="100"/>
        <v>0</v>
      </c>
      <c r="L167" s="23">
        <f t="shared" si="100"/>
        <v>0</v>
      </c>
      <c r="M167" s="23">
        <f t="shared" si="100"/>
        <v>0</v>
      </c>
      <c r="N167" s="23">
        <f t="shared" si="100"/>
        <v>0</v>
      </c>
      <c r="O167" s="23">
        <f t="shared" si="100"/>
        <v>0</v>
      </c>
      <c r="P167" s="23">
        <f t="shared" si="100"/>
        <v>0</v>
      </c>
      <c r="Q167" s="23">
        <f t="shared" si="100"/>
        <v>0</v>
      </c>
      <c r="R167" s="23">
        <f t="shared" si="100"/>
        <v>0</v>
      </c>
      <c r="S167" s="23">
        <f t="shared" si="100"/>
        <v>0</v>
      </c>
      <c r="T167" s="23">
        <f t="shared" si="100"/>
        <v>0</v>
      </c>
      <c r="U167" s="23">
        <f t="shared" si="100"/>
        <v>0</v>
      </c>
      <c r="V167" s="23">
        <f t="shared" si="100"/>
        <v>0</v>
      </c>
      <c r="W167" s="23">
        <f t="shared" si="100"/>
        <v>0</v>
      </c>
      <c r="X167" s="23">
        <f t="shared" si="100"/>
        <v>0</v>
      </c>
      <c r="Y167" s="23">
        <f t="shared" si="100"/>
        <v>0</v>
      </c>
      <c r="Z167" s="23">
        <f t="shared" si="100"/>
        <v>0</v>
      </c>
      <c r="AA167" s="23">
        <f t="shared" si="100"/>
        <v>0</v>
      </c>
      <c r="AB167" s="23">
        <f t="shared" si="100"/>
        <v>0</v>
      </c>
      <c r="AC167" s="23">
        <f t="shared" si="100"/>
        <v>0</v>
      </c>
      <c r="AD167" s="23">
        <f t="shared" si="100"/>
        <v>0</v>
      </c>
      <c r="AE167" s="23">
        <f t="shared" si="100"/>
        <v>0</v>
      </c>
      <c r="AF167" s="23">
        <f t="shared" si="100"/>
        <v>0</v>
      </c>
      <c r="AG167" s="23">
        <f t="shared" si="100"/>
        <v>0</v>
      </c>
      <c r="AH167" s="23">
        <f t="shared" si="100"/>
        <v>0</v>
      </c>
      <c r="AI167" s="23">
        <f t="shared" si="100"/>
        <v>0</v>
      </c>
      <c r="AJ167" s="23">
        <f t="shared" si="100"/>
        <v>0</v>
      </c>
      <c r="AK167" s="23">
        <f t="shared" si="100"/>
        <v>0</v>
      </c>
      <c r="AL167" s="23">
        <f t="shared" si="100"/>
        <v>0</v>
      </c>
      <c r="AM167" s="23">
        <f t="shared" si="100"/>
        <v>0</v>
      </c>
    </row>
    <row r="168" spans="1:39" hidden="1" x14ac:dyDescent="0.25">
      <c r="A168" s="624"/>
      <c r="B168" s="74" t="s">
        <v>3</v>
      </c>
      <c r="C168" s="23">
        <f t="shared" si="98"/>
        <v>0</v>
      </c>
      <c r="D168" s="23">
        <f t="shared" si="99"/>
        <v>0.89483791793426737</v>
      </c>
      <c r="E168" s="23">
        <f t="shared" ref="E168:AM171" si="101">IF(E29=0,0,((E11*0.5)+D29-E47)*E84*E133*E$2)</f>
        <v>13.67574695659675</v>
      </c>
      <c r="F168" s="23">
        <f t="shared" si="101"/>
        <v>12.848656179736313</v>
      </c>
      <c r="G168" s="23">
        <f t="shared" si="101"/>
        <v>49.102132553102372</v>
      </c>
      <c r="H168" s="23">
        <f t="shared" si="101"/>
        <v>1365.9612242748246</v>
      </c>
      <c r="I168" s="23">
        <f t="shared" si="101"/>
        <v>2455.2146113791641</v>
      </c>
      <c r="J168" s="23">
        <f t="shared" si="101"/>
        <v>2833.6900887701358</v>
      </c>
      <c r="K168" s="23">
        <f t="shared" si="101"/>
        <v>2034.843764680551</v>
      </c>
      <c r="L168" s="23">
        <f t="shared" si="101"/>
        <v>424.41319960047201</v>
      </c>
      <c r="M168" s="23">
        <f t="shared" si="101"/>
        <v>1012.1787906777929</v>
      </c>
      <c r="N168" s="23">
        <f t="shared" si="101"/>
        <v>1791.9465577045075</v>
      </c>
      <c r="O168" s="23">
        <f t="shared" si="101"/>
        <v>2627.8421133315355</v>
      </c>
      <c r="P168" s="23">
        <f t="shared" si="101"/>
        <v>2430.2130396039233</v>
      </c>
      <c r="Q168" s="23">
        <f t="shared" si="101"/>
        <v>2342.9671140189962</v>
      </c>
      <c r="R168" s="23">
        <f t="shared" si="101"/>
        <v>626.40632530484947</v>
      </c>
      <c r="S168" s="23">
        <f t="shared" si="101"/>
        <v>1325.5923261495677</v>
      </c>
      <c r="T168" s="23">
        <f t="shared" si="101"/>
        <v>3431.2706613158662</v>
      </c>
      <c r="U168" s="23">
        <f t="shared" si="101"/>
        <v>3997.2944437099563</v>
      </c>
      <c r="V168" s="23">
        <f t="shared" si="101"/>
        <v>4146.0357968520384</v>
      </c>
      <c r="W168" s="23">
        <f t="shared" si="101"/>
        <v>1902.2317231797988</v>
      </c>
      <c r="X168" s="23">
        <f t="shared" si="101"/>
        <v>241.36647843274628</v>
      </c>
      <c r="Y168" s="23">
        <f t="shared" si="101"/>
        <v>487.19874301979286</v>
      </c>
      <c r="Z168" s="23">
        <f t="shared" si="101"/>
        <v>590.63763243738799</v>
      </c>
      <c r="AA168" s="23">
        <f t="shared" si="101"/>
        <v>639.22705669558218</v>
      </c>
      <c r="AB168" s="23">
        <f t="shared" si="101"/>
        <v>638.19198468316438</v>
      </c>
      <c r="AC168" s="23">
        <f t="shared" si="101"/>
        <v>597.52238436168091</v>
      </c>
      <c r="AD168" s="23">
        <f t="shared" si="101"/>
        <v>220.15706308052131</v>
      </c>
      <c r="AE168" s="23">
        <f t="shared" si="101"/>
        <v>462.62158948864817</v>
      </c>
      <c r="AF168" s="23">
        <f t="shared" si="101"/>
        <v>3431.2706613158662</v>
      </c>
      <c r="AG168" s="23">
        <f t="shared" si="101"/>
        <v>3997.2944437099563</v>
      </c>
      <c r="AH168" s="23">
        <f t="shared" si="101"/>
        <v>4146.0357968520384</v>
      </c>
      <c r="AI168" s="23">
        <f t="shared" si="101"/>
        <v>1902.2317231797988</v>
      </c>
      <c r="AJ168" s="23">
        <f t="shared" si="101"/>
        <v>241.36647843274628</v>
      </c>
      <c r="AK168" s="23">
        <f t="shared" si="101"/>
        <v>487.19874301979286</v>
      </c>
      <c r="AL168" s="23">
        <f t="shared" si="101"/>
        <v>590.63763243738799</v>
      </c>
      <c r="AM168" s="23">
        <f t="shared" si="101"/>
        <v>639.22705669558218</v>
      </c>
    </row>
    <row r="169" spans="1:39" ht="15.75" hidden="1" customHeight="1" x14ac:dyDescent="0.25">
      <c r="A169" s="624"/>
      <c r="B169" s="74" t="s">
        <v>4</v>
      </c>
      <c r="C169" s="23">
        <f t="shared" si="98"/>
        <v>0</v>
      </c>
      <c r="D169" s="23">
        <f t="shared" si="99"/>
        <v>19.94401654234645</v>
      </c>
      <c r="E169" s="23">
        <f t="shared" si="101"/>
        <v>114.53955429448594</v>
      </c>
      <c r="F169" s="23">
        <f t="shared" si="101"/>
        <v>222.37289095411955</v>
      </c>
      <c r="G169" s="23">
        <f t="shared" si="101"/>
        <v>548.32435273903241</v>
      </c>
      <c r="H169" s="23">
        <f t="shared" si="101"/>
        <v>2422.9804715958558</v>
      </c>
      <c r="I169" s="23">
        <f t="shared" si="101"/>
        <v>3169.5842903413559</v>
      </c>
      <c r="J169" s="23">
        <f t="shared" si="101"/>
        <v>3866.9710560084609</v>
      </c>
      <c r="K169" s="23">
        <f t="shared" si="101"/>
        <v>5352.1331203312493</v>
      </c>
      <c r="L169" s="23">
        <f t="shared" si="101"/>
        <v>3074.7406119009183</v>
      </c>
      <c r="M169" s="98">
        <f t="shared" si="101"/>
        <v>2521.2913727215278</v>
      </c>
      <c r="N169" s="23">
        <f t="shared" si="101"/>
        <v>2969.3349133359134</v>
      </c>
      <c r="O169" s="23">
        <f t="shared" si="101"/>
        <v>4644.6879094107944</v>
      </c>
      <c r="P169" s="23">
        <f t="shared" si="101"/>
        <v>3363.5305548476381</v>
      </c>
      <c r="Q169" s="23">
        <f t="shared" si="101"/>
        <v>4106.7562615161269</v>
      </c>
      <c r="R169" s="23">
        <f t="shared" si="101"/>
        <v>3082.4354840510891</v>
      </c>
      <c r="S169" s="23">
        <f t="shared" si="101"/>
        <v>4380.4709506363861</v>
      </c>
      <c r="T169" s="23">
        <f t="shared" si="101"/>
        <v>4114.4184943319724</v>
      </c>
      <c r="U169" s="23">
        <f t="shared" si="101"/>
        <v>4804.7283796463335</v>
      </c>
      <c r="V169" s="23">
        <f t="shared" si="101"/>
        <v>4137.911816426752</v>
      </c>
      <c r="W169" s="23">
        <f t="shared" si="101"/>
        <v>3925.4479733094945</v>
      </c>
      <c r="X169" s="23">
        <f t="shared" si="101"/>
        <v>1752.9314853834971</v>
      </c>
      <c r="Y169" s="23">
        <f t="shared" si="101"/>
        <v>1333.7520950508738</v>
      </c>
      <c r="Z169" s="23">
        <f t="shared" si="101"/>
        <v>1100.8694642587495</v>
      </c>
      <c r="AA169" s="23">
        <f t="shared" si="101"/>
        <v>1289.7225038975459</v>
      </c>
      <c r="AB169" s="23">
        <f t="shared" si="101"/>
        <v>1006.851956745836</v>
      </c>
      <c r="AC169" s="23">
        <f t="shared" si="101"/>
        <v>1193.1591428107163</v>
      </c>
      <c r="AD169" s="23">
        <f t="shared" si="101"/>
        <v>1240.7251128024068</v>
      </c>
      <c r="AE169" s="23">
        <f t="shared" si="101"/>
        <v>1746.697388080765</v>
      </c>
      <c r="AF169" s="23">
        <f t="shared" si="101"/>
        <v>4114.4184943319724</v>
      </c>
      <c r="AG169" s="23">
        <f t="shared" si="101"/>
        <v>4804.7283796463335</v>
      </c>
      <c r="AH169" s="23">
        <f t="shared" si="101"/>
        <v>4137.911816426752</v>
      </c>
      <c r="AI169" s="23">
        <f t="shared" si="101"/>
        <v>3925.4479733094945</v>
      </c>
      <c r="AJ169" s="23">
        <f t="shared" si="101"/>
        <v>1752.9314853834971</v>
      </c>
      <c r="AK169" s="23">
        <f t="shared" si="101"/>
        <v>1333.7520950508738</v>
      </c>
      <c r="AL169" s="23">
        <f t="shared" si="101"/>
        <v>1100.8694642587495</v>
      </c>
      <c r="AM169" s="23">
        <f t="shared" si="101"/>
        <v>1289.7225038975459</v>
      </c>
    </row>
    <row r="170" spans="1:39" hidden="1" x14ac:dyDescent="0.25">
      <c r="A170" s="624"/>
      <c r="B170" s="74" t="s">
        <v>5</v>
      </c>
      <c r="C170" s="23">
        <f t="shared" si="98"/>
        <v>0</v>
      </c>
      <c r="D170" s="23">
        <f t="shared" si="99"/>
        <v>0</v>
      </c>
      <c r="E170" s="23">
        <f t="shared" si="101"/>
        <v>0.99035418395175279</v>
      </c>
      <c r="F170" s="23">
        <f t="shared" si="101"/>
        <v>1.2640137596524179</v>
      </c>
      <c r="G170" s="23">
        <f t="shared" si="101"/>
        <v>3.0354644536627831</v>
      </c>
      <c r="H170" s="23">
        <f t="shared" si="101"/>
        <v>19.742362499236709</v>
      </c>
      <c r="I170" s="23">
        <f t="shared" si="101"/>
        <v>20.667843853447092</v>
      </c>
      <c r="J170" s="23">
        <f t="shared" si="101"/>
        <v>23.000975330725051</v>
      </c>
      <c r="K170" s="23">
        <f t="shared" si="101"/>
        <v>37.716615472106305</v>
      </c>
      <c r="L170" s="23">
        <f t="shared" si="101"/>
        <v>22.997902119765698</v>
      </c>
      <c r="M170" s="23">
        <f t="shared" si="101"/>
        <v>26.843576598370209</v>
      </c>
      <c r="N170" s="23">
        <f t="shared" si="101"/>
        <v>24.635904707116577</v>
      </c>
      <c r="O170" s="23">
        <f t="shared" si="101"/>
        <v>24.965406481735901</v>
      </c>
      <c r="P170" s="23">
        <f t="shared" si="101"/>
        <v>22.413137485425992</v>
      </c>
      <c r="Q170" s="23">
        <f t="shared" si="101"/>
        <v>27.240263566984574</v>
      </c>
      <c r="R170" s="23">
        <f t="shared" si="101"/>
        <v>17.383714090970301</v>
      </c>
      <c r="S170" s="23">
        <f t="shared" si="101"/>
        <v>22.770600597210723</v>
      </c>
      <c r="T170" s="23">
        <f t="shared" si="101"/>
        <v>-41.402912019987262</v>
      </c>
      <c r="U170" s="23">
        <f t="shared" si="101"/>
        <v>-38.987351018703436</v>
      </c>
      <c r="V170" s="23">
        <f t="shared" si="101"/>
        <v>-42.061326844662744</v>
      </c>
      <c r="W170" s="23">
        <f t="shared" si="101"/>
        <v>-39.940303661497495</v>
      </c>
      <c r="X170" s="23">
        <f t="shared" si="101"/>
        <v>-14.066161782856025</v>
      </c>
      <c r="Y170" s="23">
        <f t="shared" si="101"/>
        <v>-13.939412483303412</v>
      </c>
      <c r="Z170" s="23">
        <f t="shared" si="101"/>
        <v>-11.526349369970106</v>
      </c>
      <c r="AA170" s="23">
        <f t="shared" si="101"/>
        <v>-10.775236413584407</v>
      </c>
      <c r="AB170" s="23">
        <f t="shared" si="101"/>
        <v>-10.431633359642582</v>
      </c>
      <c r="AC170" s="23">
        <f t="shared" si="101"/>
        <v>-12.306383625164958</v>
      </c>
      <c r="AD170" s="23">
        <f t="shared" si="101"/>
        <v>-10.874290443286421</v>
      </c>
      <c r="AE170" s="23">
        <f t="shared" si="101"/>
        <v>-14.11254877574919</v>
      </c>
      <c r="AF170" s="23">
        <f t="shared" si="101"/>
        <v>-41.402912019987262</v>
      </c>
      <c r="AG170" s="23">
        <f t="shared" si="101"/>
        <v>-38.987351018703436</v>
      </c>
      <c r="AH170" s="23">
        <f t="shared" si="101"/>
        <v>-42.061326844662744</v>
      </c>
      <c r="AI170" s="23">
        <f t="shared" si="101"/>
        <v>-39.940303661497495</v>
      </c>
      <c r="AJ170" s="23">
        <f t="shared" si="101"/>
        <v>-14.066161782856025</v>
      </c>
      <c r="AK170" s="23">
        <f t="shared" si="101"/>
        <v>-13.939412483303412</v>
      </c>
      <c r="AL170" s="23">
        <f t="shared" si="101"/>
        <v>-11.526349369970106</v>
      </c>
      <c r="AM170" s="23">
        <f t="shared" si="101"/>
        <v>-10.775236413584407</v>
      </c>
    </row>
    <row r="171" spans="1:39" hidden="1" x14ac:dyDescent="0.25">
      <c r="A171" s="624"/>
      <c r="B171" s="74" t="s">
        <v>22</v>
      </c>
      <c r="C171" s="23">
        <f t="shared" si="98"/>
        <v>0</v>
      </c>
      <c r="D171" s="23">
        <f t="shared" si="99"/>
        <v>0</v>
      </c>
      <c r="E171" s="23">
        <f t="shared" si="101"/>
        <v>8.3482011221441166</v>
      </c>
      <c r="F171" s="23">
        <f t="shared" si="101"/>
        <v>10.655017424806474</v>
      </c>
      <c r="G171" s="23">
        <f t="shared" si="101"/>
        <v>13.956807208570851</v>
      </c>
      <c r="H171" s="23">
        <f t="shared" si="101"/>
        <v>57.606388120286638</v>
      </c>
      <c r="I171" s="23">
        <f t="shared" si="101"/>
        <v>97.172895031122835</v>
      </c>
      <c r="J171" s="23">
        <f t="shared" si="101"/>
        <v>162.38537499230989</v>
      </c>
      <c r="K171" s="23">
        <f t="shared" si="101"/>
        <v>162.26142417718111</v>
      </c>
      <c r="L171" s="23">
        <f t="shared" si="101"/>
        <v>64.052189963742762</v>
      </c>
      <c r="M171" s="23">
        <f t="shared" si="101"/>
        <v>65.016682216754518</v>
      </c>
      <c r="N171" s="23">
        <f t="shared" si="101"/>
        <v>56.097077861174888</v>
      </c>
      <c r="O171" s="23">
        <f t="shared" si="101"/>
        <v>57.496576855252144</v>
      </c>
      <c r="P171" s="23">
        <f t="shared" si="101"/>
        <v>51.618574003227032</v>
      </c>
      <c r="Q171" s="23">
        <f t="shared" si="101"/>
        <v>62.735686233759672</v>
      </c>
      <c r="R171" s="23">
        <f t="shared" si="101"/>
        <v>40.035560966828918</v>
      </c>
      <c r="S171" s="23">
        <f t="shared" si="101"/>
        <v>52.441829386418341</v>
      </c>
      <c r="T171" s="23">
        <f t="shared" si="101"/>
        <v>-72.641101766311209</v>
      </c>
      <c r="U171" s="23">
        <f t="shared" si="101"/>
        <v>-68.403017922539959</v>
      </c>
      <c r="V171" s="23">
        <f t="shared" si="101"/>
        <v>-73.796285688171849</v>
      </c>
      <c r="W171" s="23">
        <f t="shared" si="101"/>
        <v>-70.074966259658382</v>
      </c>
      <c r="X171" s="23">
        <f t="shared" si="101"/>
        <v>-24.678976421672392</v>
      </c>
      <c r="Y171" s="23">
        <f t="shared" si="101"/>
        <v>-24.456595716586595</v>
      </c>
      <c r="Z171" s="23">
        <f t="shared" si="101"/>
        <v>-20.222894398680342</v>
      </c>
      <c r="AA171" s="23">
        <f t="shared" si="101"/>
        <v>-18.905072292919556</v>
      </c>
      <c r="AB171" s="23">
        <f t="shared" si="101"/>
        <v>-18.302223285667264</v>
      </c>
      <c r="AC171" s="23">
        <f t="shared" si="101"/>
        <v>-21.5914587084918</v>
      </c>
      <c r="AD171" s="23">
        <f t="shared" si="101"/>
        <v>-19.078861852660516</v>
      </c>
      <c r="AE171" s="23">
        <f t="shared" si="101"/>
        <v>-24.760362056329175</v>
      </c>
      <c r="AF171" s="23">
        <f t="shared" si="101"/>
        <v>-72.641101766311209</v>
      </c>
      <c r="AG171" s="23">
        <f t="shared" si="101"/>
        <v>-68.403017922539959</v>
      </c>
      <c r="AH171" s="23">
        <f t="shared" si="101"/>
        <v>-73.796285688171849</v>
      </c>
      <c r="AI171" s="23">
        <f t="shared" si="101"/>
        <v>-70.074966259658382</v>
      </c>
      <c r="AJ171" s="23">
        <f t="shared" si="101"/>
        <v>-24.678976421672392</v>
      </c>
      <c r="AK171" s="23">
        <f t="shared" si="101"/>
        <v>-24.456595716586595</v>
      </c>
      <c r="AL171" s="23">
        <f t="shared" si="101"/>
        <v>-20.222894398680342</v>
      </c>
      <c r="AM171" s="23">
        <f t="shared" si="101"/>
        <v>-18.905072292919556</v>
      </c>
    </row>
    <row r="172" spans="1:39" hidden="1" x14ac:dyDescent="0.25">
      <c r="A172" s="624"/>
      <c r="B172" s="74" t="s">
        <v>23</v>
      </c>
      <c r="C172" s="23">
        <f t="shared" si="98"/>
        <v>0</v>
      </c>
      <c r="D172" s="23">
        <f t="shared" si="99"/>
        <v>0</v>
      </c>
      <c r="E172" s="23">
        <f t="shared" ref="E172:AM174" si="102">IF(E33=0,0,((E15*0.5)+D33-E51)*E88*E137*E$2)</f>
        <v>0</v>
      </c>
      <c r="F172" s="23">
        <f t="shared" si="102"/>
        <v>0</v>
      </c>
      <c r="G172" s="23">
        <f t="shared" si="102"/>
        <v>0</v>
      </c>
      <c r="H172" s="23">
        <f t="shared" si="102"/>
        <v>0</v>
      </c>
      <c r="I172" s="23">
        <f t="shared" si="102"/>
        <v>0</v>
      </c>
      <c r="J172" s="23">
        <f t="shared" si="102"/>
        <v>1109.820550397078</v>
      </c>
      <c r="K172" s="23">
        <f t="shared" si="102"/>
        <v>2054.6185767057586</v>
      </c>
      <c r="L172" s="23">
        <f t="shared" si="102"/>
        <v>778.8390622839687</v>
      </c>
      <c r="M172" s="23">
        <f t="shared" si="102"/>
        <v>757.13616458475337</v>
      </c>
      <c r="N172" s="23">
        <f t="shared" si="102"/>
        <v>636.32842236797569</v>
      </c>
      <c r="O172" s="23">
        <f t="shared" si="102"/>
        <v>634.41969502646725</v>
      </c>
      <c r="P172" s="23">
        <f t="shared" si="102"/>
        <v>569.5615594519868</v>
      </c>
      <c r="Q172" s="23">
        <f t="shared" si="102"/>
        <v>692.22825261226444</v>
      </c>
      <c r="R172" s="23">
        <f t="shared" si="102"/>
        <v>441.75409681748698</v>
      </c>
      <c r="S172" s="23">
        <f t="shared" si="102"/>
        <v>578.64539465922007</v>
      </c>
      <c r="T172" s="23">
        <f t="shared" si="102"/>
        <v>-0.14228779886231499</v>
      </c>
      <c r="U172" s="23">
        <f t="shared" si="102"/>
        <v>-0.13398633306869157</v>
      </c>
      <c r="V172" s="23">
        <f t="shared" si="102"/>
        <v>-0.14455054782297183</v>
      </c>
      <c r="W172" s="23">
        <f t="shared" si="102"/>
        <v>-0.13726130884570298</v>
      </c>
      <c r="X172" s="23">
        <f t="shared" si="102"/>
        <v>-4.8340638396584361E-2</v>
      </c>
      <c r="Y172" s="23">
        <f t="shared" si="102"/>
        <v>-4.7905043942938805E-2</v>
      </c>
      <c r="Z172" s="23">
        <f t="shared" si="102"/>
        <v>-3.9612162544976029E-2</v>
      </c>
      <c r="AA172" s="23">
        <f t="shared" si="102"/>
        <v>-3.7030841472451156E-2</v>
      </c>
      <c r="AB172" s="23">
        <f t="shared" si="102"/>
        <v>-3.5849994043068663E-2</v>
      </c>
      <c r="AC172" s="23">
        <f t="shared" si="102"/>
        <v>-4.2292876335235548E-2</v>
      </c>
      <c r="AD172" s="23">
        <f t="shared" si="102"/>
        <v>-3.7371256655033915E-2</v>
      </c>
      <c r="AE172" s="23">
        <f t="shared" si="102"/>
        <v>-4.8500054794914607E-2</v>
      </c>
      <c r="AF172" s="23">
        <f t="shared" si="102"/>
        <v>-0.14228779886231499</v>
      </c>
      <c r="AG172" s="23">
        <f t="shared" si="102"/>
        <v>-0.13398633306869157</v>
      </c>
      <c r="AH172" s="23">
        <f t="shared" si="102"/>
        <v>-0.14455054782297183</v>
      </c>
      <c r="AI172" s="23">
        <f t="shared" si="102"/>
        <v>-0.13726130884570298</v>
      </c>
      <c r="AJ172" s="23">
        <f t="shared" si="102"/>
        <v>-4.8340638396584361E-2</v>
      </c>
      <c r="AK172" s="23">
        <f t="shared" si="102"/>
        <v>-4.7905043942938805E-2</v>
      </c>
      <c r="AL172" s="23">
        <f t="shared" si="102"/>
        <v>-3.9612162544976029E-2</v>
      </c>
      <c r="AM172" s="23">
        <f t="shared" si="102"/>
        <v>-3.7030841472451156E-2</v>
      </c>
    </row>
    <row r="173" spans="1:39" ht="15.75" hidden="1" customHeight="1" x14ac:dyDescent="0.25">
      <c r="A173" s="624"/>
      <c r="B173" s="74" t="s">
        <v>7</v>
      </c>
      <c r="C173" s="23">
        <f t="shared" si="98"/>
        <v>0</v>
      </c>
      <c r="D173" s="23">
        <f t="shared" si="99"/>
        <v>0</v>
      </c>
      <c r="E173" s="23">
        <f t="shared" si="102"/>
        <v>0</v>
      </c>
      <c r="F173" s="23">
        <f t="shared" si="102"/>
        <v>0</v>
      </c>
      <c r="G173" s="23">
        <f t="shared" si="102"/>
        <v>0</v>
      </c>
      <c r="H173" s="23">
        <f t="shared" si="102"/>
        <v>0</v>
      </c>
      <c r="I173" s="23">
        <f t="shared" si="102"/>
        <v>0</v>
      </c>
      <c r="J173" s="23">
        <f t="shared" si="102"/>
        <v>1.1040674682233371</v>
      </c>
      <c r="K173" s="23">
        <f t="shared" si="102"/>
        <v>5.0753162733902331</v>
      </c>
      <c r="L173" s="23">
        <f t="shared" si="102"/>
        <v>2.9648678486268039</v>
      </c>
      <c r="M173" s="23">
        <f t="shared" si="102"/>
        <v>3.753523820555432</v>
      </c>
      <c r="N173" s="133">
        <f t="shared" si="102"/>
        <v>48.749547449324496</v>
      </c>
      <c r="O173" s="23">
        <f t="shared" si="102"/>
        <v>92.911739574972501</v>
      </c>
      <c r="P173" s="23">
        <f t="shared" si="102"/>
        <v>81.19538039366455</v>
      </c>
      <c r="Q173" s="23">
        <f t="shared" si="102"/>
        <v>97.219194072791566</v>
      </c>
      <c r="R173" s="23">
        <f t="shared" si="102"/>
        <v>76.590498152379837</v>
      </c>
      <c r="S173" s="23">
        <f t="shared" si="102"/>
        <v>88.640770506831046</v>
      </c>
      <c r="T173" s="23">
        <f t="shared" si="102"/>
        <v>428.19516720505186</v>
      </c>
      <c r="U173" s="23">
        <f t="shared" si="102"/>
        <v>405.46417908880966</v>
      </c>
      <c r="V173" s="23">
        <f t="shared" si="102"/>
        <v>439.82114169441309</v>
      </c>
      <c r="W173" s="23">
        <f t="shared" si="102"/>
        <v>402.94486841737336</v>
      </c>
      <c r="X173" s="23">
        <f t="shared" si="102"/>
        <v>136.31169598854981</v>
      </c>
      <c r="Y173" s="23">
        <f t="shared" si="102"/>
        <v>133.00107323120147</v>
      </c>
      <c r="Z173" s="23">
        <f t="shared" si="102"/>
        <v>108.83682242604431</v>
      </c>
      <c r="AA173" s="23">
        <f t="shared" si="102"/>
        <v>101.26532599272929</v>
      </c>
      <c r="AB173" s="23">
        <f t="shared" si="102"/>
        <v>95.433241864613521</v>
      </c>
      <c r="AC173" s="23">
        <f t="shared" si="102"/>
        <v>110.9041537275655</v>
      </c>
      <c r="AD173" s="23">
        <f t="shared" si="102"/>
        <v>121.12579734576185</v>
      </c>
      <c r="AE173" s="23">
        <f t="shared" si="102"/>
        <v>138.77841610121874</v>
      </c>
      <c r="AF173" s="23">
        <f t="shared" si="102"/>
        <v>428.19516720505186</v>
      </c>
      <c r="AG173" s="23">
        <f t="shared" si="102"/>
        <v>405.46417908880966</v>
      </c>
      <c r="AH173" s="23">
        <f t="shared" si="102"/>
        <v>439.82114169441309</v>
      </c>
      <c r="AI173" s="23">
        <f t="shared" si="102"/>
        <v>402.94486841737336</v>
      </c>
      <c r="AJ173" s="23">
        <f t="shared" si="102"/>
        <v>136.31169598854981</v>
      </c>
      <c r="AK173" s="23">
        <f t="shared" si="102"/>
        <v>133.00107323120147</v>
      </c>
      <c r="AL173" s="23">
        <f t="shared" si="102"/>
        <v>108.83682242604431</v>
      </c>
      <c r="AM173" s="23">
        <f t="shared" si="102"/>
        <v>101.26532599272929</v>
      </c>
    </row>
    <row r="174" spans="1:39" ht="15.75" hidden="1" customHeight="1" x14ac:dyDescent="0.25">
      <c r="A174" s="624"/>
      <c r="B174" s="74" t="s">
        <v>8</v>
      </c>
      <c r="C174" s="23">
        <f t="shared" si="98"/>
        <v>0</v>
      </c>
      <c r="D174" s="23">
        <f t="shared" si="99"/>
        <v>0</v>
      </c>
      <c r="E174" s="23">
        <f t="shared" si="102"/>
        <v>0</v>
      </c>
      <c r="F174" s="23">
        <f t="shared" si="102"/>
        <v>0</v>
      </c>
      <c r="G174" s="23">
        <f t="shared" si="102"/>
        <v>0</v>
      </c>
      <c r="H174" s="23">
        <f t="shared" si="102"/>
        <v>0</v>
      </c>
      <c r="I174" s="23">
        <f t="shared" si="102"/>
        <v>0</v>
      </c>
      <c r="J174" s="23">
        <f t="shared" si="102"/>
        <v>0</v>
      </c>
      <c r="K174" s="23">
        <f t="shared" si="102"/>
        <v>10.754032722312242</v>
      </c>
      <c r="L174" s="23">
        <f t="shared" si="102"/>
        <v>8.5438786862427047</v>
      </c>
      <c r="M174" s="23">
        <f t="shared" si="102"/>
        <v>8.4330134735184163</v>
      </c>
      <c r="N174" s="23">
        <f t="shared" si="102"/>
        <v>7.4597120642453314</v>
      </c>
      <c r="O174" s="23">
        <f t="shared" si="102"/>
        <v>7.9760211918779262</v>
      </c>
      <c r="P174" s="23">
        <f t="shared" si="102"/>
        <v>5.942448373643165</v>
      </c>
      <c r="Q174" s="23">
        <f t="shared" si="102"/>
        <v>5.6898913420222934</v>
      </c>
      <c r="R174" s="23">
        <f t="shared" si="102"/>
        <v>5.1228066012021261</v>
      </c>
      <c r="S174" s="23">
        <f t="shared" si="102"/>
        <v>6.1059057908264398</v>
      </c>
      <c r="T174" s="23">
        <f t="shared" si="102"/>
        <v>1.6432228369271702</v>
      </c>
      <c r="U174" s="23">
        <f t="shared" si="102"/>
        <v>1.5503876040357991</v>
      </c>
      <c r="V174" s="23">
        <f t="shared" si="102"/>
        <v>1.697608290913349</v>
      </c>
      <c r="W174" s="23">
        <f t="shared" si="102"/>
        <v>1.5525624004802205</v>
      </c>
      <c r="X174" s="23">
        <f t="shared" si="102"/>
        <v>0.57747989275804845</v>
      </c>
      <c r="Y174" s="23">
        <f t="shared" si="102"/>
        <v>0.58208322042208294</v>
      </c>
      <c r="Z174" s="23">
        <f t="shared" si="102"/>
        <v>0.50770308709398049</v>
      </c>
      <c r="AA174" s="23">
        <f t="shared" si="102"/>
        <v>0.50866417346255799</v>
      </c>
      <c r="AB174" s="23">
        <f t="shared" si="102"/>
        <v>0.4085833502641073</v>
      </c>
      <c r="AC174" s="23">
        <f t="shared" si="102"/>
        <v>0.37928017454160678</v>
      </c>
      <c r="AD174" s="23">
        <f t="shared" si="102"/>
        <v>0.47419851388037948</v>
      </c>
      <c r="AE174" s="23">
        <f t="shared" si="102"/>
        <v>0.5596242206056592</v>
      </c>
      <c r="AF174" s="23">
        <f t="shared" si="102"/>
        <v>1.6432228369271702</v>
      </c>
      <c r="AG174" s="23">
        <f t="shared" si="102"/>
        <v>1.5503876040357991</v>
      </c>
      <c r="AH174" s="23">
        <f t="shared" si="102"/>
        <v>1.697608290913349</v>
      </c>
      <c r="AI174" s="23">
        <f t="shared" si="102"/>
        <v>1.5525624004802205</v>
      </c>
      <c r="AJ174" s="23">
        <f t="shared" si="102"/>
        <v>0.57747989275804845</v>
      </c>
      <c r="AK174" s="23">
        <f t="shared" si="102"/>
        <v>0.58208322042208294</v>
      </c>
      <c r="AL174" s="23">
        <f t="shared" si="102"/>
        <v>0.50770308709398049</v>
      </c>
      <c r="AM174" s="23">
        <f t="shared" si="102"/>
        <v>0.50866417346255799</v>
      </c>
    </row>
    <row r="175" spans="1:39" ht="15.75" hidden="1" customHeight="1" x14ac:dyDescent="0.25">
      <c r="A175" s="624"/>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ht="15.75" hidden="1" customHeight="1" x14ac:dyDescent="0.25">
      <c r="A176" s="624"/>
      <c r="B176" s="226" t="s">
        <v>25</v>
      </c>
      <c r="C176" s="23">
        <f>SUM(C162:C175)</f>
        <v>0</v>
      </c>
      <c r="D176" s="23">
        <f>SUM(D162:D175)</f>
        <v>20.838854460280718</v>
      </c>
      <c r="E176" s="23">
        <f t="shared" ref="E176:AM176" si="103">SUM(E162:E175)</f>
        <v>141.74308932787861</v>
      </c>
      <c r="F176" s="23">
        <f t="shared" si="103"/>
        <v>292.19579827414771</v>
      </c>
      <c r="G176" s="23">
        <f t="shared" si="103"/>
        <v>901.34443511493248</v>
      </c>
      <c r="H176" s="23">
        <f t="shared" si="103"/>
        <v>7806.4304739709551</v>
      </c>
      <c r="I176" s="23">
        <f t="shared" si="103"/>
        <v>11062.97880104198</v>
      </c>
      <c r="J176" s="23">
        <f t="shared" si="103"/>
        <v>14050.565390044527</v>
      </c>
      <c r="K176" s="23">
        <f t="shared" si="103"/>
        <v>13253.035852055877</v>
      </c>
      <c r="L176" s="23">
        <f t="shared" si="103"/>
        <v>4693.2073979641746</v>
      </c>
      <c r="M176" s="98">
        <f t="shared" si="103"/>
        <v>4593.3378893988711</v>
      </c>
      <c r="N176" s="23">
        <f t="shared" si="103"/>
        <v>5688.8984793152713</v>
      </c>
      <c r="O176" s="23">
        <f t="shared" si="103"/>
        <v>8290.5684303883481</v>
      </c>
      <c r="P176" s="23">
        <f t="shared" si="103"/>
        <v>6703.0309307256011</v>
      </c>
      <c r="Q176" s="23">
        <f t="shared" si="103"/>
        <v>7550.1379639123279</v>
      </c>
      <c r="R176" s="23">
        <f t="shared" si="103"/>
        <v>4762.3133293700348</v>
      </c>
      <c r="S176" s="23">
        <f t="shared" si="103"/>
        <v>8427.1703966844379</v>
      </c>
      <c r="T176" s="23">
        <f t="shared" si="103"/>
        <v>12110.039728605927</v>
      </c>
      <c r="U176" s="23">
        <f t="shared" si="103"/>
        <v>13973.284969206645</v>
      </c>
      <c r="V176" s="23">
        <f t="shared" si="103"/>
        <v>13675.367067233972</v>
      </c>
      <c r="W176" s="23">
        <f t="shared" si="103"/>
        <v>8628.2396533156916</v>
      </c>
      <c r="X176" s="23">
        <f t="shared" si="103"/>
        <v>2299.6131429482657</v>
      </c>
      <c r="Y176" s="23">
        <f t="shared" si="103"/>
        <v>2060.9804354892372</v>
      </c>
      <c r="Z176" s="23">
        <f t="shared" si="103"/>
        <v>1865.4579951529167</v>
      </c>
      <c r="AA176" s="23">
        <f t="shared" si="103"/>
        <v>2091.0041694361853</v>
      </c>
      <c r="AB176" s="23">
        <f t="shared" si="103"/>
        <v>1799.06490280706</v>
      </c>
      <c r="AC176" s="23">
        <f t="shared" si="103"/>
        <v>1970.3578056089725</v>
      </c>
      <c r="AD176" s="23">
        <f t="shared" si="103"/>
        <v>1744.1048945046202</v>
      </c>
      <c r="AE176" s="23">
        <f t="shared" si="103"/>
        <v>2966.7930212874357</v>
      </c>
      <c r="AF176" s="23">
        <f t="shared" si="103"/>
        <v>12110.039728605927</v>
      </c>
      <c r="AG176" s="23">
        <f t="shared" si="103"/>
        <v>13973.284969206645</v>
      </c>
      <c r="AH176" s="23">
        <f t="shared" si="103"/>
        <v>13675.367067233972</v>
      </c>
      <c r="AI176" s="23">
        <f t="shared" si="103"/>
        <v>8628.2396533156916</v>
      </c>
      <c r="AJ176" s="23">
        <f t="shared" si="103"/>
        <v>2299.6131429482657</v>
      </c>
      <c r="AK176" s="23">
        <f t="shared" si="103"/>
        <v>2060.9804354892372</v>
      </c>
      <c r="AL176" s="23">
        <f t="shared" si="103"/>
        <v>1865.4579951529167</v>
      </c>
      <c r="AM176" s="23">
        <f t="shared" si="103"/>
        <v>2091.0041694361853</v>
      </c>
    </row>
    <row r="177" spans="1:39" ht="16.5" hidden="1" customHeight="1" thickBot="1" x14ac:dyDescent="0.3">
      <c r="A177" s="625"/>
      <c r="B177" s="127" t="s">
        <v>26</v>
      </c>
      <c r="C177" s="24">
        <f>C176</f>
        <v>0</v>
      </c>
      <c r="D177" s="24">
        <f>C177+D176</f>
        <v>20.838854460280718</v>
      </c>
      <c r="E177" s="24">
        <f t="shared" ref="E177:AM177" si="104">D177+E176</f>
        <v>162.58194378815932</v>
      </c>
      <c r="F177" s="24">
        <f t="shared" si="104"/>
        <v>454.77774206230703</v>
      </c>
      <c r="G177" s="24">
        <f t="shared" si="104"/>
        <v>1356.1221771772396</v>
      </c>
      <c r="H177" s="24">
        <f t="shared" si="104"/>
        <v>9162.5526511481949</v>
      </c>
      <c r="I177" s="24">
        <f t="shared" si="104"/>
        <v>20225.531452190175</v>
      </c>
      <c r="J177" s="24">
        <f t="shared" si="104"/>
        <v>34276.0968422347</v>
      </c>
      <c r="K177" s="24">
        <f t="shared" si="104"/>
        <v>47529.132694290573</v>
      </c>
      <c r="L177" s="24">
        <f t="shared" si="104"/>
        <v>52222.340092254744</v>
      </c>
      <c r="M177" s="24">
        <f t="shared" si="104"/>
        <v>56815.677981653615</v>
      </c>
      <c r="N177" s="24">
        <f t="shared" si="104"/>
        <v>62504.576460968885</v>
      </c>
      <c r="O177" s="24">
        <f t="shared" si="104"/>
        <v>70795.144891357239</v>
      </c>
      <c r="P177" s="24">
        <f t="shared" si="104"/>
        <v>77498.175822082834</v>
      </c>
      <c r="Q177" s="24">
        <f t="shared" si="104"/>
        <v>85048.313785995168</v>
      </c>
      <c r="R177" s="24">
        <f t="shared" si="104"/>
        <v>89810.627115365205</v>
      </c>
      <c r="S177" s="24">
        <f t="shared" si="104"/>
        <v>98237.797512049641</v>
      </c>
      <c r="T177" s="24">
        <f t="shared" si="104"/>
        <v>110347.83724065557</v>
      </c>
      <c r="U177" s="24">
        <f t="shared" si="104"/>
        <v>124321.12220986222</v>
      </c>
      <c r="V177" s="24">
        <f t="shared" si="104"/>
        <v>137996.4892770962</v>
      </c>
      <c r="W177" s="24">
        <f t="shared" si="104"/>
        <v>146624.72893041189</v>
      </c>
      <c r="X177" s="24">
        <f t="shared" si="104"/>
        <v>148924.34207336017</v>
      </c>
      <c r="Y177" s="24">
        <f t="shared" si="104"/>
        <v>150985.32250884941</v>
      </c>
      <c r="Z177" s="24">
        <f t="shared" si="104"/>
        <v>152850.78050400232</v>
      </c>
      <c r="AA177" s="24">
        <f t="shared" si="104"/>
        <v>154941.78467343849</v>
      </c>
      <c r="AB177" s="24">
        <f t="shared" si="104"/>
        <v>156740.84957624556</v>
      </c>
      <c r="AC177" s="24">
        <f t="shared" si="104"/>
        <v>158711.20738185453</v>
      </c>
      <c r="AD177" s="24">
        <f t="shared" si="104"/>
        <v>160455.31227635915</v>
      </c>
      <c r="AE177" s="24">
        <f t="shared" si="104"/>
        <v>163422.1052976466</v>
      </c>
      <c r="AF177" s="24">
        <f t="shared" si="104"/>
        <v>175532.14502625252</v>
      </c>
      <c r="AG177" s="24">
        <f t="shared" si="104"/>
        <v>189505.42999545916</v>
      </c>
      <c r="AH177" s="24">
        <f t="shared" si="104"/>
        <v>203180.79706269313</v>
      </c>
      <c r="AI177" s="24">
        <f t="shared" si="104"/>
        <v>211809.03671600882</v>
      </c>
      <c r="AJ177" s="24">
        <f t="shared" si="104"/>
        <v>214108.6498589571</v>
      </c>
      <c r="AK177" s="24">
        <f t="shared" si="104"/>
        <v>216169.63029444634</v>
      </c>
      <c r="AL177" s="24">
        <f t="shared" si="104"/>
        <v>218035.08828959925</v>
      </c>
      <c r="AM177" s="24">
        <f t="shared" si="104"/>
        <v>220126.09245903543</v>
      </c>
    </row>
    <row r="178" spans="1:39" hidden="1" x14ac:dyDescent="0.25">
      <c r="A178" s="95"/>
      <c r="B178" s="200" t="s">
        <v>122</v>
      </c>
      <c r="C178" s="99">
        <f t="shared" ref="C178:AM178" si="105">C157+C176</f>
        <v>0</v>
      </c>
      <c r="D178" s="99">
        <f t="shared" si="105"/>
        <v>309.79177119556158</v>
      </c>
      <c r="E178" s="99">
        <f t="shared" si="105"/>
        <v>2027.0368635265872</v>
      </c>
      <c r="F178" s="99">
        <f t="shared" si="105"/>
        <v>5381.0612631898548</v>
      </c>
      <c r="G178" s="99">
        <f t="shared" si="105"/>
        <v>12639.135464227144</v>
      </c>
      <c r="H178" s="99">
        <f t="shared" si="105"/>
        <v>51646.054487034904</v>
      </c>
      <c r="I178" s="99">
        <f t="shared" si="105"/>
        <v>80775.022441232053</v>
      </c>
      <c r="J178" s="99">
        <f t="shared" si="105"/>
        <v>100833.68261756255</v>
      </c>
      <c r="K178" s="99">
        <f t="shared" si="105"/>
        <v>103595.67843978107</v>
      </c>
      <c r="L178" s="99">
        <f t="shared" si="105"/>
        <v>57815.43659407644</v>
      </c>
      <c r="M178" s="99">
        <f t="shared" si="105"/>
        <v>59365.927696731414</v>
      </c>
      <c r="N178" s="99">
        <f t="shared" si="105"/>
        <v>90807.632623635582</v>
      </c>
      <c r="O178" s="99">
        <f t="shared" si="105"/>
        <v>118696.14464928801</v>
      </c>
      <c r="P178" s="99">
        <f t="shared" si="105"/>
        <v>96577.575073060812</v>
      </c>
      <c r="Q178" s="99">
        <f t="shared" si="105"/>
        <v>100731.06864058331</v>
      </c>
      <c r="R178" s="99">
        <f t="shared" si="105"/>
        <v>91813.097176534502</v>
      </c>
      <c r="S178" s="99">
        <f t="shared" si="105"/>
        <v>122168.62544586117</v>
      </c>
      <c r="T178" s="99">
        <f t="shared" si="105"/>
        <v>79523.523129573034</v>
      </c>
      <c r="U178" s="99">
        <f t="shared" si="105"/>
        <v>97697.087522541755</v>
      </c>
      <c r="V178" s="99">
        <f t="shared" si="105"/>
        <v>89926.798610139725</v>
      </c>
      <c r="W178" s="99">
        <f t="shared" si="105"/>
        <v>59829.661483341049</v>
      </c>
      <c r="X178" s="99">
        <f t="shared" si="105"/>
        <v>27418.356161707288</v>
      </c>
      <c r="Y178" s="99">
        <f t="shared" si="105"/>
        <v>25159.758479911063</v>
      </c>
      <c r="Z178" s="99">
        <f t="shared" si="105"/>
        <v>28243.421320731606</v>
      </c>
      <c r="AA178" s="99">
        <f t="shared" si="105"/>
        <v>29730.546986469362</v>
      </c>
      <c r="AB178" s="99">
        <f t="shared" si="105"/>
        <v>24356.157400625048</v>
      </c>
      <c r="AC178" s="99">
        <f t="shared" si="105"/>
        <v>25750.816528689651</v>
      </c>
      <c r="AD178" s="99">
        <f t="shared" si="105"/>
        <v>23516.537368655263</v>
      </c>
      <c r="AE178" s="99">
        <f t="shared" si="105"/>
        <v>31678.089803866751</v>
      </c>
      <c r="AF178" s="99">
        <f t="shared" si="105"/>
        <v>79523.523129573034</v>
      </c>
      <c r="AG178" s="99">
        <f t="shared" si="105"/>
        <v>97697.087522541755</v>
      </c>
      <c r="AH178" s="99">
        <f t="shared" si="105"/>
        <v>89926.798610139725</v>
      </c>
      <c r="AI178" s="99">
        <f t="shared" si="105"/>
        <v>59829.661483341049</v>
      </c>
      <c r="AJ178" s="99">
        <f t="shared" si="105"/>
        <v>27418.356161707288</v>
      </c>
      <c r="AK178" s="99">
        <f t="shared" si="105"/>
        <v>25159.758479911063</v>
      </c>
      <c r="AL178" s="99">
        <f t="shared" si="105"/>
        <v>28243.421320731606</v>
      </c>
      <c r="AM178" s="99">
        <f t="shared" si="105"/>
        <v>29730.546986469362</v>
      </c>
    </row>
    <row r="179" spans="1:39" hidden="1" x14ac:dyDescent="0.25">
      <c r="A179" s="95"/>
      <c r="B179" s="201" t="s">
        <v>174</v>
      </c>
      <c r="C179" s="97">
        <f>C178-C73</f>
        <v>0</v>
      </c>
      <c r="D179" s="97">
        <f t="shared" ref="D179:AM179" si="106">D178-D73</f>
        <v>0</v>
      </c>
      <c r="E179" s="97">
        <f t="shared" si="106"/>
        <v>0</v>
      </c>
      <c r="F179" s="97">
        <f t="shared" si="106"/>
        <v>0</v>
      </c>
      <c r="G179" s="97">
        <f t="shared" si="106"/>
        <v>0</v>
      </c>
      <c r="H179" s="97">
        <f t="shared" si="106"/>
        <v>0</v>
      </c>
      <c r="I179" s="97">
        <f t="shared" si="106"/>
        <v>0</v>
      </c>
      <c r="J179" s="97">
        <f t="shared" si="106"/>
        <v>0</v>
      </c>
      <c r="K179" s="97">
        <f t="shared" si="106"/>
        <v>0</v>
      </c>
      <c r="L179" s="97">
        <f t="shared" si="106"/>
        <v>0</v>
      </c>
      <c r="M179" s="97">
        <f t="shared" si="106"/>
        <v>0</v>
      </c>
      <c r="N179" s="97">
        <f t="shared" si="106"/>
        <v>0</v>
      </c>
      <c r="O179" s="97">
        <f t="shared" si="106"/>
        <v>0</v>
      </c>
      <c r="P179" s="97">
        <f t="shared" si="106"/>
        <v>0</v>
      </c>
      <c r="Q179" s="97">
        <f t="shared" si="106"/>
        <v>0</v>
      </c>
      <c r="R179" s="97">
        <f t="shared" si="106"/>
        <v>0</v>
      </c>
      <c r="S179" s="97">
        <f t="shared" si="106"/>
        <v>0</v>
      </c>
      <c r="T179" s="97">
        <f t="shared" si="106"/>
        <v>10.543468059360748</v>
      </c>
      <c r="U179" s="97">
        <f t="shared" si="106"/>
        <v>6.8675331008271314</v>
      </c>
      <c r="V179" s="97">
        <f t="shared" si="106"/>
        <v>8.2300787526328349</v>
      </c>
      <c r="W179" s="97">
        <f t="shared" si="106"/>
        <v>37.295811677890015</v>
      </c>
      <c r="X179" s="97">
        <f t="shared" si="106"/>
        <v>114.40209514095841</v>
      </c>
      <c r="Y179" s="97">
        <f t="shared" si="106"/>
        <v>249.05534942181839</v>
      </c>
      <c r="Z179" s="97">
        <f t="shared" si="106"/>
        <v>407.70183462166824</v>
      </c>
      <c r="AA179" s="97">
        <f t="shared" si="106"/>
        <v>417.30094073566943</v>
      </c>
      <c r="AB179" s="97">
        <f t="shared" si="106"/>
        <v>362.98213929367921</v>
      </c>
      <c r="AC179" s="97">
        <f t="shared" si="106"/>
        <v>292.59928877079074</v>
      </c>
      <c r="AD179" s="97">
        <f t="shared" si="106"/>
        <v>126.76429917490896</v>
      </c>
      <c r="AE179" s="97">
        <f t="shared" si="106"/>
        <v>56.147029962925444</v>
      </c>
      <c r="AF179" s="97">
        <f t="shared" si="106"/>
        <v>10.543468059360748</v>
      </c>
      <c r="AG179" s="97">
        <f t="shared" si="106"/>
        <v>6.8675331008271314</v>
      </c>
      <c r="AH179" s="97">
        <f t="shared" si="106"/>
        <v>8.2300787526328349</v>
      </c>
      <c r="AI179" s="97">
        <f t="shared" si="106"/>
        <v>37.295811677890015</v>
      </c>
      <c r="AJ179" s="97">
        <f t="shared" si="106"/>
        <v>114.40209514095841</v>
      </c>
      <c r="AK179" s="97">
        <f t="shared" si="106"/>
        <v>249.05534942181839</v>
      </c>
      <c r="AL179" s="97">
        <f t="shared" si="106"/>
        <v>407.70183462166824</v>
      </c>
      <c r="AM179" s="97">
        <f t="shared" si="106"/>
        <v>417.30094073566943</v>
      </c>
    </row>
    <row r="180" spans="1:39" ht="15.75" hidden="1" thickBot="1" x14ac:dyDescent="0.3">
      <c r="A180" s="158" t="s">
        <v>170</v>
      </c>
      <c r="B180" s="95"/>
      <c r="C180" s="199"/>
      <c r="D180" s="199"/>
      <c r="E180" s="199"/>
      <c r="F180" s="199"/>
      <c r="G180" s="199"/>
      <c r="H180" s="199"/>
      <c r="I180" s="199"/>
      <c r="J180" s="199"/>
      <c r="K180" s="199"/>
      <c r="L180" s="199"/>
      <c r="M180" s="199"/>
      <c r="N180" s="97"/>
    </row>
    <row r="181" spans="1:39" ht="15.75" hidden="1" thickBot="1" x14ac:dyDescent="0.3">
      <c r="A181" s="95"/>
      <c r="B181" s="229" t="s">
        <v>38</v>
      </c>
      <c r="C181" s="135">
        <f>C$4</f>
        <v>45292</v>
      </c>
      <c r="D181" s="135">
        <f t="shared" ref="D181:AM181" si="107">D$4</f>
        <v>45323</v>
      </c>
      <c r="E181" s="135">
        <f t="shared" si="107"/>
        <v>45352</v>
      </c>
      <c r="F181" s="135">
        <f t="shared" si="107"/>
        <v>45383</v>
      </c>
      <c r="G181" s="135">
        <f t="shared" si="107"/>
        <v>45413</v>
      </c>
      <c r="H181" s="135">
        <f t="shared" si="107"/>
        <v>45444</v>
      </c>
      <c r="I181" s="135">
        <f t="shared" si="107"/>
        <v>45474</v>
      </c>
      <c r="J181" s="135">
        <f t="shared" si="107"/>
        <v>45505</v>
      </c>
      <c r="K181" s="135">
        <f t="shared" si="107"/>
        <v>45536</v>
      </c>
      <c r="L181" s="135">
        <f t="shared" si="107"/>
        <v>45566</v>
      </c>
      <c r="M181" s="135">
        <f t="shared" si="107"/>
        <v>45597</v>
      </c>
      <c r="N181" s="135">
        <f t="shared" si="107"/>
        <v>45627</v>
      </c>
      <c r="O181" s="135">
        <f t="shared" si="107"/>
        <v>45658</v>
      </c>
      <c r="P181" s="135">
        <f t="shared" si="107"/>
        <v>45689</v>
      </c>
      <c r="Q181" s="135">
        <f t="shared" si="107"/>
        <v>45717</v>
      </c>
      <c r="R181" s="135">
        <f t="shared" si="107"/>
        <v>45748</v>
      </c>
      <c r="S181" s="135">
        <f t="shared" si="107"/>
        <v>45778</v>
      </c>
      <c r="T181" s="135">
        <f t="shared" si="107"/>
        <v>45809</v>
      </c>
      <c r="U181" s="135">
        <f t="shared" si="107"/>
        <v>45839</v>
      </c>
      <c r="V181" s="135">
        <f t="shared" si="107"/>
        <v>45870</v>
      </c>
      <c r="W181" s="135">
        <f t="shared" si="107"/>
        <v>45901</v>
      </c>
      <c r="X181" s="135">
        <f t="shared" si="107"/>
        <v>45931</v>
      </c>
      <c r="Y181" s="135">
        <f t="shared" si="107"/>
        <v>45962</v>
      </c>
      <c r="Z181" s="135">
        <f t="shared" si="107"/>
        <v>45992</v>
      </c>
      <c r="AA181" s="135">
        <f t="shared" si="107"/>
        <v>46023</v>
      </c>
      <c r="AB181" s="135">
        <f t="shared" si="107"/>
        <v>46054</v>
      </c>
      <c r="AC181" s="135">
        <f t="shared" si="107"/>
        <v>46082</v>
      </c>
      <c r="AD181" s="135">
        <f t="shared" si="107"/>
        <v>46113</v>
      </c>
      <c r="AE181" s="135">
        <f t="shared" si="107"/>
        <v>46143</v>
      </c>
      <c r="AF181" s="135">
        <f t="shared" si="107"/>
        <v>46174</v>
      </c>
      <c r="AG181" s="135">
        <f t="shared" si="107"/>
        <v>46204</v>
      </c>
      <c r="AH181" s="135">
        <f t="shared" si="107"/>
        <v>46235</v>
      </c>
      <c r="AI181" s="135">
        <f t="shared" si="107"/>
        <v>46266</v>
      </c>
      <c r="AJ181" s="135">
        <f t="shared" si="107"/>
        <v>46296</v>
      </c>
      <c r="AK181" s="135">
        <f t="shared" si="107"/>
        <v>46327</v>
      </c>
      <c r="AL181" s="135">
        <f t="shared" si="107"/>
        <v>46357</v>
      </c>
      <c r="AM181" s="135">
        <f t="shared" si="107"/>
        <v>46388</v>
      </c>
    </row>
    <row r="182" spans="1:39" hidden="1" x14ac:dyDescent="0.25">
      <c r="A182" s="95"/>
      <c r="B182" s="237" t="s">
        <v>123</v>
      </c>
      <c r="C182" s="107">
        <f>C157*'REVISED SUMMARY'!C39</f>
        <v>0</v>
      </c>
      <c r="D182" s="107">
        <f>D157*'REVISED SUMMARY'!D39</f>
        <v>288.95291673528084</v>
      </c>
      <c r="E182" s="107">
        <f>E157*'REVISED SUMMARY'!E39</f>
        <v>1885.2937741987087</v>
      </c>
      <c r="F182" s="107">
        <f>F157*'REVISED SUMMARY'!F39</f>
        <v>5088.865464915707</v>
      </c>
      <c r="G182" s="107">
        <f>G157*'REVISED SUMMARY'!G39</f>
        <v>11737.791029112212</v>
      </c>
      <c r="H182" s="107">
        <f>H157*'REVISED SUMMARY'!H39</f>
        <v>43839.624013063949</v>
      </c>
      <c r="I182" s="107">
        <f>I157*'REVISED SUMMARY'!I39</f>
        <v>69712.043640190066</v>
      </c>
      <c r="J182" s="107">
        <f>J157*'REVISED SUMMARY'!J39</f>
        <v>86783.117227518014</v>
      </c>
      <c r="K182" s="107">
        <f>K157*'REVISED SUMMARY'!K39</f>
        <v>90342.64258772519</v>
      </c>
      <c r="L182" s="107">
        <f>L157*'REVISED SUMMARY'!L39</f>
        <v>53122.229196112268</v>
      </c>
      <c r="M182" s="107">
        <f>M157*'REVISED SUMMARY'!M39</f>
        <v>54772.589807332544</v>
      </c>
      <c r="N182" s="107">
        <f>N157*'REVISED SUMMARY'!N39</f>
        <v>84310.72743532696</v>
      </c>
      <c r="O182" s="209">
        <f>O157*'REVISED SUMMARY'!O39</f>
        <v>0</v>
      </c>
      <c r="P182" s="209">
        <f>P157*'REVISED SUMMARY'!P39</f>
        <v>0</v>
      </c>
      <c r="Q182" s="209">
        <f>Q157*'REVISED SUMMARY'!Q39</f>
        <v>0</v>
      </c>
      <c r="R182" s="209">
        <f>R157*'REVISED SUMMARY'!R39</f>
        <v>0</v>
      </c>
      <c r="S182" s="209">
        <f>S157*'REVISED SUMMARY'!S39</f>
        <v>0</v>
      </c>
      <c r="T182" s="209">
        <f>T157*'REVISED SUMMARY'!T39</f>
        <v>0</v>
      </c>
      <c r="U182" s="209">
        <f>U157*'REVISED SUMMARY'!U39</f>
        <v>0</v>
      </c>
      <c r="V182" s="209">
        <f>V157*'REVISED SUMMARY'!V39</f>
        <v>0</v>
      </c>
      <c r="W182" s="209">
        <f>W157*'REVISED SUMMARY'!W39</f>
        <v>0</v>
      </c>
      <c r="X182" s="209">
        <f>X157*'REVISED SUMMARY'!X39</f>
        <v>0</v>
      </c>
      <c r="Y182" s="209">
        <f>Y157*'REVISED SUMMARY'!Y39</f>
        <v>0</v>
      </c>
      <c r="Z182" s="209">
        <f>Z157*'REVISED SUMMARY'!Z39</f>
        <v>0</v>
      </c>
      <c r="AA182" s="209">
        <f>AA157*'REVISED SUMMARY'!AA39</f>
        <v>0</v>
      </c>
      <c r="AB182" s="209">
        <f>AB157*'REVISED SUMMARY'!AB39</f>
        <v>0</v>
      </c>
      <c r="AC182" s="209">
        <f>AC157*'REVISED SUMMARY'!AC39</f>
        <v>0</v>
      </c>
      <c r="AD182" s="209">
        <f>AD157*'REVISED SUMMARY'!AD39</f>
        <v>0</v>
      </c>
      <c r="AE182" s="209">
        <f>AE157*'REVISED SUMMARY'!AE39</f>
        <v>0</v>
      </c>
      <c r="AF182" s="209">
        <f>AF157*'REVISED SUMMARY'!AF39</f>
        <v>0</v>
      </c>
      <c r="AG182" s="209">
        <f>AG157*'REVISED SUMMARY'!AG39</f>
        <v>0</v>
      </c>
      <c r="AH182" s="209">
        <f>AH157*'REVISED SUMMARY'!AH39</f>
        <v>0</v>
      </c>
      <c r="AI182" s="209">
        <f>AI157*'REVISED SUMMARY'!AI39</f>
        <v>0</v>
      </c>
      <c r="AJ182" s="209">
        <f>AJ157*'REVISED SUMMARY'!AJ39</f>
        <v>0</v>
      </c>
      <c r="AK182" s="209">
        <f>AK157*'REVISED SUMMARY'!AK39</f>
        <v>0</v>
      </c>
      <c r="AL182" s="209">
        <f>AL157*'REVISED SUMMARY'!AL39</f>
        <v>0</v>
      </c>
      <c r="AM182" s="209">
        <f>AM157*'REVISED SUMMARY'!AM39</f>
        <v>0</v>
      </c>
    </row>
    <row r="183" spans="1:39" ht="15.75" hidden="1" thickBot="1" x14ac:dyDescent="0.3">
      <c r="A183" s="95"/>
      <c r="B183" s="76" t="s">
        <v>124</v>
      </c>
      <c r="C183" s="100">
        <f>C176*'REVISED SUMMARY'!C39</f>
        <v>0</v>
      </c>
      <c r="D183" s="100">
        <f>D176*'REVISED SUMMARY'!D39</f>
        <v>20.838854460280718</v>
      </c>
      <c r="E183" s="100">
        <f>E176*'REVISED SUMMARY'!E39</f>
        <v>141.74308932787861</v>
      </c>
      <c r="F183" s="100">
        <f>F176*'REVISED SUMMARY'!F39</f>
        <v>292.19579827414771</v>
      </c>
      <c r="G183" s="100">
        <f>G176*'REVISED SUMMARY'!G39</f>
        <v>901.34443511493248</v>
      </c>
      <c r="H183" s="100">
        <f>H176*'REVISED SUMMARY'!H39</f>
        <v>7806.4304739709551</v>
      </c>
      <c r="I183" s="100">
        <f>I176*'REVISED SUMMARY'!I39</f>
        <v>11062.97880104198</v>
      </c>
      <c r="J183" s="100">
        <f>J176*'REVISED SUMMARY'!J39</f>
        <v>14050.565390044527</v>
      </c>
      <c r="K183" s="100">
        <f>K176*'REVISED SUMMARY'!K39</f>
        <v>13253.035852055877</v>
      </c>
      <c r="L183" s="100">
        <f>L176*'REVISED SUMMARY'!L39</f>
        <v>4693.2073979641746</v>
      </c>
      <c r="M183" s="100">
        <f>M176*'REVISED SUMMARY'!M39</f>
        <v>4593.3378893988711</v>
      </c>
      <c r="N183" s="100">
        <f>N176*'REVISED SUMMARY'!N39</f>
        <v>5634.8954659448536</v>
      </c>
      <c r="O183" s="203">
        <f>O176*'REVISED SUMMARY'!O39</f>
        <v>0</v>
      </c>
      <c r="P183" s="203">
        <f>P176*'REVISED SUMMARY'!P39</f>
        <v>0</v>
      </c>
      <c r="Q183" s="203">
        <f>Q176*'REVISED SUMMARY'!Q39</f>
        <v>0</v>
      </c>
      <c r="R183" s="203">
        <f>R176*'REVISED SUMMARY'!R39</f>
        <v>0</v>
      </c>
      <c r="S183" s="203">
        <f>S176*'REVISED SUMMARY'!S39</f>
        <v>0</v>
      </c>
      <c r="T183" s="203">
        <f>T176*'REVISED SUMMARY'!T39</f>
        <v>0</v>
      </c>
      <c r="U183" s="203">
        <f>U176*'REVISED SUMMARY'!U39</f>
        <v>0</v>
      </c>
      <c r="V183" s="203">
        <f>V176*'REVISED SUMMARY'!V39</f>
        <v>0</v>
      </c>
      <c r="W183" s="203">
        <f>W176*'REVISED SUMMARY'!W39</f>
        <v>0</v>
      </c>
      <c r="X183" s="203">
        <f>X176*'REVISED SUMMARY'!X39</f>
        <v>0</v>
      </c>
      <c r="Y183" s="203">
        <f>Y176*'REVISED SUMMARY'!Y39</f>
        <v>0</v>
      </c>
      <c r="Z183" s="203">
        <f>Z176*'REVISED SUMMARY'!Z39</f>
        <v>0</v>
      </c>
      <c r="AA183" s="203">
        <f>AA176*'REVISED SUMMARY'!AA39</f>
        <v>0</v>
      </c>
      <c r="AB183" s="203">
        <f>AB176*'REVISED SUMMARY'!AB39</f>
        <v>0</v>
      </c>
      <c r="AC183" s="203">
        <f>AC176*'REVISED SUMMARY'!AC39</f>
        <v>0</v>
      </c>
      <c r="AD183" s="203">
        <f>AD176*'REVISED SUMMARY'!AD39</f>
        <v>0</v>
      </c>
      <c r="AE183" s="203">
        <f>AE176*'REVISED SUMMARY'!AE39</f>
        <v>0</v>
      </c>
      <c r="AF183" s="203">
        <f>AF176*'REVISED SUMMARY'!AF39</f>
        <v>0</v>
      </c>
      <c r="AG183" s="203">
        <f>AG176*'REVISED SUMMARY'!AG39</f>
        <v>0</v>
      </c>
      <c r="AH183" s="203">
        <f>AH176*'REVISED SUMMARY'!AH39</f>
        <v>0</v>
      </c>
      <c r="AI183" s="203">
        <f>AI176*'REVISED SUMMARY'!AI39</f>
        <v>0</v>
      </c>
      <c r="AJ183" s="203">
        <f>AJ176*'REVISED SUMMARY'!AJ39</f>
        <v>0</v>
      </c>
      <c r="AK183" s="203">
        <f>AK176*'REVISED SUMMARY'!AK39</f>
        <v>0</v>
      </c>
      <c r="AL183" s="203">
        <f>AL176*'REVISED SUMMARY'!AL39</f>
        <v>0</v>
      </c>
      <c r="AM183" s="203">
        <f>AM176*'REVISED SUMMARY'!AM39</f>
        <v>0</v>
      </c>
    </row>
    <row r="184" spans="1:39" hidden="1" x14ac:dyDescent="0.25">
      <c r="A184" s="95"/>
      <c r="B184" s="237" t="s">
        <v>125</v>
      </c>
      <c r="C184" s="101">
        <f>IFERROR(C182/C73,0)</f>
        <v>0</v>
      </c>
      <c r="D184" s="101">
        <f t="shared" ref="D184:N184" si="108">IFERROR(D182/D73,0)</f>
        <v>0.93273270500420802</v>
      </c>
      <c r="E184" s="101">
        <f t="shared" si="108"/>
        <v>0.93007374859415359</v>
      </c>
      <c r="F184" s="101">
        <f t="shared" si="108"/>
        <v>0.94569922474717649</v>
      </c>
      <c r="G184" s="101">
        <f t="shared" si="108"/>
        <v>0.92868622718175386</v>
      </c>
      <c r="H184" s="101">
        <f t="shared" si="108"/>
        <v>0.84884749567983631</v>
      </c>
      <c r="I184" s="101">
        <f t="shared" si="108"/>
        <v>0.86303960721161244</v>
      </c>
      <c r="J184" s="101">
        <f t="shared" si="108"/>
        <v>0.86065603253493306</v>
      </c>
      <c r="K184" s="101">
        <f t="shared" si="108"/>
        <v>0.87206960703713432</v>
      </c>
      <c r="L184" s="101">
        <f t="shared" si="108"/>
        <v>0.91882431968964806</v>
      </c>
      <c r="M184" s="101">
        <f t="shared" si="108"/>
        <v>0.92262669737321779</v>
      </c>
      <c r="N184" s="101">
        <f t="shared" si="108"/>
        <v>0.92845419486668135</v>
      </c>
      <c r="O184" s="204">
        <f t="shared" ref="O184:AM184" si="109">IFERROR(O182/O73,0)</f>
        <v>0</v>
      </c>
      <c r="P184" s="204">
        <f t="shared" si="109"/>
        <v>0</v>
      </c>
      <c r="Q184" s="204">
        <f t="shared" si="109"/>
        <v>0</v>
      </c>
      <c r="R184" s="204">
        <f t="shared" si="109"/>
        <v>0</v>
      </c>
      <c r="S184" s="204">
        <f t="shared" si="109"/>
        <v>0</v>
      </c>
      <c r="T184" s="204">
        <f t="shared" si="109"/>
        <v>0</v>
      </c>
      <c r="U184" s="204">
        <f t="shared" si="109"/>
        <v>0</v>
      </c>
      <c r="V184" s="204">
        <f t="shared" si="109"/>
        <v>0</v>
      </c>
      <c r="W184" s="204">
        <f t="shared" si="109"/>
        <v>0</v>
      </c>
      <c r="X184" s="204">
        <f t="shared" si="109"/>
        <v>0</v>
      </c>
      <c r="Y184" s="204">
        <f t="shared" si="109"/>
        <v>0</v>
      </c>
      <c r="Z184" s="204">
        <f t="shared" si="109"/>
        <v>0</v>
      </c>
      <c r="AA184" s="204">
        <f t="shared" si="109"/>
        <v>0</v>
      </c>
      <c r="AB184" s="204">
        <f t="shared" si="109"/>
        <v>0</v>
      </c>
      <c r="AC184" s="204">
        <f t="shared" si="109"/>
        <v>0</v>
      </c>
      <c r="AD184" s="204">
        <f t="shared" si="109"/>
        <v>0</v>
      </c>
      <c r="AE184" s="204">
        <f t="shared" si="109"/>
        <v>0</v>
      </c>
      <c r="AF184" s="204">
        <f t="shared" si="109"/>
        <v>0</v>
      </c>
      <c r="AG184" s="204">
        <f t="shared" si="109"/>
        <v>0</v>
      </c>
      <c r="AH184" s="204">
        <f t="shared" si="109"/>
        <v>0</v>
      </c>
      <c r="AI184" s="204">
        <f t="shared" si="109"/>
        <v>0</v>
      </c>
      <c r="AJ184" s="204">
        <f t="shared" si="109"/>
        <v>0</v>
      </c>
      <c r="AK184" s="204">
        <f t="shared" si="109"/>
        <v>0</v>
      </c>
      <c r="AL184" s="204">
        <f t="shared" si="109"/>
        <v>0</v>
      </c>
      <c r="AM184" s="204">
        <f t="shared" si="109"/>
        <v>0</v>
      </c>
    </row>
    <row r="185" spans="1:39" ht="15.75" hidden="1" thickBot="1" x14ac:dyDescent="0.3">
      <c r="A185" s="95"/>
      <c r="B185" s="76" t="s">
        <v>126</v>
      </c>
      <c r="C185" s="102">
        <f>IFERROR(C183/C73,0)</f>
        <v>0</v>
      </c>
      <c r="D185" s="102">
        <f t="shared" ref="D185:N185" si="110">IFERROR(D183/D73,0)</f>
        <v>6.7267294995791926E-2</v>
      </c>
      <c r="E185" s="102">
        <f t="shared" si="110"/>
        <v>6.9926251405846448E-2</v>
      </c>
      <c r="F185" s="102">
        <f t="shared" si="110"/>
        <v>5.4300775252823674E-2</v>
      </c>
      <c r="G185" s="102">
        <f t="shared" si="110"/>
        <v>7.1313772818246135E-2</v>
      </c>
      <c r="H185" s="102">
        <f t="shared" si="110"/>
        <v>0.15115250432016375</v>
      </c>
      <c r="I185" s="102">
        <f t="shared" si="110"/>
        <v>0.13696039278838784</v>
      </c>
      <c r="J185" s="102">
        <f t="shared" si="110"/>
        <v>0.13934396746506703</v>
      </c>
      <c r="K185" s="102">
        <f t="shared" si="110"/>
        <v>0.12793039296286582</v>
      </c>
      <c r="L185" s="102">
        <f t="shared" si="110"/>
        <v>8.117568031035198E-2</v>
      </c>
      <c r="M185" s="102">
        <f t="shared" si="110"/>
        <v>7.73733026267822E-2</v>
      </c>
      <c r="N185" s="102">
        <f t="shared" si="110"/>
        <v>6.205310394225818E-2</v>
      </c>
      <c r="O185" s="205">
        <f>IFERROR(O183/O73,0)</f>
        <v>0</v>
      </c>
      <c r="P185" s="205">
        <f t="shared" ref="P185:Z185" si="111">IFERROR(P183/P73,0)</f>
        <v>0</v>
      </c>
      <c r="Q185" s="205">
        <f t="shared" si="111"/>
        <v>0</v>
      </c>
      <c r="R185" s="205">
        <f t="shared" si="111"/>
        <v>0</v>
      </c>
      <c r="S185" s="205">
        <f t="shared" si="111"/>
        <v>0</v>
      </c>
      <c r="T185" s="205">
        <f t="shared" si="111"/>
        <v>0</v>
      </c>
      <c r="U185" s="205">
        <f t="shared" si="111"/>
        <v>0</v>
      </c>
      <c r="V185" s="205">
        <f t="shared" si="111"/>
        <v>0</v>
      </c>
      <c r="W185" s="205">
        <f t="shared" si="111"/>
        <v>0</v>
      </c>
      <c r="X185" s="205">
        <f t="shared" si="111"/>
        <v>0</v>
      </c>
      <c r="Y185" s="205">
        <f t="shared" si="111"/>
        <v>0</v>
      </c>
      <c r="Z185" s="205">
        <f t="shared" si="111"/>
        <v>0</v>
      </c>
      <c r="AA185" s="205">
        <f>IFERROR(AA183/AA73,0)</f>
        <v>0</v>
      </c>
      <c r="AB185" s="205">
        <f t="shared" ref="AB185:AL185" si="112">IFERROR(AB183/AB73,0)</f>
        <v>0</v>
      </c>
      <c r="AC185" s="205">
        <f t="shared" si="112"/>
        <v>0</v>
      </c>
      <c r="AD185" s="205">
        <f t="shared" si="112"/>
        <v>0</v>
      </c>
      <c r="AE185" s="205">
        <f t="shared" si="112"/>
        <v>0</v>
      </c>
      <c r="AF185" s="205">
        <f t="shared" si="112"/>
        <v>0</v>
      </c>
      <c r="AG185" s="205">
        <f t="shared" si="112"/>
        <v>0</v>
      </c>
      <c r="AH185" s="205">
        <f t="shared" si="112"/>
        <v>0</v>
      </c>
      <c r="AI185" s="205">
        <f t="shared" si="112"/>
        <v>0</v>
      </c>
      <c r="AJ185" s="205">
        <f t="shared" si="112"/>
        <v>0</v>
      </c>
      <c r="AK185" s="205">
        <f t="shared" si="112"/>
        <v>0</v>
      </c>
      <c r="AL185" s="205">
        <f t="shared" si="112"/>
        <v>0</v>
      </c>
      <c r="AM185" s="205">
        <f>IFERROR(AM183/AM73,0)</f>
        <v>0</v>
      </c>
    </row>
    <row r="186" spans="1:39" s="1" customFormat="1" ht="15.75" hidden="1" thickBot="1" x14ac:dyDescent="0.3">
      <c r="A186" s="103"/>
      <c r="B186" s="230" t="s">
        <v>127</v>
      </c>
      <c r="C186" s="231">
        <f>C184+C185</f>
        <v>0</v>
      </c>
      <c r="D186" s="231">
        <f t="shared" ref="D186:N186" si="113">D184+D185</f>
        <v>1</v>
      </c>
      <c r="E186" s="232">
        <f t="shared" si="113"/>
        <v>1</v>
      </c>
      <c r="F186" s="232">
        <f t="shared" si="113"/>
        <v>1.0000000000000002</v>
      </c>
      <c r="G186" s="232">
        <f t="shared" si="113"/>
        <v>1</v>
      </c>
      <c r="H186" s="232">
        <f t="shared" si="113"/>
        <v>1</v>
      </c>
      <c r="I186" s="232">
        <f t="shared" si="113"/>
        <v>1.0000000000000002</v>
      </c>
      <c r="J186" s="232">
        <f t="shared" si="113"/>
        <v>1</v>
      </c>
      <c r="K186" s="232">
        <f t="shared" si="113"/>
        <v>1.0000000000000002</v>
      </c>
      <c r="L186" s="232">
        <f t="shared" si="113"/>
        <v>1</v>
      </c>
      <c r="M186" s="233">
        <f t="shared" si="113"/>
        <v>1</v>
      </c>
      <c r="N186" s="233">
        <f t="shared" si="113"/>
        <v>0.99050729880893951</v>
      </c>
      <c r="O186" s="234">
        <f>O184+O185</f>
        <v>0</v>
      </c>
      <c r="P186" s="234">
        <f t="shared" ref="P186:Z186" si="114">P184+P185</f>
        <v>0</v>
      </c>
      <c r="Q186" s="235">
        <f t="shared" si="114"/>
        <v>0</v>
      </c>
      <c r="R186" s="235">
        <f t="shared" si="114"/>
        <v>0</v>
      </c>
      <c r="S186" s="235">
        <f t="shared" si="114"/>
        <v>0</v>
      </c>
      <c r="T186" s="235">
        <f t="shared" si="114"/>
        <v>0</v>
      </c>
      <c r="U186" s="235">
        <f t="shared" si="114"/>
        <v>0</v>
      </c>
      <c r="V186" s="235">
        <f t="shared" si="114"/>
        <v>0</v>
      </c>
      <c r="W186" s="235">
        <f t="shared" si="114"/>
        <v>0</v>
      </c>
      <c r="X186" s="235">
        <f t="shared" si="114"/>
        <v>0</v>
      </c>
      <c r="Y186" s="236">
        <f t="shared" si="114"/>
        <v>0</v>
      </c>
      <c r="Z186" s="236">
        <f t="shared" si="114"/>
        <v>0</v>
      </c>
      <c r="AA186" s="234">
        <f>AA184+AA185</f>
        <v>0</v>
      </c>
      <c r="AB186" s="234">
        <f t="shared" ref="AB186:AL186" si="115">AB184+AB185</f>
        <v>0</v>
      </c>
      <c r="AC186" s="235">
        <f t="shared" si="115"/>
        <v>0</v>
      </c>
      <c r="AD186" s="235">
        <f t="shared" si="115"/>
        <v>0</v>
      </c>
      <c r="AE186" s="235">
        <f t="shared" si="115"/>
        <v>0</v>
      </c>
      <c r="AF186" s="235">
        <f t="shared" si="115"/>
        <v>0</v>
      </c>
      <c r="AG186" s="235">
        <f t="shared" si="115"/>
        <v>0</v>
      </c>
      <c r="AH186" s="235">
        <f t="shared" si="115"/>
        <v>0</v>
      </c>
      <c r="AI186" s="235">
        <f t="shared" si="115"/>
        <v>0</v>
      </c>
      <c r="AJ186" s="235">
        <f t="shared" si="115"/>
        <v>0</v>
      </c>
      <c r="AK186" s="236">
        <f t="shared" si="115"/>
        <v>0</v>
      </c>
      <c r="AL186" s="236">
        <f t="shared" si="115"/>
        <v>0</v>
      </c>
      <c r="AM186" s="234">
        <f>AM184+AM185</f>
        <v>0</v>
      </c>
    </row>
    <row r="187" spans="1:39" ht="15.75" hidden="1" thickBot="1" x14ac:dyDescent="0.3">
      <c r="A187" s="95"/>
      <c r="B187" s="95"/>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row>
    <row r="188" spans="1:39" ht="15.75" hidden="1" thickBot="1" x14ac:dyDescent="0.3">
      <c r="A188" s="95"/>
      <c r="B188" s="229" t="s">
        <v>36</v>
      </c>
      <c r="C188" s="135">
        <f>C$4</f>
        <v>45292</v>
      </c>
      <c r="D188" s="135">
        <f t="shared" ref="D188:AM188" si="116">D$4</f>
        <v>45323</v>
      </c>
      <c r="E188" s="135">
        <f t="shared" si="116"/>
        <v>45352</v>
      </c>
      <c r="F188" s="135">
        <f t="shared" si="116"/>
        <v>45383</v>
      </c>
      <c r="G188" s="135">
        <f t="shared" si="116"/>
        <v>45413</v>
      </c>
      <c r="H188" s="135">
        <f t="shared" si="116"/>
        <v>45444</v>
      </c>
      <c r="I188" s="135">
        <f t="shared" si="116"/>
        <v>45474</v>
      </c>
      <c r="J188" s="135">
        <f t="shared" si="116"/>
        <v>45505</v>
      </c>
      <c r="K188" s="135">
        <f t="shared" si="116"/>
        <v>45536</v>
      </c>
      <c r="L188" s="135">
        <f t="shared" si="116"/>
        <v>45566</v>
      </c>
      <c r="M188" s="135">
        <f t="shared" si="116"/>
        <v>45597</v>
      </c>
      <c r="N188" s="135">
        <f t="shared" si="116"/>
        <v>45627</v>
      </c>
      <c r="O188" s="135">
        <f t="shared" si="116"/>
        <v>45658</v>
      </c>
      <c r="P188" s="135">
        <f t="shared" si="116"/>
        <v>45689</v>
      </c>
      <c r="Q188" s="135">
        <f t="shared" si="116"/>
        <v>45717</v>
      </c>
      <c r="R188" s="135">
        <f t="shared" si="116"/>
        <v>45748</v>
      </c>
      <c r="S188" s="135">
        <f t="shared" si="116"/>
        <v>45778</v>
      </c>
      <c r="T188" s="135">
        <f t="shared" si="116"/>
        <v>45809</v>
      </c>
      <c r="U188" s="135">
        <f t="shared" si="116"/>
        <v>45839</v>
      </c>
      <c r="V188" s="135">
        <f t="shared" si="116"/>
        <v>45870</v>
      </c>
      <c r="W188" s="135">
        <f t="shared" si="116"/>
        <v>45901</v>
      </c>
      <c r="X188" s="135">
        <f t="shared" si="116"/>
        <v>45931</v>
      </c>
      <c r="Y188" s="135">
        <f t="shared" si="116"/>
        <v>45962</v>
      </c>
      <c r="Z188" s="135">
        <f t="shared" si="116"/>
        <v>45992</v>
      </c>
      <c r="AA188" s="135">
        <f t="shared" si="116"/>
        <v>46023</v>
      </c>
      <c r="AB188" s="135">
        <f t="shared" si="116"/>
        <v>46054</v>
      </c>
      <c r="AC188" s="135">
        <f t="shared" si="116"/>
        <v>46082</v>
      </c>
      <c r="AD188" s="135">
        <f t="shared" si="116"/>
        <v>46113</v>
      </c>
      <c r="AE188" s="135">
        <f t="shared" si="116"/>
        <v>46143</v>
      </c>
      <c r="AF188" s="135">
        <f t="shared" si="116"/>
        <v>46174</v>
      </c>
      <c r="AG188" s="135">
        <f t="shared" si="116"/>
        <v>46204</v>
      </c>
      <c r="AH188" s="135">
        <f t="shared" si="116"/>
        <v>46235</v>
      </c>
      <c r="AI188" s="135">
        <f t="shared" si="116"/>
        <v>46266</v>
      </c>
      <c r="AJ188" s="135">
        <f t="shared" si="116"/>
        <v>46296</v>
      </c>
      <c r="AK188" s="135">
        <f t="shared" si="116"/>
        <v>46327</v>
      </c>
      <c r="AL188" s="135">
        <f t="shared" si="116"/>
        <v>46357</v>
      </c>
      <c r="AM188" s="135">
        <f t="shared" si="116"/>
        <v>46388</v>
      </c>
    </row>
    <row r="189" spans="1:39" hidden="1" x14ac:dyDescent="0.25">
      <c r="A189" s="95"/>
      <c r="B189" s="237" t="s">
        <v>128</v>
      </c>
      <c r="C189" s="107">
        <f>C157*'REVISED SUMMARY'!C40</f>
        <v>0</v>
      </c>
      <c r="D189" s="107">
        <f>D157*'REVISED SUMMARY'!D40</f>
        <v>0</v>
      </c>
      <c r="E189" s="107">
        <f>E157*'REVISED SUMMARY'!E40</f>
        <v>0</v>
      </c>
      <c r="F189" s="107">
        <f>F157*'REVISED SUMMARY'!F40</f>
        <v>0</v>
      </c>
      <c r="G189" s="107">
        <f>G157*'REVISED SUMMARY'!G40</f>
        <v>0</v>
      </c>
      <c r="H189" s="107">
        <f>H157*'REVISED SUMMARY'!H40</f>
        <v>0</v>
      </c>
      <c r="I189" s="107">
        <f>I157*'REVISED SUMMARY'!I40</f>
        <v>0</v>
      </c>
      <c r="J189" s="107">
        <f>J157*'REVISED SUMMARY'!J40</f>
        <v>0</v>
      </c>
      <c r="K189" s="107">
        <f>K157*'REVISED SUMMARY'!K40</f>
        <v>0</v>
      </c>
      <c r="L189" s="107">
        <f>L157*'REVISED SUMMARY'!L40</f>
        <v>0</v>
      </c>
      <c r="M189" s="107">
        <f>M157*'REVISED SUMMARY'!M40</f>
        <v>0</v>
      </c>
      <c r="N189" s="107">
        <f>N157*'REVISED SUMMARY'!N40</f>
        <v>808.00670899334034</v>
      </c>
      <c r="O189" s="209">
        <f>O157*'REVISED SUMMARY'!O40</f>
        <v>0</v>
      </c>
      <c r="P189" s="209">
        <f>P157*'REVISED SUMMARY'!P40</f>
        <v>0</v>
      </c>
      <c r="Q189" s="209">
        <f>Q157*'REVISED SUMMARY'!Q40</f>
        <v>0</v>
      </c>
      <c r="R189" s="209">
        <f>R157*'REVISED SUMMARY'!R40</f>
        <v>0</v>
      </c>
      <c r="S189" s="209">
        <f>S157*'REVISED SUMMARY'!S40</f>
        <v>0</v>
      </c>
      <c r="T189" s="209">
        <f>T157*'REVISED SUMMARY'!T40</f>
        <v>0</v>
      </c>
      <c r="U189" s="209">
        <f>U157*'REVISED SUMMARY'!U40</f>
        <v>0</v>
      </c>
      <c r="V189" s="209">
        <f>V157*'REVISED SUMMARY'!V40</f>
        <v>0</v>
      </c>
      <c r="W189" s="209">
        <f>W157*'REVISED SUMMARY'!W40</f>
        <v>0</v>
      </c>
      <c r="X189" s="209">
        <f>X157*'REVISED SUMMARY'!X40</f>
        <v>0</v>
      </c>
      <c r="Y189" s="209">
        <f>Y157*'REVISED SUMMARY'!Y40</f>
        <v>0</v>
      </c>
      <c r="Z189" s="209">
        <f>Z157*'REVISED SUMMARY'!Z40</f>
        <v>0</v>
      </c>
      <c r="AA189" s="209">
        <f>AA157*'REVISED SUMMARY'!AA40</f>
        <v>0</v>
      </c>
      <c r="AB189" s="209">
        <f>AB157*'REVISED SUMMARY'!AB40</f>
        <v>0</v>
      </c>
      <c r="AC189" s="209">
        <f>AC157*'REVISED SUMMARY'!AC40</f>
        <v>0</v>
      </c>
      <c r="AD189" s="209">
        <f>AD157*'REVISED SUMMARY'!AD40</f>
        <v>0</v>
      </c>
      <c r="AE189" s="209">
        <f>AE157*'REVISED SUMMARY'!AE40</f>
        <v>0</v>
      </c>
      <c r="AF189" s="209">
        <f>AF157*'REVISED SUMMARY'!AF40</f>
        <v>0</v>
      </c>
      <c r="AG189" s="209">
        <f>AG157*'REVISED SUMMARY'!AG40</f>
        <v>0</v>
      </c>
      <c r="AH189" s="209">
        <f>AH157*'REVISED SUMMARY'!AH40</f>
        <v>0</v>
      </c>
      <c r="AI189" s="209">
        <f>AI157*'REVISED SUMMARY'!AI40</f>
        <v>0</v>
      </c>
      <c r="AJ189" s="209">
        <f>AJ157*'REVISED SUMMARY'!AJ40</f>
        <v>0</v>
      </c>
      <c r="AK189" s="209">
        <f>AK157*'REVISED SUMMARY'!AK40</f>
        <v>0</v>
      </c>
      <c r="AL189" s="209">
        <f>AL157*'REVISED SUMMARY'!AL40</f>
        <v>0</v>
      </c>
      <c r="AM189" s="209">
        <f>AM157*'REVISED SUMMARY'!AM40</f>
        <v>0</v>
      </c>
    </row>
    <row r="190" spans="1:39" ht="15.75" hidden="1" thickBot="1" x14ac:dyDescent="0.3">
      <c r="A190" s="95"/>
      <c r="B190" s="76" t="s">
        <v>129</v>
      </c>
      <c r="C190" s="100">
        <f>C176*'REVISED SUMMARY'!C40</f>
        <v>0</v>
      </c>
      <c r="D190" s="100">
        <f>D176*'REVISED SUMMARY'!D40</f>
        <v>0</v>
      </c>
      <c r="E190" s="100">
        <f>E176*'REVISED SUMMARY'!E40</f>
        <v>0</v>
      </c>
      <c r="F190" s="100">
        <f>F176*'REVISED SUMMARY'!F40</f>
        <v>0</v>
      </c>
      <c r="G190" s="100">
        <f>G176*'REVISED SUMMARY'!G40</f>
        <v>0</v>
      </c>
      <c r="H190" s="100">
        <f>H176*'REVISED SUMMARY'!H40</f>
        <v>0</v>
      </c>
      <c r="I190" s="100">
        <f>I176*'REVISED SUMMARY'!I40</f>
        <v>0</v>
      </c>
      <c r="J190" s="100">
        <f>J176*'REVISED SUMMARY'!J40</f>
        <v>0</v>
      </c>
      <c r="K190" s="100">
        <f>K176*'REVISED SUMMARY'!K40</f>
        <v>0</v>
      </c>
      <c r="L190" s="100">
        <f>L176*'REVISED SUMMARY'!L40</f>
        <v>0</v>
      </c>
      <c r="M190" s="100">
        <f>M176*'REVISED SUMMARY'!M40</f>
        <v>0</v>
      </c>
      <c r="N190" s="100">
        <f>N176*'REVISED SUMMARY'!N40</f>
        <v>54.003013370417605</v>
      </c>
      <c r="O190" s="203">
        <f>O176*'REVISED SUMMARY'!O40</f>
        <v>0</v>
      </c>
      <c r="P190" s="203">
        <f>P176*'REVISED SUMMARY'!P40</f>
        <v>0</v>
      </c>
      <c r="Q190" s="203">
        <f>Q176*'REVISED SUMMARY'!Q40</f>
        <v>0</v>
      </c>
      <c r="R190" s="203">
        <f>R176*'REVISED SUMMARY'!R40</f>
        <v>0</v>
      </c>
      <c r="S190" s="203">
        <f>S176*'REVISED SUMMARY'!S40</f>
        <v>0</v>
      </c>
      <c r="T190" s="203">
        <f>T176*'REVISED SUMMARY'!T40</f>
        <v>0</v>
      </c>
      <c r="U190" s="203">
        <f>U176*'REVISED SUMMARY'!U40</f>
        <v>0</v>
      </c>
      <c r="V190" s="203">
        <f>V176*'REVISED SUMMARY'!V40</f>
        <v>0</v>
      </c>
      <c r="W190" s="203">
        <f>W176*'REVISED SUMMARY'!W40</f>
        <v>0</v>
      </c>
      <c r="X190" s="203">
        <f>X176*'REVISED SUMMARY'!X40</f>
        <v>0</v>
      </c>
      <c r="Y190" s="203">
        <f>Y176*'REVISED SUMMARY'!Y40</f>
        <v>0</v>
      </c>
      <c r="Z190" s="203">
        <f>Z176*'REVISED SUMMARY'!Z40</f>
        <v>0</v>
      </c>
      <c r="AA190" s="203">
        <f>AA176*'REVISED SUMMARY'!AA40</f>
        <v>0</v>
      </c>
      <c r="AB190" s="203">
        <f>AB176*'REVISED SUMMARY'!AB40</f>
        <v>0</v>
      </c>
      <c r="AC190" s="203">
        <f>AC176*'REVISED SUMMARY'!AC40</f>
        <v>0</v>
      </c>
      <c r="AD190" s="203">
        <f>AD176*'REVISED SUMMARY'!AD40</f>
        <v>0</v>
      </c>
      <c r="AE190" s="203">
        <f>AE176*'REVISED SUMMARY'!AE40</f>
        <v>0</v>
      </c>
      <c r="AF190" s="203">
        <f>AF176*'REVISED SUMMARY'!AF40</f>
        <v>0</v>
      </c>
      <c r="AG190" s="203">
        <f>AG176*'REVISED SUMMARY'!AG40</f>
        <v>0</v>
      </c>
      <c r="AH190" s="203">
        <f>AH176*'REVISED SUMMARY'!AH40</f>
        <v>0</v>
      </c>
      <c r="AI190" s="203">
        <f>AI176*'REVISED SUMMARY'!AI40</f>
        <v>0</v>
      </c>
      <c r="AJ190" s="203">
        <f>AJ176*'REVISED SUMMARY'!AJ40</f>
        <v>0</v>
      </c>
      <c r="AK190" s="203">
        <f>AK176*'REVISED SUMMARY'!AK40</f>
        <v>0</v>
      </c>
      <c r="AL190" s="203">
        <f>AL176*'REVISED SUMMARY'!AL40</f>
        <v>0</v>
      </c>
      <c r="AM190" s="203">
        <f>AM176*'REVISED SUMMARY'!AM40</f>
        <v>0</v>
      </c>
    </row>
    <row r="191" spans="1:39" hidden="1" x14ac:dyDescent="0.25">
      <c r="A191" s="95"/>
      <c r="B191" s="237" t="s">
        <v>130</v>
      </c>
      <c r="C191" s="101">
        <f t="shared" ref="C191" si="117">IFERROR(C189/C73,0)</f>
        <v>0</v>
      </c>
      <c r="D191" s="101">
        <f t="shared" ref="D191:N191" si="118">IFERROR(D189/D73,0)</f>
        <v>0</v>
      </c>
      <c r="E191" s="101">
        <f t="shared" si="118"/>
        <v>0</v>
      </c>
      <c r="F191" s="101">
        <f t="shared" si="118"/>
        <v>0</v>
      </c>
      <c r="G191" s="101">
        <f t="shared" si="118"/>
        <v>0</v>
      </c>
      <c r="H191" s="101">
        <f t="shared" si="118"/>
        <v>0</v>
      </c>
      <c r="I191" s="101">
        <f t="shared" si="118"/>
        <v>0</v>
      </c>
      <c r="J191" s="101">
        <f t="shared" si="118"/>
        <v>0</v>
      </c>
      <c r="K191" s="101">
        <f t="shared" si="118"/>
        <v>0</v>
      </c>
      <c r="L191" s="101">
        <f t="shared" si="118"/>
        <v>0</v>
      </c>
      <c r="M191" s="101">
        <f t="shared" si="118"/>
        <v>0</v>
      </c>
      <c r="N191" s="101">
        <f t="shared" si="118"/>
        <v>8.8980043378317393E-3</v>
      </c>
      <c r="O191" s="204">
        <f>IFERROR(O189/O73,0)</f>
        <v>0</v>
      </c>
      <c r="P191" s="204">
        <f t="shared" ref="P191:Y191" si="119">IFERROR(P189/P73,0)</f>
        <v>0</v>
      </c>
      <c r="Q191" s="204">
        <f t="shared" si="119"/>
        <v>0</v>
      </c>
      <c r="R191" s="204">
        <f t="shared" si="119"/>
        <v>0</v>
      </c>
      <c r="S191" s="204">
        <f t="shared" si="119"/>
        <v>0</v>
      </c>
      <c r="T191" s="204">
        <f t="shared" si="119"/>
        <v>0</v>
      </c>
      <c r="U191" s="204">
        <f t="shared" si="119"/>
        <v>0</v>
      </c>
      <c r="V191" s="204">
        <f t="shared" si="119"/>
        <v>0</v>
      </c>
      <c r="W191" s="204">
        <f t="shared" si="119"/>
        <v>0</v>
      </c>
      <c r="X191" s="204">
        <f t="shared" si="119"/>
        <v>0</v>
      </c>
      <c r="Y191" s="204">
        <f t="shared" si="119"/>
        <v>0</v>
      </c>
      <c r="Z191" s="204">
        <f>IFERROR(Z189/Z80,0)</f>
        <v>0</v>
      </c>
      <c r="AA191" s="204">
        <f>IFERROR(AA189/AA73,0)</f>
        <v>0</v>
      </c>
      <c r="AB191" s="204">
        <f t="shared" ref="AB191:AK191" si="120">IFERROR(AB189/AB73,0)</f>
        <v>0</v>
      </c>
      <c r="AC191" s="204">
        <f t="shared" si="120"/>
        <v>0</v>
      </c>
      <c r="AD191" s="204">
        <f t="shared" si="120"/>
        <v>0</v>
      </c>
      <c r="AE191" s="204">
        <f t="shared" si="120"/>
        <v>0</v>
      </c>
      <c r="AF191" s="204">
        <f t="shared" si="120"/>
        <v>0</v>
      </c>
      <c r="AG191" s="204">
        <f t="shared" si="120"/>
        <v>0</v>
      </c>
      <c r="AH191" s="204">
        <f t="shared" si="120"/>
        <v>0</v>
      </c>
      <c r="AI191" s="204">
        <f t="shared" si="120"/>
        <v>0</v>
      </c>
      <c r="AJ191" s="204">
        <f t="shared" si="120"/>
        <v>0</v>
      </c>
      <c r="AK191" s="204">
        <f t="shared" si="120"/>
        <v>0</v>
      </c>
      <c r="AL191" s="204">
        <f>IFERROR(AL189/AL80,0)</f>
        <v>0</v>
      </c>
      <c r="AM191" s="204">
        <f>IFERROR(AM189/AM73,0)</f>
        <v>0</v>
      </c>
    </row>
    <row r="192" spans="1:39" ht="15.75" hidden="1" thickBot="1" x14ac:dyDescent="0.3">
      <c r="A192" s="95"/>
      <c r="B192" s="76" t="s">
        <v>131</v>
      </c>
      <c r="C192" s="102">
        <f t="shared" ref="C192" si="121">IFERROR(C190/C73,0)</f>
        <v>0</v>
      </c>
      <c r="D192" s="102">
        <f t="shared" ref="D192:N192" si="122">IFERROR(D190/D73,0)</f>
        <v>0</v>
      </c>
      <c r="E192" s="102">
        <f t="shared" si="122"/>
        <v>0</v>
      </c>
      <c r="F192" s="102">
        <f t="shared" si="122"/>
        <v>0</v>
      </c>
      <c r="G192" s="102">
        <f t="shared" si="122"/>
        <v>0</v>
      </c>
      <c r="H192" s="102">
        <f t="shared" si="122"/>
        <v>0</v>
      </c>
      <c r="I192" s="102">
        <f t="shared" si="122"/>
        <v>0</v>
      </c>
      <c r="J192" s="102">
        <f t="shared" si="122"/>
        <v>0</v>
      </c>
      <c r="K192" s="102">
        <f t="shared" si="122"/>
        <v>0</v>
      </c>
      <c r="L192" s="102">
        <f t="shared" si="122"/>
        <v>0</v>
      </c>
      <c r="M192" s="102">
        <f t="shared" si="122"/>
        <v>0</v>
      </c>
      <c r="N192" s="102">
        <f t="shared" si="122"/>
        <v>5.9469685322863046E-4</v>
      </c>
      <c r="O192" s="205">
        <f>IFERROR(O190/O73,0)</f>
        <v>0</v>
      </c>
      <c r="P192" s="205">
        <f t="shared" ref="P192:Y192" si="123">IFERROR(P190/P73,0)</f>
        <v>0</v>
      </c>
      <c r="Q192" s="205">
        <f t="shared" si="123"/>
        <v>0</v>
      </c>
      <c r="R192" s="205">
        <f t="shared" si="123"/>
        <v>0</v>
      </c>
      <c r="S192" s="205">
        <f t="shared" si="123"/>
        <v>0</v>
      </c>
      <c r="T192" s="205">
        <f t="shared" si="123"/>
        <v>0</v>
      </c>
      <c r="U192" s="205">
        <f t="shared" si="123"/>
        <v>0</v>
      </c>
      <c r="V192" s="205">
        <f t="shared" si="123"/>
        <v>0</v>
      </c>
      <c r="W192" s="205">
        <f t="shared" si="123"/>
        <v>0</v>
      </c>
      <c r="X192" s="205">
        <f t="shared" si="123"/>
        <v>0</v>
      </c>
      <c r="Y192" s="205">
        <f t="shared" si="123"/>
        <v>0</v>
      </c>
      <c r="Z192" s="205">
        <f>IFERROR(Z190/Z81,0)</f>
        <v>0</v>
      </c>
      <c r="AA192" s="205">
        <f>IFERROR(AA190/AA73,0)</f>
        <v>0</v>
      </c>
      <c r="AB192" s="205">
        <f t="shared" ref="AB192:AK192" si="124">IFERROR(AB190/AB73,0)</f>
        <v>0</v>
      </c>
      <c r="AC192" s="205">
        <f t="shared" si="124"/>
        <v>0</v>
      </c>
      <c r="AD192" s="205">
        <f t="shared" si="124"/>
        <v>0</v>
      </c>
      <c r="AE192" s="205">
        <f t="shared" si="124"/>
        <v>0</v>
      </c>
      <c r="AF192" s="205">
        <f t="shared" si="124"/>
        <v>0</v>
      </c>
      <c r="AG192" s="205">
        <f t="shared" si="124"/>
        <v>0</v>
      </c>
      <c r="AH192" s="205">
        <f t="shared" si="124"/>
        <v>0</v>
      </c>
      <c r="AI192" s="205">
        <f t="shared" si="124"/>
        <v>0</v>
      </c>
      <c r="AJ192" s="205">
        <f t="shared" si="124"/>
        <v>0</v>
      </c>
      <c r="AK192" s="205">
        <f t="shared" si="124"/>
        <v>0</v>
      </c>
      <c r="AL192" s="205">
        <f>IFERROR(AL190/AL81,0)</f>
        <v>0</v>
      </c>
      <c r="AM192" s="205">
        <f>IFERROR(AM190/AM73,0)</f>
        <v>0</v>
      </c>
    </row>
    <row r="193" spans="1:39" s="1" customFormat="1" ht="15.75" hidden="1" thickBot="1" x14ac:dyDescent="0.3">
      <c r="A193" s="103"/>
      <c r="B193" s="230" t="s">
        <v>132</v>
      </c>
      <c r="C193" s="231">
        <f>C191+C192</f>
        <v>0</v>
      </c>
      <c r="D193" s="231">
        <f t="shared" ref="D193:N193" si="125">D191+D192</f>
        <v>0</v>
      </c>
      <c r="E193" s="232">
        <f t="shared" si="125"/>
        <v>0</v>
      </c>
      <c r="F193" s="232">
        <f t="shared" si="125"/>
        <v>0</v>
      </c>
      <c r="G193" s="232">
        <f t="shared" si="125"/>
        <v>0</v>
      </c>
      <c r="H193" s="232">
        <f t="shared" si="125"/>
        <v>0</v>
      </c>
      <c r="I193" s="232">
        <f t="shared" si="125"/>
        <v>0</v>
      </c>
      <c r="J193" s="232">
        <f t="shared" si="125"/>
        <v>0</v>
      </c>
      <c r="K193" s="232">
        <f t="shared" si="125"/>
        <v>0</v>
      </c>
      <c r="L193" s="232">
        <f t="shared" si="125"/>
        <v>0</v>
      </c>
      <c r="M193" s="233">
        <f t="shared" si="125"/>
        <v>0</v>
      </c>
      <c r="N193" s="233">
        <f t="shared" si="125"/>
        <v>9.4927011910603699E-3</v>
      </c>
      <c r="O193" s="234">
        <f>O191+O192</f>
        <v>0</v>
      </c>
      <c r="P193" s="234">
        <f t="shared" ref="P193:X193" si="126">P191+P192</f>
        <v>0</v>
      </c>
      <c r="Q193" s="235">
        <f t="shared" si="126"/>
        <v>0</v>
      </c>
      <c r="R193" s="235">
        <f t="shared" si="126"/>
        <v>0</v>
      </c>
      <c r="S193" s="235">
        <f t="shared" si="126"/>
        <v>0</v>
      </c>
      <c r="T193" s="235">
        <f t="shared" si="126"/>
        <v>0</v>
      </c>
      <c r="U193" s="235">
        <f t="shared" si="126"/>
        <v>0</v>
      </c>
      <c r="V193" s="235">
        <f t="shared" si="126"/>
        <v>0</v>
      </c>
      <c r="W193" s="235">
        <f t="shared" si="126"/>
        <v>0</v>
      </c>
      <c r="X193" s="235">
        <f t="shared" si="126"/>
        <v>0</v>
      </c>
      <c r="Y193" s="236">
        <f>Y191+Y192</f>
        <v>0</v>
      </c>
      <c r="Z193" s="236">
        <f>Z191+Z192</f>
        <v>0</v>
      </c>
      <c r="AA193" s="234">
        <f>AA191+AA192</f>
        <v>0</v>
      </c>
      <c r="AB193" s="234">
        <f t="shared" ref="AB193:AJ193" si="127">AB191+AB192</f>
        <v>0</v>
      </c>
      <c r="AC193" s="235">
        <f t="shared" si="127"/>
        <v>0</v>
      </c>
      <c r="AD193" s="235">
        <f t="shared" si="127"/>
        <v>0</v>
      </c>
      <c r="AE193" s="235">
        <f t="shared" si="127"/>
        <v>0</v>
      </c>
      <c r="AF193" s="235">
        <f t="shared" si="127"/>
        <v>0</v>
      </c>
      <c r="AG193" s="235">
        <f t="shared" si="127"/>
        <v>0</v>
      </c>
      <c r="AH193" s="235">
        <f t="shared" si="127"/>
        <v>0</v>
      </c>
      <c r="AI193" s="235">
        <f t="shared" si="127"/>
        <v>0</v>
      </c>
      <c r="AJ193" s="235">
        <f t="shared" si="127"/>
        <v>0</v>
      </c>
      <c r="AK193" s="236">
        <f>AK191+AK192</f>
        <v>0</v>
      </c>
      <c r="AL193" s="236">
        <f>AL191+AL192</f>
        <v>0</v>
      </c>
      <c r="AM193" s="234">
        <f>AM191+AM192</f>
        <v>0</v>
      </c>
    </row>
    <row r="194" spans="1:39" hidden="1" x14ac:dyDescent="0.25">
      <c r="A194" s="95"/>
      <c r="B194" s="95" t="s">
        <v>133</v>
      </c>
      <c r="C194" s="108">
        <f>C186+C193</f>
        <v>0</v>
      </c>
      <c r="D194" s="108">
        <f t="shared" ref="D194:N194" si="128">D186+D193</f>
        <v>1</v>
      </c>
      <c r="E194" s="108">
        <f t="shared" si="128"/>
        <v>1</v>
      </c>
      <c r="F194" s="108">
        <f t="shared" si="128"/>
        <v>1.0000000000000002</v>
      </c>
      <c r="G194" s="108">
        <f t="shared" si="128"/>
        <v>1</v>
      </c>
      <c r="H194" s="108">
        <f t="shared" si="128"/>
        <v>1</v>
      </c>
      <c r="I194" s="108">
        <f t="shared" si="128"/>
        <v>1.0000000000000002</v>
      </c>
      <c r="J194" s="108">
        <f t="shared" si="128"/>
        <v>1</v>
      </c>
      <c r="K194" s="108">
        <f t="shared" si="128"/>
        <v>1.0000000000000002</v>
      </c>
      <c r="L194" s="108">
        <f t="shared" si="128"/>
        <v>1</v>
      </c>
      <c r="M194" s="108">
        <f t="shared" si="128"/>
        <v>1</v>
      </c>
      <c r="N194" s="108">
        <f t="shared" si="128"/>
        <v>0.99999999999999989</v>
      </c>
      <c r="O194" s="210">
        <f>O186+O193</f>
        <v>0</v>
      </c>
      <c r="P194" s="210">
        <f t="shared" ref="P194:Z194" si="129">P186+P193</f>
        <v>0</v>
      </c>
      <c r="Q194" s="210">
        <f t="shared" si="129"/>
        <v>0</v>
      </c>
      <c r="R194" s="210">
        <f t="shared" si="129"/>
        <v>0</v>
      </c>
      <c r="S194" s="210">
        <f t="shared" si="129"/>
        <v>0</v>
      </c>
      <c r="T194" s="210">
        <f t="shared" si="129"/>
        <v>0</v>
      </c>
      <c r="U194" s="210">
        <f t="shared" si="129"/>
        <v>0</v>
      </c>
      <c r="V194" s="210">
        <f t="shared" si="129"/>
        <v>0</v>
      </c>
      <c r="W194" s="210">
        <f t="shared" si="129"/>
        <v>0</v>
      </c>
      <c r="X194" s="210">
        <f t="shared" si="129"/>
        <v>0</v>
      </c>
      <c r="Y194" s="210">
        <f t="shared" si="129"/>
        <v>0</v>
      </c>
      <c r="Z194" s="210">
        <f t="shared" si="129"/>
        <v>0</v>
      </c>
      <c r="AA194" s="210">
        <f>AA186+AA193</f>
        <v>0</v>
      </c>
      <c r="AB194" s="210">
        <f t="shared" ref="AB194:AL194" si="130">AB186+AB193</f>
        <v>0</v>
      </c>
      <c r="AC194" s="210">
        <f t="shared" si="130"/>
        <v>0</v>
      </c>
      <c r="AD194" s="210">
        <f t="shared" si="130"/>
        <v>0</v>
      </c>
      <c r="AE194" s="210">
        <f t="shared" si="130"/>
        <v>0</v>
      </c>
      <c r="AF194" s="210">
        <f t="shared" si="130"/>
        <v>0</v>
      </c>
      <c r="AG194" s="210">
        <f t="shared" si="130"/>
        <v>0</v>
      </c>
      <c r="AH194" s="210">
        <f t="shared" si="130"/>
        <v>0</v>
      </c>
      <c r="AI194" s="210">
        <f t="shared" si="130"/>
        <v>0</v>
      </c>
      <c r="AJ194" s="210">
        <f t="shared" si="130"/>
        <v>0</v>
      </c>
      <c r="AK194" s="210">
        <f t="shared" si="130"/>
        <v>0</v>
      </c>
      <c r="AL194" s="210">
        <f t="shared" si="130"/>
        <v>0</v>
      </c>
      <c r="AM194" s="210">
        <f>AM186+AM193</f>
        <v>0</v>
      </c>
    </row>
    <row r="195" spans="1:39" hidden="1" x14ac:dyDescent="0.25">
      <c r="A195" s="95"/>
      <c r="B195" s="95"/>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row>
    <row r="196" spans="1:39" hidden="1" x14ac:dyDescent="0.25">
      <c r="A196" s="95"/>
      <c r="B196" s="95" t="s">
        <v>134</v>
      </c>
      <c r="C196" s="109">
        <f t="shared" ref="C196" si="131">SUM(C182:C183)</f>
        <v>0</v>
      </c>
      <c r="D196" s="109">
        <f t="shared" ref="D196:AM196" si="132">SUM(D182:D183)</f>
        <v>309.79177119556158</v>
      </c>
      <c r="E196" s="110">
        <f t="shared" si="132"/>
        <v>2027.0368635265872</v>
      </c>
      <c r="F196" s="110">
        <f t="shared" si="132"/>
        <v>5381.0612631898548</v>
      </c>
      <c r="G196" s="110">
        <f t="shared" si="132"/>
        <v>12639.135464227144</v>
      </c>
      <c r="H196" s="110">
        <f t="shared" si="132"/>
        <v>51646.054487034904</v>
      </c>
      <c r="I196" s="110">
        <f t="shared" si="132"/>
        <v>80775.022441232053</v>
      </c>
      <c r="J196" s="110">
        <f t="shared" si="132"/>
        <v>100833.68261756255</v>
      </c>
      <c r="K196" s="110">
        <f t="shared" si="132"/>
        <v>103595.67843978107</v>
      </c>
      <c r="L196" s="110">
        <f t="shared" si="132"/>
        <v>57815.43659407644</v>
      </c>
      <c r="M196" s="111">
        <f t="shared" si="132"/>
        <v>59365.927696731414</v>
      </c>
      <c r="N196" s="111">
        <f t="shared" si="132"/>
        <v>89945.62290127181</v>
      </c>
      <c r="O196" s="211">
        <f t="shared" si="132"/>
        <v>0</v>
      </c>
      <c r="P196" s="211">
        <f t="shared" si="132"/>
        <v>0</v>
      </c>
      <c r="Q196" s="212">
        <f t="shared" si="132"/>
        <v>0</v>
      </c>
      <c r="R196" s="212">
        <f t="shared" si="132"/>
        <v>0</v>
      </c>
      <c r="S196" s="212">
        <f t="shared" si="132"/>
        <v>0</v>
      </c>
      <c r="T196" s="212">
        <f t="shared" si="132"/>
        <v>0</v>
      </c>
      <c r="U196" s="212">
        <f t="shared" si="132"/>
        <v>0</v>
      </c>
      <c r="V196" s="212">
        <f t="shared" si="132"/>
        <v>0</v>
      </c>
      <c r="W196" s="212">
        <f t="shared" si="132"/>
        <v>0</v>
      </c>
      <c r="X196" s="212">
        <f t="shared" si="132"/>
        <v>0</v>
      </c>
      <c r="Y196" s="213">
        <f t="shared" si="132"/>
        <v>0</v>
      </c>
      <c r="Z196" s="213">
        <f t="shared" si="132"/>
        <v>0</v>
      </c>
      <c r="AA196" s="211">
        <f t="shared" si="132"/>
        <v>0</v>
      </c>
      <c r="AB196" s="211">
        <f t="shared" si="132"/>
        <v>0</v>
      </c>
      <c r="AC196" s="212">
        <f t="shared" si="132"/>
        <v>0</v>
      </c>
      <c r="AD196" s="212">
        <f t="shared" si="132"/>
        <v>0</v>
      </c>
      <c r="AE196" s="212">
        <f t="shared" si="132"/>
        <v>0</v>
      </c>
      <c r="AF196" s="212">
        <f t="shared" si="132"/>
        <v>0</v>
      </c>
      <c r="AG196" s="212">
        <f t="shared" si="132"/>
        <v>0</v>
      </c>
      <c r="AH196" s="212">
        <f t="shared" si="132"/>
        <v>0</v>
      </c>
      <c r="AI196" s="212">
        <f t="shared" si="132"/>
        <v>0</v>
      </c>
      <c r="AJ196" s="212">
        <f t="shared" si="132"/>
        <v>0</v>
      </c>
      <c r="AK196" s="213">
        <f t="shared" si="132"/>
        <v>0</v>
      </c>
      <c r="AL196" s="213">
        <f t="shared" si="132"/>
        <v>0</v>
      </c>
      <c r="AM196" s="211">
        <f t="shared" si="132"/>
        <v>0</v>
      </c>
    </row>
    <row r="197" spans="1:39" hidden="1" x14ac:dyDescent="0.25">
      <c r="A197" s="95"/>
      <c r="B197" s="95" t="s">
        <v>135</v>
      </c>
      <c r="C197" s="109">
        <f t="shared" ref="C197" si="133">SUM(C189:C190)</f>
        <v>0</v>
      </c>
      <c r="D197" s="109">
        <f t="shared" ref="D197:AM197" si="134">SUM(D189:D190)</f>
        <v>0</v>
      </c>
      <c r="E197" s="110">
        <f t="shared" si="134"/>
        <v>0</v>
      </c>
      <c r="F197" s="110">
        <f t="shared" si="134"/>
        <v>0</v>
      </c>
      <c r="G197" s="110">
        <f t="shared" si="134"/>
        <v>0</v>
      </c>
      <c r="H197" s="110">
        <f t="shared" si="134"/>
        <v>0</v>
      </c>
      <c r="I197" s="110">
        <f t="shared" si="134"/>
        <v>0</v>
      </c>
      <c r="J197" s="110">
        <f t="shared" si="134"/>
        <v>0</v>
      </c>
      <c r="K197" s="110">
        <f t="shared" si="134"/>
        <v>0</v>
      </c>
      <c r="L197" s="110">
        <f t="shared" si="134"/>
        <v>0</v>
      </c>
      <c r="M197" s="111">
        <f t="shared" si="134"/>
        <v>0</v>
      </c>
      <c r="N197" s="111">
        <f t="shared" si="134"/>
        <v>862.00972236375799</v>
      </c>
      <c r="O197" s="211">
        <f t="shared" si="134"/>
        <v>0</v>
      </c>
      <c r="P197" s="211">
        <f t="shared" si="134"/>
        <v>0</v>
      </c>
      <c r="Q197" s="212">
        <f t="shared" si="134"/>
        <v>0</v>
      </c>
      <c r="R197" s="212">
        <f t="shared" si="134"/>
        <v>0</v>
      </c>
      <c r="S197" s="212">
        <f t="shared" si="134"/>
        <v>0</v>
      </c>
      <c r="T197" s="212">
        <f t="shared" si="134"/>
        <v>0</v>
      </c>
      <c r="U197" s="212">
        <f t="shared" si="134"/>
        <v>0</v>
      </c>
      <c r="V197" s="212">
        <f t="shared" si="134"/>
        <v>0</v>
      </c>
      <c r="W197" s="212">
        <f t="shared" si="134"/>
        <v>0</v>
      </c>
      <c r="X197" s="212">
        <f t="shared" si="134"/>
        <v>0</v>
      </c>
      <c r="Y197" s="213">
        <f t="shared" si="134"/>
        <v>0</v>
      </c>
      <c r="Z197" s="213">
        <f t="shared" si="134"/>
        <v>0</v>
      </c>
      <c r="AA197" s="211">
        <f t="shared" si="134"/>
        <v>0</v>
      </c>
      <c r="AB197" s="211">
        <f t="shared" si="134"/>
        <v>0</v>
      </c>
      <c r="AC197" s="212">
        <f t="shared" si="134"/>
        <v>0</v>
      </c>
      <c r="AD197" s="212">
        <f t="shared" si="134"/>
        <v>0</v>
      </c>
      <c r="AE197" s="212">
        <f t="shared" si="134"/>
        <v>0</v>
      </c>
      <c r="AF197" s="212">
        <f t="shared" si="134"/>
        <v>0</v>
      </c>
      <c r="AG197" s="212">
        <f t="shared" si="134"/>
        <v>0</v>
      </c>
      <c r="AH197" s="212">
        <f t="shared" si="134"/>
        <v>0</v>
      </c>
      <c r="AI197" s="212">
        <f t="shared" si="134"/>
        <v>0</v>
      </c>
      <c r="AJ197" s="212">
        <f t="shared" si="134"/>
        <v>0</v>
      </c>
      <c r="AK197" s="213">
        <f t="shared" si="134"/>
        <v>0</v>
      </c>
      <c r="AL197" s="213">
        <f t="shared" si="134"/>
        <v>0</v>
      </c>
      <c r="AM197" s="211">
        <f t="shared" si="134"/>
        <v>0</v>
      </c>
    </row>
    <row r="198" spans="1:39" hidden="1" x14ac:dyDescent="0.25">
      <c r="A198" s="95"/>
      <c r="B198" s="95" t="s">
        <v>122</v>
      </c>
      <c r="C198" s="112">
        <f t="shared" ref="C198" si="135">SUM(C196:C197)</f>
        <v>0</v>
      </c>
      <c r="D198" s="112">
        <f t="shared" ref="D198:AM198" si="136">SUM(D196:D197)</f>
        <v>309.79177119556158</v>
      </c>
      <c r="E198" s="112">
        <f t="shared" si="136"/>
        <v>2027.0368635265872</v>
      </c>
      <c r="F198" s="112">
        <f t="shared" si="136"/>
        <v>5381.0612631898548</v>
      </c>
      <c r="G198" s="112">
        <f t="shared" si="136"/>
        <v>12639.135464227144</v>
      </c>
      <c r="H198" s="112">
        <f t="shared" si="136"/>
        <v>51646.054487034904</v>
      </c>
      <c r="I198" s="112">
        <f t="shared" si="136"/>
        <v>80775.022441232053</v>
      </c>
      <c r="J198" s="112">
        <f t="shared" si="136"/>
        <v>100833.68261756255</v>
      </c>
      <c r="K198" s="112">
        <f t="shared" si="136"/>
        <v>103595.67843978107</v>
      </c>
      <c r="L198" s="112">
        <f t="shared" si="136"/>
        <v>57815.43659407644</v>
      </c>
      <c r="M198" s="113">
        <f t="shared" si="136"/>
        <v>59365.927696731414</v>
      </c>
      <c r="N198" s="113">
        <f t="shared" si="136"/>
        <v>90807.632623635567</v>
      </c>
      <c r="O198" s="214">
        <f t="shared" si="136"/>
        <v>0</v>
      </c>
      <c r="P198" s="214">
        <f t="shared" si="136"/>
        <v>0</v>
      </c>
      <c r="Q198" s="214">
        <f t="shared" si="136"/>
        <v>0</v>
      </c>
      <c r="R198" s="214">
        <f t="shared" si="136"/>
        <v>0</v>
      </c>
      <c r="S198" s="214">
        <f t="shared" si="136"/>
        <v>0</v>
      </c>
      <c r="T198" s="214">
        <f t="shared" si="136"/>
        <v>0</v>
      </c>
      <c r="U198" s="214">
        <f t="shared" si="136"/>
        <v>0</v>
      </c>
      <c r="V198" s="214">
        <f t="shared" si="136"/>
        <v>0</v>
      </c>
      <c r="W198" s="214">
        <f t="shared" si="136"/>
        <v>0</v>
      </c>
      <c r="X198" s="214">
        <f t="shared" si="136"/>
        <v>0</v>
      </c>
      <c r="Y198" s="215">
        <f t="shared" si="136"/>
        <v>0</v>
      </c>
      <c r="Z198" s="215">
        <f t="shared" si="136"/>
        <v>0</v>
      </c>
      <c r="AA198" s="214">
        <f t="shared" si="136"/>
        <v>0</v>
      </c>
      <c r="AB198" s="214">
        <f t="shared" si="136"/>
        <v>0</v>
      </c>
      <c r="AC198" s="214">
        <f t="shared" si="136"/>
        <v>0</v>
      </c>
      <c r="AD198" s="214">
        <f t="shared" si="136"/>
        <v>0</v>
      </c>
      <c r="AE198" s="214">
        <f t="shared" si="136"/>
        <v>0</v>
      </c>
      <c r="AF198" s="214">
        <f t="shared" si="136"/>
        <v>0</v>
      </c>
      <c r="AG198" s="214">
        <f t="shared" si="136"/>
        <v>0</v>
      </c>
      <c r="AH198" s="214">
        <f t="shared" si="136"/>
        <v>0</v>
      </c>
      <c r="AI198" s="214">
        <f t="shared" si="136"/>
        <v>0</v>
      </c>
      <c r="AJ198" s="214">
        <f t="shared" si="136"/>
        <v>0</v>
      </c>
      <c r="AK198" s="215">
        <f t="shared" si="136"/>
        <v>0</v>
      </c>
      <c r="AL198" s="215">
        <f t="shared" si="136"/>
        <v>0</v>
      </c>
      <c r="AM198" s="214">
        <f t="shared" si="136"/>
        <v>0</v>
      </c>
    </row>
    <row r="199" spans="1:39" hidden="1" x14ac:dyDescent="0.25"/>
    <row r="200" spans="1:39" hidden="1" x14ac:dyDescent="0.25">
      <c r="B200" s="158" t="s">
        <v>214</v>
      </c>
      <c r="C200" s="329">
        <f>IF('REVISED SUMMARY'!C4=0,0,C198-C73)</f>
        <v>0</v>
      </c>
      <c r="D200" s="329">
        <f>IF('REVISED SUMMARY'!D4=0,0,D198-D73)</f>
        <v>0</v>
      </c>
      <c r="E200" s="329">
        <f>IF('REVISED SUMMARY'!E4=0,0,E198-E73)</f>
        <v>0</v>
      </c>
      <c r="F200" s="329">
        <f>IF('REVISED SUMMARY'!F4=0,0,F198-F73)</f>
        <v>9.0949470177292824E-13</v>
      </c>
      <c r="G200" s="329">
        <f>IF('REVISED SUMMARY'!G4=0,0,G198-G73)</f>
        <v>0</v>
      </c>
      <c r="H200" s="329">
        <f>IF('REVISED SUMMARY'!H4=0,0,H198-H73)</f>
        <v>0</v>
      </c>
      <c r="I200" s="329">
        <f>IF('REVISED SUMMARY'!I4=0,0,I198-I73)</f>
        <v>2.9103830456733704E-11</v>
      </c>
      <c r="J200" s="329">
        <f>IF('REVISED SUMMARY'!J4=0,0,J198-J73)</f>
        <v>1.4551915228366852E-11</v>
      </c>
      <c r="K200" s="329">
        <f>IF('REVISED SUMMARY'!K4=0,0,K198-K73)</f>
        <v>1.4551915228366852E-11</v>
      </c>
      <c r="L200" s="329">
        <f>IF('REVISED SUMMARY'!L4=0,0,L198-L73)</f>
        <v>0</v>
      </c>
      <c r="M200" s="329">
        <f>IF('REVISED SUMMARY'!M4=0,0,M198-M73)</f>
        <v>0</v>
      </c>
      <c r="N200" s="329">
        <f>IF('REVISED SUMMARY'!N4=0,0,N198-N73)</f>
        <v>-1.4551915228366852E-11</v>
      </c>
    </row>
    <row r="201" spans="1:39" hidden="1" x14ac:dyDescent="0.25">
      <c r="B201" s="158" t="s">
        <v>215</v>
      </c>
      <c r="C201" s="158"/>
      <c r="D201" s="158"/>
      <c r="E201" s="158"/>
      <c r="F201" s="158"/>
      <c r="G201" s="158"/>
      <c r="H201" s="158"/>
      <c r="I201" s="158"/>
      <c r="J201" s="158"/>
      <c r="K201" s="158"/>
      <c r="L201" s="158"/>
      <c r="M201" s="158"/>
      <c r="N201" s="158"/>
    </row>
    <row r="202" spans="1:39" hidden="1" x14ac:dyDescent="0.25"/>
  </sheetData>
  <mergeCells count="19">
    <mergeCell ref="A126:A139"/>
    <mergeCell ref="A142:A158"/>
    <mergeCell ref="A161:A177"/>
    <mergeCell ref="C125:N125"/>
    <mergeCell ref="O125:Z125"/>
    <mergeCell ref="AA125:AL125"/>
    <mergeCell ref="A107:A122"/>
    <mergeCell ref="B107:N107"/>
    <mergeCell ref="B108:N108"/>
    <mergeCell ref="O108:Z108"/>
    <mergeCell ref="AA108:AL108"/>
    <mergeCell ref="O107:Z107"/>
    <mergeCell ref="AA107:AL107"/>
    <mergeCell ref="A92:A105"/>
    <mergeCell ref="A77:A90"/>
    <mergeCell ref="A4:A19"/>
    <mergeCell ref="A22:A37"/>
    <mergeCell ref="A40:A55"/>
    <mergeCell ref="A58:A74"/>
  </mergeCells>
  <conditionalFormatting sqref="C179:AM179">
    <cfRule type="cellIs" dxfId="1" priority="1" operator="equal">
      <formula>"TD ERROR"</formula>
    </cfRule>
  </conditionalFormatting>
  <pageMargins left="0.7" right="0.7" top="0.75" bottom="0.75" header="0.3" footer="0.3"/>
  <pageSetup orientation="portrait" r:id="rId1"/>
  <headerFooter>
    <oddFooter>&amp;RSchedule JNG-D7.F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AO201"/>
  <sheetViews>
    <sheetView tabSelected="1" zoomScale="80" zoomScaleNormal="80" workbookViewId="0">
      <pane xSplit="2" topLeftCell="C1" activePane="topRight" state="frozen"/>
      <selection activeCell="V20" sqref="V20"/>
      <selection pane="topRight" activeCell="V20" sqref="V20"/>
    </sheetView>
  </sheetViews>
  <sheetFormatPr defaultRowHeight="15" x14ac:dyDescent="0.25"/>
  <cols>
    <col min="1" max="1" width="11.5703125" customWidth="1"/>
    <col min="2" max="2" width="24.7109375" customWidth="1"/>
    <col min="3" max="3" width="15.7109375" bestFit="1" customWidth="1"/>
    <col min="4" max="10" width="13.7109375" customWidth="1"/>
    <col min="11" max="11" width="15.28515625" customWidth="1"/>
    <col min="12" max="18" width="13.7109375" customWidth="1"/>
    <col min="19" max="19" width="14" customWidth="1"/>
    <col min="20" max="24" width="13.7109375" customWidth="1"/>
    <col min="25" max="30" width="14.28515625" customWidth="1"/>
    <col min="31" max="39" width="13.7109375" customWidth="1"/>
    <col min="40" max="40" width="10.5703125" bestFit="1" customWidth="1"/>
    <col min="41" max="41" width="16.42578125"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5" t="s">
        <v>13</v>
      </c>
      <c r="C2" s="316">
        <f>' 1M - RES'!C2</f>
        <v>0.65</v>
      </c>
      <c r="D2" s="316">
        <f>C2</f>
        <v>0.65</v>
      </c>
      <c r="E2" s="310">
        <f t="shared" ref="E2:AM2" si="0">D2</f>
        <v>0.65</v>
      </c>
      <c r="F2" s="318">
        <f t="shared" si="0"/>
        <v>0.65</v>
      </c>
      <c r="G2" s="318">
        <f t="shared" si="0"/>
        <v>0.65</v>
      </c>
      <c r="H2" s="318">
        <f t="shared" si="0"/>
        <v>0.65</v>
      </c>
      <c r="I2" s="318">
        <f t="shared" si="0"/>
        <v>0.65</v>
      </c>
      <c r="J2" s="318">
        <f t="shared" si="0"/>
        <v>0.65</v>
      </c>
      <c r="K2" s="318">
        <f t="shared" si="0"/>
        <v>0.65</v>
      </c>
      <c r="L2" s="318">
        <f t="shared" si="0"/>
        <v>0.65</v>
      </c>
      <c r="M2" s="318">
        <f t="shared" si="0"/>
        <v>0.65</v>
      </c>
      <c r="N2" s="318">
        <f t="shared" si="0"/>
        <v>0.65</v>
      </c>
      <c r="O2" s="318">
        <f t="shared" si="0"/>
        <v>0.65</v>
      </c>
      <c r="P2" s="318">
        <f t="shared" si="0"/>
        <v>0.65</v>
      </c>
      <c r="Q2" s="318">
        <f t="shared" si="0"/>
        <v>0.65</v>
      </c>
      <c r="R2" s="318">
        <f t="shared" si="0"/>
        <v>0.65</v>
      </c>
      <c r="S2" s="318">
        <f t="shared" si="0"/>
        <v>0.65</v>
      </c>
      <c r="T2" s="318">
        <f t="shared" si="0"/>
        <v>0.65</v>
      </c>
      <c r="U2" s="318">
        <f t="shared" si="0"/>
        <v>0.65</v>
      </c>
      <c r="V2" s="318">
        <f t="shared" si="0"/>
        <v>0.65</v>
      </c>
      <c r="W2" s="318">
        <f t="shared" si="0"/>
        <v>0.65</v>
      </c>
      <c r="X2" s="318">
        <f t="shared" si="0"/>
        <v>0.65</v>
      </c>
      <c r="Y2" s="318">
        <f t="shared" si="0"/>
        <v>0.65</v>
      </c>
      <c r="Z2" s="318">
        <f t="shared" si="0"/>
        <v>0.65</v>
      </c>
      <c r="AA2" s="318">
        <f t="shared" si="0"/>
        <v>0.65</v>
      </c>
      <c r="AB2" s="318">
        <f t="shared" si="0"/>
        <v>0.65</v>
      </c>
      <c r="AC2" s="318">
        <f t="shared" si="0"/>
        <v>0.65</v>
      </c>
      <c r="AD2" s="318">
        <f t="shared" si="0"/>
        <v>0.65</v>
      </c>
      <c r="AE2" s="318">
        <f t="shared" si="0"/>
        <v>0.65</v>
      </c>
      <c r="AF2" s="318">
        <f t="shared" si="0"/>
        <v>0.65</v>
      </c>
      <c r="AG2" s="318">
        <f t="shared" si="0"/>
        <v>0.65</v>
      </c>
      <c r="AH2" s="318">
        <f t="shared" si="0"/>
        <v>0.65</v>
      </c>
      <c r="AI2" s="318">
        <f t="shared" si="0"/>
        <v>0.65</v>
      </c>
      <c r="AJ2" s="318">
        <f t="shared" si="0"/>
        <v>0.65</v>
      </c>
      <c r="AK2" s="318">
        <f t="shared" si="0"/>
        <v>0.65</v>
      </c>
      <c r="AL2" s="318">
        <f t="shared" si="0"/>
        <v>0.65</v>
      </c>
      <c r="AM2" s="318">
        <f t="shared" si="0"/>
        <v>0.65</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614" t="s">
        <v>273</v>
      </c>
      <c r="B4" s="17" t="s">
        <v>10</v>
      </c>
      <c r="C4" s="135">
        <f>' 1M - RES'!C4</f>
        <v>45292</v>
      </c>
      <c r="D4" s="135">
        <f>' 1M - RES'!D4</f>
        <v>45323</v>
      </c>
      <c r="E4" s="135">
        <f>' 1M - RES'!E4</f>
        <v>45352</v>
      </c>
      <c r="F4" s="135">
        <f>' 1M - RES'!F4</f>
        <v>45383</v>
      </c>
      <c r="G4" s="135">
        <f>' 1M - RES'!G4</f>
        <v>45413</v>
      </c>
      <c r="H4" s="135">
        <f>' 1M - RES'!H4</f>
        <v>45444</v>
      </c>
      <c r="I4" s="135">
        <f>' 1M - RES'!I4</f>
        <v>45474</v>
      </c>
      <c r="J4" s="135">
        <f>' 1M - RES'!J4</f>
        <v>45505</v>
      </c>
      <c r="K4" s="135">
        <f>' 1M - RES'!K4</f>
        <v>45536</v>
      </c>
      <c r="L4" s="135">
        <f>' 1M - RES'!L4</f>
        <v>45566</v>
      </c>
      <c r="M4" s="135">
        <f>' 1M - RES'!M4</f>
        <v>45597</v>
      </c>
      <c r="N4" s="135">
        <f>' 1M - RES'!N4</f>
        <v>45627</v>
      </c>
      <c r="O4" s="135">
        <f>' 1M - RES'!O4</f>
        <v>45658</v>
      </c>
      <c r="P4" s="135">
        <f>' 1M - RES'!P4</f>
        <v>45689</v>
      </c>
      <c r="Q4" s="135">
        <f>' 1M - RES'!Q4</f>
        <v>45717</v>
      </c>
      <c r="R4" s="135">
        <f>' 1M - RES'!R4</f>
        <v>45748</v>
      </c>
      <c r="S4" s="135">
        <f>' 1M - RES'!S4</f>
        <v>45778</v>
      </c>
      <c r="T4" s="135">
        <f>' 1M - RES'!T4</f>
        <v>45809</v>
      </c>
      <c r="U4" s="135">
        <f>' 1M - RES'!U4</f>
        <v>45839</v>
      </c>
      <c r="V4" s="135">
        <f>' 1M - RES'!V4</f>
        <v>45870</v>
      </c>
      <c r="W4" s="135">
        <f>' 1M - RES'!W4</f>
        <v>45901</v>
      </c>
      <c r="X4" s="135">
        <f>' 1M - RES'!X4</f>
        <v>45931</v>
      </c>
      <c r="Y4" s="135">
        <f>' 1M - RES'!Y4</f>
        <v>45962</v>
      </c>
      <c r="Z4" s="135">
        <f>' 1M - RES'!Z4</f>
        <v>45992</v>
      </c>
      <c r="AA4" s="135">
        <f>' 1M - RES'!AA4</f>
        <v>46023</v>
      </c>
      <c r="AB4" s="135">
        <f>' 1M - RES'!AB4</f>
        <v>46054</v>
      </c>
      <c r="AC4" s="135">
        <f>' 1M - RES'!AC4</f>
        <v>46082</v>
      </c>
      <c r="AD4" s="135">
        <f>' 1M - RES'!AD4</f>
        <v>46113</v>
      </c>
      <c r="AE4" s="135">
        <f>' 1M - RES'!AE4</f>
        <v>46143</v>
      </c>
      <c r="AF4" s="135">
        <f>' 1M - RES'!AF4</f>
        <v>46174</v>
      </c>
      <c r="AG4" s="135">
        <f>' 1M - RES'!AG4</f>
        <v>46204</v>
      </c>
      <c r="AH4" s="135">
        <f>' 1M - RES'!AH4</f>
        <v>46235</v>
      </c>
      <c r="AI4" s="135">
        <f>' 1M - RES'!AI4</f>
        <v>46266</v>
      </c>
      <c r="AJ4" s="135">
        <f>' 1M - RES'!AJ4</f>
        <v>46296</v>
      </c>
      <c r="AK4" s="135">
        <f>' 1M - RES'!AK4</f>
        <v>46327</v>
      </c>
      <c r="AL4" s="135">
        <f>' 1M - RES'!AL4</f>
        <v>46357</v>
      </c>
      <c r="AM4" s="135">
        <f>' 1M - RES'!AM4</f>
        <v>46388</v>
      </c>
    </row>
    <row r="5" spans="1:41" ht="15" customHeight="1" x14ac:dyDescent="0.25">
      <c r="A5" s="615"/>
      <c r="B5" s="11" t="s">
        <v>19</v>
      </c>
      <c r="C5" s="3">
        <f>'BIZ kWh ENTRY'!AI164</f>
        <v>0</v>
      </c>
      <c r="D5" s="3">
        <f>'BIZ kWh ENTRY'!AJ164</f>
        <v>0</v>
      </c>
      <c r="E5" s="3">
        <f>'BIZ kWh ENTRY'!AK164</f>
        <v>0</v>
      </c>
      <c r="F5" s="3">
        <f>'BIZ kWh ENTRY'!AL164</f>
        <v>0</v>
      </c>
      <c r="G5" s="3">
        <f>'BIZ kWh ENTRY'!AM164</f>
        <v>0</v>
      </c>
      <c r="H5" s="3">
        <f>'BIZ kWh ENTRY'!AN164</f>
        <v>230256</v>
      </c>
      <c r="I5" s="3">
        <f>'BIZ kWh ENTRY'!AO164</f>
        <v>0</v>
      </c>
      <c r="J5" s="3">
        <f>'BIZ kWh ENTRY'!AP164</f>
        <v>168275.55641193147</v>
      </c>
      <c r="K5" s="3">
        <f>'BIZ kWh ENTRY'!AQ164</f>
        <v>318816</v>
      </c>
      <c r="L5" s="3">
        <f>'BIZ kWh ENTRY'!AR164</f>
        <v>0</v>
      </c>
      <c r="M5" s="3">
        <f>'BIZ kWh ENTRY'!AS164</f>
        <v>0</v>
      </c>
      <c r="N5" s="3">
        <f>'BIZ kWh ENTRY'!AT164</f>
        <v>653873.94495911605</v>
      </c>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row>
    <row r="6" spans="1:41" x14ac:dyDescent="0.25">
      <c r="A6" s="615"/>
      <c r="B6" s="12" t="s">
        <v>0</v>
      </c>
      <c r="C6" s="3">
        <f>'BIZ kWh ENTRY'!AI165</f>
        <v>0</v>
      </c>
      <c r="D6" s="3">
        <f>'BIZ kWh ENTRY'!AJ165</f>
        <v>0</v>
      </c>
      <c r="E6" s="3">
        <f>'BIZ kWh ENTRY'!AK165</f>
        <v>0</v>
      </c>
      <c r="F6" s="3">
        <f>'BIZ kWh ENTRY'!AL165</f>
        <v>0</v>
      </c>
      <c r="G6" s="3">
        <f>'BIZ kWh ENTRY'!AM165</f>
        <v>0</v>
      </c>
      <c r="H6" s="3">
        <f>'BIZ kWh ENTRY'!AN165</f>
        <v>0</v>
      </c>
      <c r="I6" s="3">
        <f>'BIZ kWh ENTRY'!AO165</f>
        <v>0</v>
      </c>
      <c r="J6" s="3">
        <f>'BIZ kWh ENTRY'!AP165</f>
        <v>0</v>
      </c>
      <c r="K6" s="3">
        <f>'BIZ kWh ENTRY'!AQ165</f>
        <v>0</v>
      </c>
      <c r="L6" s="3">
        <f>'BIZ kWh ENTRY'!AR165</f>
        <v>0</v>
      </c>
      <c r="M6" s="3">
        <f>'BIZ kWh ENTRY'!AS165</f>
        <v>0</v>
      </c>
      <c r="N6" s="3">
        <f>'BIZ kWh ENTRY'!AT165</f>
        <v>0</v>
      </c>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row>
    <row r="7" spans="1:41" x14ac:dyDescent="0.25">
      <c r="A7" s="615"/>
      <c r="B7" s="11" t="s">
        <v>20</v>
      </c>
      <c r="C7" s="3">
        <f>'BIZ kWh ENTRY'!AI166</f>
        <v>0</v>
      </c>
      <c r="D7" s="3">
        <f>'BIZ kWh ENTRY'!AJ166</f>
        <v>0</v>
      </c>
      <c r="E7" s="3">
        <f>'BIZ kWh ENTRY'!AK166</f>
        <v>0</v>
      </c>
      <c r="F7" s="3">
        <f>'BIZ kWh ENTRY'!AL166</f>
        <v>0</v>
      </c>
      <c r="G7" s="3">
        <f>'BIZ kWh ENTRY'!AM166</f>
        <v>0</v>
      </c>
      <c r="H7" s="3">
        <f>'BIZ kWh ENTRY'!AN166</f>
        <v>0</v>
      </c>
      <c r="I7" s="3">
        <f>'BIZ kWh ENTRY'!AO166</f>
        <v>0</v>
      </c>
      <c r="J7" s="3">
        <f>'BIZ kWh ENTRY'!AP166</f>
        <v>0</v>
      </c>
      <c r="K7" s="3">
        <f>'BIZ kWh ENTRY'!AQ166</f>
        <v>0</v>
      </c>
      <c r="L7" s="3">
        <f>'BIZ kWh ENTRY'!AR166</f>
        <v>0</v>
      </c>
      <c r="M7" s="3">
        <f>'BIZ kWh ENTRY'!AS166</f>
        <v>0</v>
      </c>
      <c r="N7" s="3">
        <f>'BIZ kWh ENTRY'!AT166</f>
        <v>0</v>
      </c>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row>
    <row r="8" spans="1:41" x14ac:dyDescent="0.25">
      <c r="A8" s="615"/>
      <c r="B8" s="11" t="s">
        <v>1</v>
      </c>
      <c r="C8" s="3">
        <f>'BIZ kWh ENTRY'!AI167</f>
        <v>0</v>
      </c>
      <c r="D8" s="3">
        <f>'BIZ kWh ENTRY'!AJ167</f>
        <v>10472.392863376526</v>
      </c>
      <c r="E8" s="3">
        <f>'BIZ kWh ENTRY'!AK167</f>
        <v>0</v>
      </c>
      <c r="F8" s="3">
        <f>'BIZ kWh ENTRY'!AL167</f>
        <v>0</v>
      </c>
      <c r="G8" s="3">
        <f>'BIZ kWh ENTRY'!AM167</f>
        <v>107721.20865752621</v>
      </c>
      <c r="H8" s="3">
        <f>'BIZ kWh ENTRY'!AN167</f>
        <v>171023.1330496562</v>
      </c>
      <c r="I8" s="3">
        <f>'BIZ kWh ENTRY'!AO167</f>
        <v>1676.8212720318666</v>
      </c>
      <c r="J8" s="3">
        <f>'BIZ kWh ENTRY'!AP167</f>
        <v>21212.147959480691</v>
      </c>
      <c r="K8" s="3">
        <f>'BIZ kWh ENTRY'!AQ167</f>
        <v>266001.9130476336</v>
      </c>
      <c r="L8" s="3">
        <f>'BIZ kWh ENTRY'!AR167</f>
        <v>12447.905751830518</v>
      </c>
      <c r="M8" s="3">
        <f>'BIZ kWh ENTRY'!AS167</f>
        <v>533515.87217525672</v>
      </c>
      <c r="N8" s="3">
        <f>'BIZ kWh ENTRY'!AT167</f>
        <v>1652510.0886709471</v>
      </c>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row>
    <row r="9" spans="1:41" x14ac:dyDescent="0.25">
      <c r="A9" s="615"/>
      <c r="B9" s="12" t="s">
        <v>21</v>
      </c>
      <c r="C9" s="3">
        <f>'BIZ kWh ENTRY'!AI168</f>
        <v>0</v>
      </c>
      <c r="D9" s="3">
        <f>'BIZ kWh ENTRY'!AJ168</f>
        <v>0</v>
      </c>
      <c r="E9" s="3">
        <f>'BIZ kWh ENTRY'!AK168</f>
        <v>0</v>
      </c>
      <c r="F9" s="3">
        <f>'BIZ kWh ENTRY'!AL168</f>
        <v>0</v>
      </c>
      <c r="G9" s="3">
        <f>'BIZ kWh ENTRY'!AM168</f>
        <v>0</v>
      </c>
      <c r="H9" s="3">
        <f>'BIZ kWh ENTRY'!AN168</f>
        <v>0</v>
      </c>
      <c r="I9" s="3">
        <f>'BIZ kWh ENTRY'!AO168</f>
        <v>0</v>
      </c>
      <c r="J9" s="3">
        <f>'BIZ kWh ENTRY'!AP168</f>
        <v>0</v>
      </c>
      <c r="K9" s="3">
        <f>'BIZ kWh ENTRY'!AQ168</f>
        <v>0</v>
      </c>
      <c r="L9" s="3">
        <f>'BIZ kWh ENTRY'!AR168</f>
        <v>0</v>
      </c>
      <c r="M9" s="3">
        <f>'BIZ kWh ENTRY'!AS168</f>
        <v>0</v>
      </c>
      <c r="N9" s="3">
        <f>'BIZ kWh ENTRY'!AT168</f>
        <v>0</v>
      </c>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row>
    <row r="10" spans="1:41" x14ac:dyDescent="0.25">
      <c r="A10" s="615"/>
      <c r="B10" s="11" t="s">
        <v>9</v>
      </c>
      <c r="C10" s="3">
        <f>'BIZ kWh ENTRY'!AI169</f>
        <v>0</v>
      </c>
      <c r="D10" s="3">
        <f>'BIZ kWh ENTRY'!AJ169</f>
        <v>0</v>
      </c>
      <c r="E10" s="3">
        <f>'BIZ kWh ENTRY'!AK169</f>
        <v>0</v>
      </c>
      <c r="F10" s="3">
        <f>'BIZ kWh ENTRY'!AL169</f>
        <v>0</v>
      </c>
      <c r="G10" s="3">
        <f>'BIZ kWh ENTRY'!AM169</f>
        <v>0</v>
      </c>
      <c r="H10" s="3">
        <f>'BIZ kWh ENTRY'!AN169</f>
        <v>0</v>
      </c>
      <c r="I10" s="3">
        <f>'BIZ kWh ENTRY'!AO169</f>
        <v>0</v>
      </c>
      <c r="J10" s="3">
        <f>'BIZ kWh ENTRY'!AP169</f>
        <v>0</v>
      </c>
      <c r="K10" s="3">
        <f>'BIZ kWh ENTRY'!AQ169</f>
        <v>0</v>
      </c>
      <c r="L10" s="3">
        <f>'BIZ kWh ENTRY'!AR169</f>
        <v>0</v>
      </c>
      <c r="M10" s="3">
        <f>'BIZ kWh ENTRY'!AS169</f>
        <v>0</v>
      </c>
      <c r="N10" s="3">
        <f>'BIZ kWh ENTRY'!AT169</f>
        <v>0</v>
      </c>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row>
    <row r="11" spans="1:41" x14ac:dyDescent="0.25">
      <c r="A11" s="615"/>
      <c r="B11" s="11" t="s">
        <v>3</v>
      </c>
      <c r="C11" s="3">
        <f>'BIZ kWh ENTRY'!AI170</f>
        <v>0</v>
      </c>
      <c r="D11" s="3">
        <f>'BIZ kWh ENTRY'!AJ170</f>
        <v>0</v>
      </c>
      <c r="E11" s="3">
        <f>'BIZ kWh ENTRY'!AK170</f>
        <v>20117.130083562297</v>
      </c>
      <c r="F11" s="3">
        <f>'BIZ kWh ENTRY'!AL170</f>
        <v>0</v>
      </c>
      <c r="G11" s="3">
        <f>'BIZ kWh ENTRY'!AM170</f>
        <v>44708</v>
      </c>
      <c r="H11" s="3">
        <f>'BIZ kWh ENTRY'!AN170</f>
        <v>131681.23410925918</v>
      </c>
      <c r="I11" s="3">
        <f>'BIZ kWh ENTRY'!AO170</f>
        <v>0</v>
      </c>
      <c r="J11" s="3">
        <f>'BIZ kWh ENTRY'!AP170</f>
        <v>71744.399999999994</v>
      </c>
      <c r="K11" s="3">
        <f>'BIZ kWh ENTRY'!AQ170</f>
        <v>11427.50692470829</v>
      </c>
      <c r="L11" s="3">
        <f>'BIZ kWh ENTRY'!AR170</f>
        <v>0</v>
      </c>
      <c r="M11" s="3">
        <f>'BIZ kWh ENTRY'!AS170</f>
        <v>323933.79795262089</v>
      </c>
      <c r="N11" s="3">
        <f>'BIZ kWh ENTRY'!AT170</f>
        <v>2637805.8930334328</v>
      </c>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row>
    <row r="12" spans="1:41" x14ac:dyDescent="0.25">
      <c r="A12" s="615"/>
      <c r="B12" s="11" t="s">
        <v>4</v>
      </c>
      <c r="C12" s="3">
        <f>'BIZ kWh ENTRY'!AI171</f>
        <v>0</v>
      </c>
      <c r="D12" s="3">
        <f>'BIZ kWh ENTRY'!AJ171</f>
        <v>82858.238479430322</v>
      </c>
      <c r="E12" s="3">
        <f>'BIZ kWh ENTRY'!AK171</f>
        <v>86274.883761258781</v>
      </c>
      <c r="F12" s="3">
        <f>'BIZ kWh ENTRY'!AL171</f>
        <v>44474.913756008849</v>
      </c>
      <c r="G12" s="3">
        <f>'BIZ kWh ENTRY'!AM171</f>
        <v>512761.8730960149</v>
      </c>
      <c r="H12" s="3">
        <f>'BIZ kWh ENTRY'!AN171</f>
        <v>307921.07002123538</v>
      </c>
      <c r="I12" s="3">
        <f>'BIZ kWh ENTRY'!AO171</f>
        <v>125492.59272876203</v>
      </c>
      <c r="J12" s="3">
        <f>'BIZ kWh ENTRY'!AP171</f>
        <v>421197.79519766016</v>
      </c>
      <c r="K12" s="3">
        <f>'BIZ kWh ENTRY'!AQ171</f>
        <v>340220.61671144021</v>
      </c>
      <c r="L12" s="3">
        <f>'BIZ kWh ENTRY'!AR171</f>
        <v>368548.59993988316</v>
      </c>
      <c r="M12" s="3">
        <f>'BIZ kWh ENTRY'!AS171</f>
        <v>3018181.020637468</v>
      </c>
      <c r="N12" s="3">
        <f>'BIZ kWh ENTRY'!AT171</f>
        <v>2889359.0198656842</v>
      </c>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row>
    <row r="13" spans="1:41" x14ac:dyDescent="0.25">
      <c r="A13" s="615"/>
      <c r="B13" s="11" t="s">
        <v>5</v>
      </c>
      <c r="C13" s="3">
        <f>'BIZ kWh ENTRY'!AI172</f>
        <v>0</v>
      </c>
      <c r="D13" s="3">
        <f>'BIZ kWh ENTRY'!AJ172</f>
        <v>0</v>
      </c>
      <c r="E13" s="3">
        <f>'BIZ kWh ENTRY'!AK172</f>
        <v>0</v>
      </c>
      <c r="F13" s="3">
        <f>'BIZ kWh ENTRY'!AL172</f>
        <v>0</v>
      </c>
      <c r="G13" s="3">
        <f>'BIZ kWh ENTRY'!AM172</f>
        <v>0</v>
      </c>
      <c r="H13" s="3">
        <f>'BIZ kWh ENTRY'!AN172</f>
        <v>0</v>
      </c>
      <c r="I13" s="3">
        <f>'BIZ kWh ENTRY'!AO172</f>
        <v>0</v>
      </c>
      <c r="J13" s="3">
        <f>'BIZ kWh ENTRY'!AP172</f>
        <v>0</v>
      </c>
      <c r="K13" s="3">
        <f>'BIZ kWh ENTRY'!AQ172</f>
        <v>0</v>
      </c>
      <c r="L13" s="3">
        <f>'BIZ kWh ENTRY'!AR172</f>
        <v>0</v>
      </c>
      <c r="M13" s="3">
        <f>'BIZ kWh ENTRY'!AS172</f>
        <v>0</v>
      </c>
      <c r="N13" s="3">
        <f>'BIZ kWh ENTRY'!AT172</f>
        <v>0</v>
      </c>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row>
    <row r="14" spans="1:41" x14ac:dyDescent="0.25">
      <c r="A14" s="615"/>
      <c r="B14" s="11" t="s">
        <v>22</v>
      </c>
      <c r="C14" s="3">
        <f>'BIZ kWh ENTRY'!AI173</f>
        <v>0</v>
      </c>
      <c r="D14" s="3">
        <f>'BIZ kWh ENTRY'!AJ173</f>
        <v>0</v>
      </c>
      <c r="E14" s="3">
        <f>'BIZ kWh ENTRY'!AK173</f>
        <v>0</v>
      </c>
      <c r="F14" s="3">
        <f>'BIZ kWh ENTRY'!AL173</f>
        <v>0</v>
      </c>
      <c r="G14" s="3">
        <f>'BIZ kWh ENTRY'!AM173</f>
        <v>0</v>
      </c>
      <c r="H14" s="3">
        <f>'BIZ kWh ENTRY'!AN173</f>
        <v>0</v>
      </c>
      <c r="I14" s="3">
        <f>'BIZ kWh ENTRY'!AO173</f>
        <v>0</v>
      </c>
      <c r="J14" s="3">
        <f>'BIZ kWh ENTRY'!AP173</f>
        <v>812174</v>
      </c>
      <c r="K14" s="3">
        <f>'BIZ kWh ENTRY'!AQ173</f>
        <v>0</v>
      </c>
      <c r="L14" s="3">
        <f>'BIZ kWh ENTRY'!AR173</f>
        <v>0</v>
      </c>
      <c r="M14" s="3">
        <f>'BIZ kWh ENTRY'!AS173</f>
        <v>0</v>
      </c>
      <c r="N14" s="3">
        <f>'BIZ kWh ENTRY'!AT173</f>
        <v>0</v>
      </c>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row>
    <row r="15" spans="1:41" x14ac:dyDescent="0.25">
      <c r="A15" s="615"/>
      <c r="B15" s="11" t="s">
        <v>23</v>
      </c>
      <c r="C15" s="3">
        <f>'BIZ kWh ENTRY'!AI174</f>
        <v>0</v>
      </c>
      <c r="D15" s="3">
        <f>'BIZ kWh ENTRY'!AJ174</f>
        <v>0</v>
      </c>
      <c r="E15" s="3">
        <f>'BIZ kWh ENTRY'!AK174</f>
        <v>0</v>
      </c>
      <c r="F15" s="3">
        <f>'BIZ kWh ENTRY'!AL174</f>
        <v>0</v>
      </c>
      <c r="G15" s="3">
        <f>'BIZ kWh ENTRY'!AM174</f>
        <v>154300</v>
      </c>
      <c r="H15" s="3">
        <f>'BIZ kWh ENTRY'!AN174</f>
        <v>0</v>
      </c>
      <c r="I15" s="3">
        <f>'BIZ kWh ENTRY'!AO174</f>
        <v>9195.3531601411651</v>
      </c>
      <c r="J15" s="3">
        <f>'BIZ kWh ENTRY'!AP174</f>
        <v>1168166</v>
      </c>
      <c r="K15" s="3">
        <f>'BIZ kWh ENTRY'!AQ174</f>
        <v>0</v>
      </c>
      <c r="L15" s="3">
        <f>'BIZ kWh ENTRY'!AR174</f>
        <v>0</v>
      </c>
      <c r="M15" s="3">
        <f>'BIZ kWh ENTRY'!AS174</f>
        <v>2377322</v>
      </c>
      <c r="N15" s="3">
        <f>'BIZ kWh ENTRY'!AT174</f>
        <v>4930793.274999992</v>
      </c>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row>
    <row r="16" spans="1:41" x14ac:dyDescent="0.25">
      <c r="A16" s="615"/>
      <c r="B16" s="11" t="s">
        <v>7</v>
      </c>
      <c r="C16" s="3">
        <f>'BIZ kWh ENTRY'!AI175</f>
        <v>0</v>
      </c>
      <c r="D16" s="3">
        <f>'BIZ kWh ENTRY'!AJ175</f>
        <v>0</v>
      </c>
      <c r="E16" s="3">
        <f>'BIZ kWh ENTRY'!AK175</f>
        <v>0</v>
      </c>
      <c r="F16" s="3">
        <f>'BIZ kWh ENTRY'!AL175</f>
        <v>0</v>
      </c>
      <c r="G16" s="3">
        <f>'BIZ kWh ENTRY'!AM175</f>
        <v>0</v>
      </c>
      <c r="H16" s="3">
        <f>'BIZ kWh ENTRY'!AN175</f>
        <v>0</v>
      </c>
      <c r="I16" s="3">
        <f>'BIZ kWh ENTRY'!AO175</f>
        <v>0</v>
      </c>
      <c r="J16" s="3">
        <f>'BIZ kWh ENTRY'!AP175</f>
        <v>0</v>
      </c>
      <c r="K16" s="3">
        <f>'BIZ kWh ENTRY'!AQ175</f>
        <v>0</v>
      </c>
      <c r="L16" s="3">
        <f>'BIZ kWh ENTRY'!AR175</f>
        <v>0</v>
      </c>
      <c r="M16" s="3">
        <f>'BIZ kWh ENTRY'!AS175</f>
        <v>0</v>
      </c>
      <c r="N16" s="3">
        <f>'BIZ kWh ENTRY'!AT175</f>
        <v>0</v>
      </c>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row>
    <row r="17" spans="1:39" x14ac:dyDescent="0.25">
      <c r="A17" s="615"/>
      <c r="B17" s="11" t="s">
        <v>8</v>
      </c>
      <c r="C17" s="3">
        <f>'BIZ kWh ENTRY'!AI176</f>
        <v>0</v>
      </c>
      <c r="D17" s="3">
        <f>'BIZ kWh ENTRY'!AJ176</f>
        <v>0</v>
      </c>
      <c r="E17" s="3">
        <f>'BIZ kWh ENTRY'!AK176</f>
        <v>0</v>
      </c>
      <c r="F17" s="3">
        <f>'BIZ kWh ENTRY'!AL176</f>
        <v>0</v>
      </c>
      <c r="G17" s="3">
        <f>'BIZ kWh ENTRY'!AM176</f>
        <v>0</v>
      </c>
      <c r="H17" s="3">
        <f>'BIZ kWh ENTRY'!AN176</f>
        <v>0</v>
      </c>
      <c r="I17" s="3">
        <f>'BIZ kWh ENTRY'!AO176</f>
        <v>0</v>
      </c>
      <c r="J17" s="3">
        <f>'BIZ kWh ENTRY'!AP176</f>
        <v>0</v>
      </c>
      <c r="K17" s="3">
        <f>'BIZ kWh ENTRY'!AQ176</f>
        <v>0</v>
      </c>
      <c r="L17" s="3">
        <f>'BIZ kWh ENTRY'!AR176</f>
        <v>0</v>
      </c>
      <c r="M17" s="3">
        <f>'BIZ kWh ENTRY'!AS176</f>
        <v>0</v>
      </c>
      <c r="N17" s="3">
        <f>'BIZ kWh ENTRY'!AT176</f>
        <v>44811.92520836489</v>
      </c>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row>
    <row r="18" spans="1:39" x14ac:dyDescent="0.25">
      <c r="A18" s="615"/>
      <c r="B18" s="11" t="s">
        <v>11</v>
      </c>
      <c r="C18" s="3"/>
      <c r="D18" s="3"/>
      <c r="E18" s="222"/>
      <c r="F18" s="222"/>
      <c r="G18" s="222"/>
      <c r="H18" s="222"/>
      <c r="I18" s="222"/>
      <c r="J18" s="222"/>
      <c r="K18" s="222"/>
      <c r="L18" s="222"/>
      <c r="M18" s="222"/>
      <c r="N18" s="222"/>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row>
    <row r="19" spans="1:39" ht="15.75" thickBot="1" x14ac:dyDescent="0.3">
      <c r="A19" s="616"/>
      <c r="B19" s="177" t="str">
        <f>' 1M - RES'!B16</f>
        <v>Monthly kWh</v>
      </c>
      <c r="C19" s="223">
        <f>SUM(C5:C18)</f>
        <v>0</v>
      </c>
      <c r="D19" s="223">
        <f t="shared" ref="D19:AM19" si="1">SUM(D5:D18)</f>
        <v>93330.631342806853</v>
      </c>
      <c r="E19" s="223">
        <f t="shared" si="1"/>
        <v>106392.01384482108</v>
      </c>
      <c r="F19" s="223">
        <f t="shared" si="1"/>
        <v>44474.913756008849</v>
      </c>
      <c r="G19" s="223">
        <f t="shared" si="1"/>
        <v>819491.08175354113</v>
      </c>
      <c r="H19" s="223">
        <f t="shared" si="1"/>
        <v>840881.43718015077</v>
      </c>
      <c r="I19" s="223">
        <f t="shared" si="1"/>
        <v>136364.76716093507</v>
      </c>
      <c r="J19" s="223">
        <f t="shared" si="1"/>
        <v>2662769.8995690723</v>
      </c>
      <c r="K19" s="223">
        <f t="shared" si="1"/>
        <v>936466.036683782</v>
      </c>
      <c r="L19" s="223">
        <f t="shared" si="1"/>
        <v>380996.50569171365</v>
      </c>
      <c r="M19" s="223">
        <f t="shared" si="1"/>
        <v>6252952.6907653455</v>
      </c>
      <c r="N19" s="223">
        <f t="shared" si="1"/>
        <v>12809154.146737536</v>
      </c>
      <c r="O19" s="224">
        <f t="shared" si="1"/>
        <v>0</v>
      </c>
      <c r="P19" s="224">
        <f t="shared" si="1"/>
        <v>0</v>
      </c>
      <c r="Q19" s="224">
        <f t="shared" si="1"/>
        <v>0</v>
      </c>
      <c r="R19" s="224">
        <f t="shared" si="1"/>
        <v>0</v>
      </c>
      <c r="S19" s="224">
        <f t="shared" si="1"/>
        <v>0</v>
      </c>
      <c r="T19" s="224">
        <f t="shared" si="1"/>
        <v>0</v>
      </c>
      <c r="U19" s="224">
        <f t="shared" si="1"/>
        <v>0</v>
      </c>
      <c r="V19" s="224">
        <f t="shared" si="1"/>
        <v>0</v>
      </c>
      <c r="W19" s="224">
        <f t="shared" si="1"/>
        <v>0</v>
      </c>
      <c r="X19" s="224">
        <f t="shared" si="1"/>
        <v>0</v>
      </c>
      <c r="Y19" s="224">
        <f t="shared" si="1"/>
        <v>0</v>
      </c>
      <c r="Z19" s="224">
        <f t="shared" si="1"/>
        <v>0</v>
      </c>
      <c r="AA19" s="224">
        <f t="shared" si="1"/>
        <v>0</v>
      </c>
      <c r="AB19" s="224">
        <f t="shared" si="1"/>
        <v>0</v>
      </c>
      <c r="AC19" s="224">
        <f t="shared" si="1"/>
        <v>0</v>
      </c>
      <c r="AD19" s="224">
        <f t="shared" si="1"/>
        <v>0</v>
      </c>
      <c r="AE19" s="224">
        <f t="shared" si="1"/>
        <v>0</v>
      </c>
      <c r="AF19" s="224">
        <f t="shared" si="1"/>
        <v>0</v>
      </c>
      <c r="AG19" s="224">
        <f t="shared" si="1"/>
        <v>0</v>
      </c>
      <c r="AH19" s="224">
        <f t="shared" si="1"/>
        <v>0</v>
      </c>
      <c r="AI19" s="224">
        <f t="shared" si="1"/>
        <v>0</v>
      </c>
      <c r="AJ19" s="224">
        <f t="shared" si="1"/>
        <v>0</v>
      </c>
      <c r="AK19" s="224">
        <f t="shared" si="1"/>
        <v>0</v>
      </c>
      <c r="AL19" s="224">
        <f t="shared" si="1"/>
        <v>0</v>
      </c>
      <c r="AM19" s="224">
        <f t="shared" si="1"/>
        <v>0</v>
      </c>
    </row>
    <row r="20" spans="1:39" x14ac:dyDescent="0.25">
      <c r="A20" s="238"/>
      <c r="B20" s="119"/>
      <c r="C20" s="9"/>
      <c r="D20" s="27"/>
      <c r="E20" s="9"/>
      <c r="F20" s="27"/>
      <c r="G20" s="27"/>
      <c r="H20" s="9"/>
      <c r="I20" s="27"/>
      <c r="J20" s="27"/>
      <c r="K20" s="9"/>
      <c r="L20" s="27"/>
      <c r="M20" s="27"/>
      <c r="N20" s="9"/>
      <c r="O20" s="27"/>
      <c r="P20" s="27"/>
      <c r="Q20" s="9"/>
      <c r="R20" s="27"/>
      <c r="S20" s="27"/>
      <c r="T20" s="9"/>
      <c r="U20" s="27"/>
      <c r="V20" s="27"/>
      <c r="W20" s="9"/>
      <c r="X20" s="27"/>
      <c r="Y20" s="27"/>
      <c r="Z20" s="9"/>
      <c r="AA20" s="27"/>
      <c r="AB20" s="27"/>
      <c r="AC20" s="9"/>
      <c r="AD20" s="27"/>
      <c r="AE20" s="27"/>
      <c r="AF20" s="9"/>
      <c r="AG20" s="27"/>
      <c r="AH20" s="27"/>
      <c r="AI20" s="9"/>
      <c r="AJ20" s="27"/>
      <c r="AK20" s="27"/>
      <c r="AL20" s="9"/>
      <c r="AM20" s="27"/>
    </row>
    <row r="21" spans="1:39" ht="15.75" thickBot="1" x14ac:dyDescent="0.3">
      <c r="A21" s="120"/>
      <c r="B21" s="120"/>
      <c r="C21" s="242"/>
      <c r="D21" s="120"/>
      <c r="E21" s="242"/>
      <c r="F21" s="120"/>
      <c r="G21" s="120"/>
      <c r="H21" s="242"/>
      <c r="I21" s="120"/>
      <c r="J21" s="120"/>
      <c r="K21" s="242"/>
      <c r="L21" s="120"/>
      <c r="M21" s="120"/>
      <c r="N21" s="242"/>
      <c r="O21" s="120"/>
      <c r="P21" s="120"/>
      <c r="Q21" s="242"/>
      <c r="R21" s="120"/>
      <c r="S21" s="120"/>
      <c r="T21" s="242"/>
      <c r="U21" s="120"/>
      <c r="V21" s="120"/>
      <c r="W21" s="242"/>
      <c r="X21" s="120"/>
      <c r="Y21" s="120"/>
      <c r="Z21" s="242"/>
      <c r="AA21" s="120"/>
      <c r="AB21" s="120"/>
      <c r="AC21" s="242"/>
      <c r="AD21" s="120"/>
      <c r="AE21" s="120"/>
      <c r="AF21" s="242"/>
      <c r="AG21" s="120"/>
      <c r="AH21" s="120"/>
      <c r="AI21" s="242"/>
      <c r="AJ21" s="120"/>
      <c r="AK21" s="120"/>
      <c r="AL21" s="242"/>
      <c r="AM21" s="120"/>
    </row>
    <row r="22" spans="1:39" ht="16.5" thickBot="1" x14ac:dyDescent="0.3">
      <c r="A22" s="617" t="s">
        <v>14</v>
      </c>
      <c r="B22" s="17" t="s">
        <v>10</v>
      </c>
      <c r="C22" s="135">
        <f>C$4</f>
        <v>45292</v>
      </c>
      <c r="D22" s="135">
        <f t="shared" ref="D22:AM22" si="2">D$4</f>
        <v>45323</v>
      </c>
      <c r="E22" s="135">
        <f t="shared" si="2"/>
        <v>45352</v>
      </c>
      <c r="F22" s="135">
        <f t="shared" si="2"/>
        <v>45383</v>
      </c>
      <c r="G22" s="135">
        <f t="shared" si="2"/>
        <v>45413</v>
      </c>
      <c r="H22" s="135">
        <f t="shared" si="2"/>
        <v>45444</v>
      </c>
      <c r="I22" s="135">
        <f t="shared" si="2"/>
        <v>45474</v>
      </c>
      <c r="J22" s="135">
        <f t="shared" si="2"/>
        <v>45505</v>
      </c>
      <c r="K22" s="135">
        <f t="shared" si="2"/>
        <v>45536</v>
      </c>
      <c r="L22" s="135">
        <f t="shared" si="2"/>
        <v>45566</v>
      </c>
      <c r="M22" s="135">
        <f t="shared" si="2"/>
        <v>45597</v>
      </c>
      <c r="N22" s="135">
        <f t="shared" si="2"/>
        <v>45627</v>
      </c>
      <c r="O22" s="135">
        <f t="shared" si="2"/>
        <v>45658</v>
      </c>
      <c r="P22" s="135">
        <f t="shared" si="2"/>
        <v>45689</v>
      </c>
      <c r="Q22" s="135">
        <f t="shared" si="2"/>
        <v>45717</v>
      </c>
      <c r="R22" s="135">
        <f t="shared" si="2"/>
        <v>45748</v>
      </c>
      <c r="S22" s="135">
        <f t="shared" si="2"/>
        <v>45778</v>
      </c>
      <c r="T22" s="135">
        <f t="shared" si="2"/>
        <v>45809</v>
      </c>
      <c r="U22" s="135">
        <f t="shared" si="2"/>
        <v>45839</v>
      </c>
      <c r="V22" s="135">
        <f t="shared" si="2"/>
        <v>45870</v>
      </c>
      <c r="W22" s="135">
        <f t="shared" si="2"/>
        <v>45901</v>
      </c>
      <c r="X22" s="135">
        <f t="shared" si="2"/>
        <v>45931</v>
      </c>
      <c r="Y22" s="135">
        <f t="shared" si="2"/>
        <v>45962</v>
      </c>
      <c r="Z22" s="135">
        <f t="shared" si="2"/>
        <v>45992</v>
      </c>
      <c r="AA22" s="135">
        <f t="shared" si="2"/>
        <v>46023</v>
      </c>
      <c r="AB22" s="135">
        <f t="shared" si="2"/>
        <v>46054</v>
      </c>
      <c r="AC22" s="135">
        <f t="shared" si="2"/>
        <v>46082</v>
      </c>
      <c r="AD22" s="135">
        <f t="shared" si="2"/>
        <v>46113</v>
      </c>
      <c r="AE22" s="135">
        <f t="shared" si="2"/>
        <v>46143</v>
      </c>
      <c r="AF22" s="135">
        <f t="shared" si="2"/>
        <v>46174</v>
      </c>
      <c r="AG22" s="135">
        <f t="shared" si="2"/>
        <v>46204</v>
      </c>
      <c r="AH22" s="135">
        <f t="shared" si="2"/>
        <v>46235</v>
      </c>
      <c r="AI22" s="135">
        <f t="shared" si="2"/>
        <v>46266</v>
      </c>
      <c r="AJ22" s="135">
        <f t="shared" si="2"/>
        <v>46296</v>
      </c>
      <c r="AK22" s="135">
        <f t="shared" si="2"/>
        <v>46327</v>
      </c>
      <c r="AL22" s="135">
        <f t="shared" si="2"/>
        <v>46357</v>
      </c>
      <c r="AM22" s="135">
        <f t="shared" si="2"/>
        <v>46388</v>
      </c>
    </row>
    <row r="23" spans="1:39" ht="15" customHeight="1" x14ac:dyDescent="0.25">
      <c r="A23" s="618"/>
      <c r="B23" s="11" t="str">
        <f t="shared" ref="B23:C37" si="3">B5</f>
        <v>Air Comp</v>
      </c>
      <c r="C23" s="3">
        <f>C5</f>
        <v>0</v>
      </c>
      <c r="D23" s="3">
        <f>IF(SUM($C$19:$N$19)=0,0,C23+D5)</f>
        <v>0</v>
      </c>
      <c r="E23" s="3">
        <f t="shared" ref="E23:AM23" si="4">IF(SUM($C$19:$N$19)=0,0,D23+E5)</f>
        <v>0</v>
      </c>
      <c r="F23" s="3">
        <f t="shared" si="4"/>
        <v>0</v>
      </c>
      <c r="G23" s="3">
        <f t="shared" si="4"/>
        <v>0</v>
      </c>
      <c r="H23" s="3">
        <f t="shared" si="4"/>
        <v>230256</v>
      </c>
      <c r="I23" s="3">
        <f t="shared" si="4"/>
        <v>230256</v>
      </c>
      <c r="J23" s="3">
        <f t="shared" si="4"/>
        <v>398531.55641193147</v>
      </c>
      <c r="K23" s="3">
        <f t="shared" si="4"/>
        <v>717347.55641193152</v>
      </c>
      <c r="L23" s="3">
        <f t="shared" si="4"/>
        <v>717347.55641193152</v>
      </c>
      <c r="M23" s="3">
        <f t="shared" si="4"/>
        <v>717347.55641193152</v>
      </c>
      <c r="N23" s="3">
        <f t="shared" si="4"/>
        <v>1371221.5013710475</v>
      </c>
      <c r="O23" s="3">
        <f t="shared" si="4"/>
        <v>1371221.5013710475</v>
      </c>
      <c r="P23" s="3">
        <f t="shared" si="4"/>
        <v>1371221.5013710475</v>
      </c>
      <c r="Q23" s="3">
        <f t="shared" si="4"/>
        <v>1371221.5013710475</v>
      </c>
      <c r="R23" s="3">
        <f t="shared" si="4"/>
        <v>1371221.5013710475</v>
      </c>
      <c r="S23" s="3">
        <f t="shared" si="4"/>
        <v>1371221.5013710475</v>
      </c>
      <c r="T23" s="3">
        <f t="shared" si="4"/>
        <v>1371221.5013710475</v>
      </c>
      <c r="U23" s="3">
        <f t="shared" si="4"/>
        <v>1371221.5013710475</v>
      </c>
      <c r="V23" s="3">
        <f t="shared" si="4"/>
        <v>1371221.5013710475</v>
      </c>
      <c r="W23" s="3">
        <f t="shared" si="4"/>
        <v>1371221.5013710475</v>
      </c>
      <c r="X23" s="3">
        <f t="shared" si="4"/>
        <v>1371221.5013710475</v>
      </c>
      <c r="Y23" s="3">
        <f t="shared" si="4"/>
        <v>1371221.5013710475</v>
      </c>
      <c r="Z23" s="3">
        <f t="shared" si="4"/>
        <v>1371221.5013710475</v>
      </c>
      <c r="AA23" s="3">
        <f t="shared" si="4"/>
        <v>1371221.5013710475</v>
      </c>
      <c r="AB23" s="3">
        <f t="shared" si="4"/>
        <v>1371221.5013710475</v>
      </c>
      <c r="AC23" s="3">
        <f t="shared" si="4"/>
        <v>1371221.5013710475</v>
      </c>
      <c r="AD23" s="3">
        <f t="shared" si="4"/>
        <v>1371221.5013710475</v>
      </c>
      <c r="AE23" s="3">
        <f t="shared" si="4"/>
        <v>1371221.5013710475</v>
      </c>
      <c r="AF23" s="3">
        <f t="shared" si="4"/>
        <v>1371221.5013710475</v>
      </c>
      <c r="AG23" s="3">
        <f t="shared" si="4"/>
        <v>1371221.5013710475</v>
      </c>
      <c r="AH23" s="3">
        <f t="shared" si="4"/>
        <v>1371221.5013710475</v>
      </c>
      <c r="AI23" s="3">
        <f t="shared" si="4"/>
        <v>1371221.5013710475</v>
      </c>
      <c r="AJ23" s="3">
        <f t="shared" si="4"/>
        <v>1371221.5013710475</v>
      </c>
      <c r="AK23" s="3">
        <f t="shared" si="4"/>
        <v>1371221.5013710475</v>
      </c>
      <c r="AL23" s="3">
        <f t="shared" si="4"/>
        <v>1371221.5013710475</v>
      </c>
      <c r="AM23" s="3">
        <f t="shared" si="4"/>
        <v>1371221.5013710475</v>
      </c>
    </row>
    <row r="24" spans="1:39" x14ac:dyDescent="0.25">
      <c r="A24" s="618"/>
      <c r="B24" s="12" t="str">
        <f t="shared" si="3"/>
        <v>Building Shell</v>
      </c>
      <c r="C24" s="3">
        <f t="shared" si="3"/>
        <v>0</v>
      </c>
      <c r="D24" s="3">
        <f t="shared" ref="D24:AM24" si="5">IF(SUM($C$19:$N$19)=0,0,C24+D6)</f>
        <v>0</v>
      </c>
      <c r="E24" s="3">
        <f t="shared" si="5"/>
        <v>0</v>
      </c>
      <c r="F24" s="3">
        <f t="shared" si="5"/>
        <v>0</v>
      </c>
      <c r="G24" s="3">
        <f t="shared" si="5"/>
        <v>0</v>
      </c>
      <c r="H24" s="3">
        <f t="shared" si="5"/>
        <v>0</v>
      </c>
      <c r="I24" s="3">
        <f t="shared" si="5"/>
        <v>0</v>
      </c>
      <c r="J24" s="3">
        <f t="shared" si="5"/>
        <v>0</v>
      </c>
      <c r="K24" s="3">
        <f t="shared" si="5"/>
        <v>0</v>
      </c>
      <c r="L24" s="3">
        <f t="shared" si="5"/>
        <v>0</v>
      </c>
      <c r="M24" s="3">
        <f t="shared" si="5"/>
        <v>0</v>
      </c>
      <c r="N24" s="3">
        <f t="shared" si="5"/>
        <v>0</v>
      </c>
      <c r="O24" s="3">
        <f t="shared" si="5"/>
        <v>0</v>
      </c>
      <c r="P24" s="3">
        <f t="shared" si="5"/>
        <v>0</v>
      </c>
      <c r="Q24" s="3">
        <f t="shared" si="5"/>
        <v>0</v>
      </c>
      <c r="R24" s="3">
        <f t="shared" si="5"/>
        <v>0</v>
      </c>
      <c r="S24" s="3">
        <f t="shared" si="5"/>
        <v>0</v>
      </c>
      <c r="T24" s="3">
        <f t="shared" si="5"/>
        <v>0</v>
      </c>
      <c r="U24" s="3">
        <f t="shared" si="5"/>
        <v>0</v>
      </c>
      <c r="V24" s="3">
        <f t="shared" si="5"/>
        <v>0</v>
      </c>
      <c r="W24" s="3">
        <f t="shared" si="5"/>
        <v>0</v>
      </c>
      <c r="X24" s="3">
        <f t="shared" si="5"/>
        <v>0</v>
      </c>
      <c r="Y24" s="3">
        <f t="shared" si="5"/>
        <v>0</v>
      </c>
      <c r="Z24" s="3">
        <f t="shared" si="5"/>
        <v>0</v>
      </c>
      <c r="AA24" s="3">
        <f t="shared" si="5"/>
        <v>0</v>
      </c>
      <c r="AB24" s="3">
        <f t="shared" si="5"/>
        <v>0</v>
      </c>
      <c r="AC24" s="3">
        <f t="shared" si="5"/>
        <v>0</v>
      </c>
      <c r="AD24" s="3">
        <f t="shared" si="5"/>
        <v>0</v>
      </c>
      <c r="AE24" s="3">
        <f t="shared" si="5"/>
        <v>0</v>
      </c>
      <c r="AF24" s="3">
        <f t="shared" si="5"/>
        <v>0</v>
      </c>
      <c r="AG24" s="3">
        <f t="shared" si="5"/>
        <v>0</v>
      </c>
      <c r="AH24" s="3">
        <f t="shared" si="5"/>
        <v>0</v>
      </c>
      <c r="AI24" s="3">
        <f t="shared" si="5"/>
        <v>0</v>
      </c>
      <c r="AJ24" s="3">
        <f t="shared" si="5"/>
        <v>0</v>
      </c>
      <c r="AK24" s="3">
        <f t="shared" si="5"/>
        <v>0</v>
      </c>
      <c r="AL24" s="3">
        <f t="shared" si="5"/>
        <v>0</v>
      </c>
      <c r="AM24" s="3">
        <f t="shared" si="5"/>
        <v>0</v>
      </c>
    </row>
    <row r="25" spans="1:39" x14ac:dyDescent="0.25">
      <c r="A25" s="618"/>
      <c r="B25" s="11" t="str">
        <f t="shared" si="3"/>
        <v>Cooking</v>
      </c>
      <c r="C25" s="3">
        <f t="shared" si="3"/>
        <v>0</v>
      </c>
      <c r="D25" s="3">
        <f t="shared" ref="D25:AM25" si="6">IF(SUM($C$19:$N$19)=0,0,C25+D7)</f>
        <v>0</v>
      </c>
      <c r="E25" s="3">
        <f t="shared" si="6"/>
        <v>0</v>
      </c>
      <c r="F25" s="3">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3">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row>
    <row r="26" spans="1:39" x14ac:dyDescent="0.25">
      <c r="A26" s="618"/>
      <c r="B26" s="11" t="str">
        <f t="shared" si="3"/>
        <v>Cooling</v>
      </c>
      <c r="C26" s="3">
        <f t="shared" si="3"/>
        <v>0</v>
      </c>
      <c r="D26" s="3">
        <f t="shared" ref="D26:AM26" si="7">IF(SUM($C$19:$N$19)=0,0,C26+D8)</f>
        <v>10472.392863376526</v>
      </c>
      <c r="E26" s="3">
        <f t="shared" si="7"/>
        <v>10472.392863376526</v>
      </c>
      <c r="F26" s="3">
        <f t="shared" si="7"/>
        <v>10472.392863376526</v>
      </c>
      <c r="G26" s="3">
        <f t="shared" si="7"/>
        <v>118193.60152090274</v>
      </c>
      <c r="H26" s="3">
        <f t="shared" si="7"/>
        <v>289216.73457055894</v>
      </c>
      <c r="I26" s="3">
        <f t="shared" si="7"/>
        <v>290893.55584259081</v>
      </c>
      <c r="J26" s="3">
        <f t="shared" si="7"/>
        <v>312105.70380207151</v>
      </c>
      <c r="K26" s="3">
        <f t="shared" si="7"/>
        <v>578107.61684970511</v>
      </c>
      <c r="L26" s="3">
        <f t="shared" si="7"/>
        <v>590555.52260153566</v>
      </c>
      <c r="M26" s="3">
        <f t="shared" si="7"/>
        <v>1124071.3947767923</v>
      </c>
      <c r="N26" s="3">
        <f t="shared" si="7"/>
        <v>2776581.4834477394</v>
      </c>
      <c r="O26" s="3">
        <f t="shared" si="7"/>
        <v>2776581.4834477394</v>
      </c>
      <c r="P26" s="3">
        <f t="shared" si="7"/>
        <v>2776581.4834477394</v>
      </c>
      <c r="Q26" s="3">
        <f t="shared" si="7"/>
        <v>2776581.4834477394</v>
      </c>
      <c r="R26" s="3">
        <f t="shared" si="7"/>
        <v>2776581.4834477394</v>
      </c>
      <c r="S26" s="3">
        <f t="shared" si="7"/>
        <v>2776581.4834477394</v>
      </c>
      <c r="T26" s="3">
        <f t="shared" si="7"/>
        <v>2776581.4834477394</v>
      </c>
      <c r="U26" s="3">
        <f t="shared" si="7"/>
        <v>2776581.4834477394</v>
      </c>
      <c r="V26" s="3">
        <f t="shared" si="7"/>
        <v>2776581.4834477394</v>
      </c>
      <c r="W26" s="3">
        <f t="shared" si="7"/>
        <v>2776581.4834477394</v>
      </c>
      <c r="X26" s="3">
        <f t="shared" si="7"/>
        <v>2776581.4834477394</v>
      </c>
      <c r="Y26" s="3">
        <f t="shared" si="7"/>
        <v>2776581.4834477394</v>
      </c>
      <c r="Z26" s="3">
        <f t="shared" si="7"/>
        <v>2776581.4834477394</v>
      </c>
      <c r="AA26" s="3">
        <f t="shared" si="7"/>
        <v>2776581.4834477394</v>
      </c>
      <c r="AB26" s="3">
        <f t="shared" si="7"/>
        <v>2776581.4834477394</v>
      </c>
      <c r="AC26" s="3">
        <f t="shared" si="7"/>
        <v>2776581.4834477394</v>
      </c>
      <c r="AD26" s="3">
        <f t="shared" si="7"/>
        <v>2776581.4834477394</v>
      </c>
      <c r="AE26" s="3">
        <f t="shared" si="7"/>
        <v>2776581.4834477394</v>
      </c>
      <c r="AF26" s="3">
        <f t="shared" si="7"/>
        <v>2776581.4834477394</v>
      </c>
      <c r="AG26" s="3">
        <f t="shared" si="7"/>
        <v>2776581.4834477394</v>
      </c>
      <c r="AH26" s="3">
        <f t="shared" si="7"/>
        <v>2776581.4834477394</v>
      </c>
      <c r="AI26" s="3">
        <f t="shared" si="7"/>
        <v>2776581.4834477394</v>
      </c>
      <c r="AJ26" s="3">
        <f t="shared" si="7"/>
        <v>2776581.4834477394</v>
      </c>
      <c r="AK26" s="3">
        <f t="shared" si="7"/>
        <v>2776581.4834477394</v>
      </c>
      <c r="AL26" s="3">
        <f t="shared" si="7"/>
        <v>2776581.4834477394</v>
      </c>
      <c r="AM26" s="3">
        <f t="shared" si="7"/>
        <v>2776581.4834477394</v>
      </c>
    </row>
    <row r="27" spans="1:39" x14ac:dyDescent="0.25">
      <c r="A27" s="618"/>
      <c r="B27" s="12" t="str">
        <f t="shared" si="3"/>
        <v>Ext Lighting</v>
      </c>
      <c r="C27" s="3">
        <f t="shared" si="3"/>
        <v>0</v>
      </c>
      <c r="D27" s="3">
        <f t="shared" ref="D27:AM27" si="8">IF(SUM($C$19:$N$19)=0,0,C27+D9)</f>
        <v>0</v>
      </c>
      <c r="E27" s="3">
        <f t="shared" si="8"/>
        <v>0</v>
      </c>
      <c r="F27" s="3">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3">
        <f t="shared" si="8"/>
        <v>0</v>
      </c>
      <c r="AA27" s="3">
        <f t="shared" si="8"/>
        <v>0</v>
      </c>
      <c r="AB27" s="3">
        <f t="shared" si="8"/>
        <v>0</v>
      </c>
      <c r="AC27" s="3">
        <f t="shared" si="8"/>
        <v>0</v>
      </c>
      <c r="AD27" s="3">
        <f t="shared" si="8"/>
        <v>0</v>
      </c>
      <c r="AE27" s="3">
        <f t="shared" si="8"/>
        <v>0</v>
      </c>
      <c r="AF27" s="3">
        <f t="shared" si="8"/>
        <v>0</v>
      </c>
      <c r="AG27" s="3">
        <f t="shared" si="8"/>
        <v>0</v>
      </c>
      <c r="AH27" s="3">
        <f t="shared" si="8"/>
        <v>0</v>
      </c>
      <c r="AI27" s="3">
        <f t="shared" si="8"/>
        <v>0</v>
      </c>
      <c r="AJ27" s="3">
        <f t="shared" si="8"/>
        <v>0</v>
      </c>
      <c r="AK27" s="3">
        <f t="shared" si="8"/>
        <v>0</v>
      </c>
      <c r="AL27" s="3">
        <f t="shared" si="8"/>
        <v>0</v>
      </c>
      <c r="AM27" s="3">
        <f t="shared" si="8"/>
        <v>0</v>
      </c>
    </row>
    <row r="28" spans="1:39" x14ac:dyDescent="0.25">
      <c r="A28" s="618"/>
      <c r="B28" s="11" t="str">
        <f t="shared" si="3"/>
        <v>Heating</v>
      </c>
      <c r="C28" s="3">
        <f t="shared" si="3"/>
        <v>0</v>
      </c>
      <c r="D28" s="3">
        <f t="shared" ref="D28:AM28" si="9">IF(SUM($C$19:$N$19)=0,0,C28+D10)</f>
        <v>0</v>
      </c>
      <c r="E28" s="3">
        <f t="shared" si="9"/>
        <v>0</v>
      </c>
      <c r="F28" s="3">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3">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row>
    <row r="29" spans="1:39" x14ac:dyDescent="0.25">
      <c r="A29" s="618"/>
      <c r="B29" s="11" t="str">
        <f t="shared" si="3"/>
        <v>HVAC</v>
      </c>
      <c r="C29" s="3">
        <f t="shared" si="3"/>
        <v>0</v>
      </c>
      <c r="D29" s="3">
        <f t="shared" ref="D29:AM29" si="10">IF(SUM($C$19:$N$19)=0,0,C29+D11)</f>
        <v>0</v>
      </c>
      <c r="E29" s="3">
        <f t="shared" si="10"/>
        <v>20117.130083562297</v>
      </c>
      <c r="F29" s="3">
        <f t="shared" si="10"/>
        <v>20117.130083562297</v>
      </c>
      <c r="G29" s="3">
        <f t="shared" si="10"/>
        <v>64825.130083562297</v>
      </c>
      <c r="H29" s="3">
        <f t="shared" si="10"/>
        <v>196506.36419282149</v>
      </c>
      <c r="I29" s="3">
        <f t="shared" si="10"/>
        <v>196506.36419282149</v>
      </c>
      <c r="J29" s="3">
        <f t="shared" si="10"/>
        <v>268250.76419282146</v>
      </c>
      <c r="K29" s="3">
        <f t="shared" si="10"/>
        <v>279678.27111752977</v>
      </c>
      <c r="L29" s="3">
        <f t="shared" si="10"/>
        <v>279678.27111752977</v>
      </c>
      <c r="M29" s="3">
        <f t="shared" si="10"/>
        <v>603612.06907015061</v>
      </c>
      <c r="N29" s="3">
        <f t="shared" si="10"/>
        <v>3241417.9621035834</v>
      </c>
      <c r="O29" s="3">
        <f t="shared" si="10"/>
        <v>3241417.9621035834</v>
      </c>
      <c r="P29" s="3">
        <f t="shared" si="10"/>
        <v>3241417.9621035834</v>
      </c>
      <c r="Q29" s="3">
        <f t="shared" si="10"/>
        <v>3241417.9621035834</v>
      </c>
      <c r="R29" s="3">
        <f t="shared" si="10"/>
        <v>3241417.9621035834</v>
      </c>
      <c r="S29" s="3">
        <f t="shared" si="10"/>
        <v>3241417.9621035834</v>
      </c>
      <c r="T29" s="3">
        <f t="shared" si="10"/>
        <v>3241417.9621035834</v>
      </c>
      <c r="U29" s="3">
        <f t="shared" si="10"/>
        <v>3241417.9621035834</v>
      </c>
      <c r="V29" s="3">
        <f t="shared" si="10"/>
        <v>3241417.9621035834</v>
      </c>
      <c r="W29" s="3">
        <f t="shared" si="10"/>
        <v>3241417.9621035834</v>
      </c>
      <c r="X29" s="3">
        <f t="shared" si="10"/>
        <v>3241417.9621035834</v>
      </c>
      <c r="Y29" s="3">
        <f t="shared" si="10"/>
        <v>3241417.9621035834</v>
      </c>
      <c r="Z29" s="3">
        <f t="shared" si="10"/>
        <v>3241417.9621035834</v>
      </c>
      <c r="AA29" s="3">
        <f t="shared" si="10"/>
        <v>3241417.9621035834</v>
      </c>
      <c r="AB29" s="3">
        <f t="shared" si="10"/>
        <v>3241417.9621035834</v>
      </c>
      <c r="AC29" s="3">
        <f t="shared" si="10"/>
        <v>3241417.9621035834</v>
      </c>
      <c r="AD29" s="3">
        <f t="shared" si="10"/>
        <v>3241417.9621035834</v>
      </c>
      <c r="AE29" s="3">
        <f t="shared" si="10"/>
        <v>3241417.9621035834</v>
      </c>
      <c r="AF29" s="3">
        <f t="shared" si="10"/>
        <v>3241417.9621035834</v>
      </c>
      <c r="AG29" s="3">
        <f t="shared" si="10"/>
        <v>3241417.9621035834</v>
      </c>
      <c r="AH29" s="3">
        <f t="shared" si="10"/>
        <v>3241417.9621035834</v>
      </c>
      <c r="AI29" s="3">
        <f t="shared" si="10"/>
        <v>3241417.9621035834</v>
      </c>
      <c r="AJ29" s="3">
        <f t="shared" si="10"/>
        <v>3241417.9621035834</v>
      </c>
      <c r="AK29" s="3">
        <f t="shared" si="10"/>
        <v>3241417.9621035834</v>
      </c>
      <c r="AL29" s="3">
        <f t="shared" si="10"/>
        <v>3241417.9621035834</v>
      </c>
      <c r="AM29" s="3">
        <f t="shared" si="10"/>
        <v>3241417.9621035834</v>
      </c>
    </row>
    <row r="30" spans="1:39" x14ac:dyDescent="0.25">
      <c r="A30" s="618"/>
      <c r="B30" s="11" t="str">
        <f t="shared" si="3"/>
        <v>Lighting</v>
      </c>
      <c r="C30" s="3">
        <f t="shared" si="3"/>
        <v>0</v>
      </c>
      <c r="D30" s="3">
        <f t="shared" ref="D30:AM30" si="11">IF(SUM($C$19:$N$19)=0,0,C30+D12)</f>
        <v>82858.238479430322</v>
      </c>
      <c r="E30" s="3">
        <f t="shared" si="11"/>
        <v>169133.12224068912</v>
      </c>
      <c r="F30" s="3">
        <f t="shared" si="11"/>
        <v>213608.03599669796</v>
      </c>
      <c r="G30" s="3">
        <f t="shared" si="11"/>
        <v>726369.90909271291</v>
      </c>
      <c r="H30" s="3">
        <f t="shared" si="11"/>
        <v>1034290.9791139483</v>
      </c>
      <c r="I30" s="3">
        <f t="shared" si="11"/>
        <v>1159783.5718427103</v>
      </c>
      <c r="J30" s="3">
        <f t="shared" si="11"/>
        <v>1580981.3670403704</v>
      </c>
      <c r="K30" s="3">
        <f t="shared" si="11"/>
        <v>1921201.9837518106</v>
      </c>
      <c r="L30" s="3">
        <f t="shared" si="11"/>
        <v>2289750.5836916938</v>
      </c>
      <c r="M30" s="3">
        <f t="shared" si="11"/>
        <v>5307931.6043291613</v>
      </c>
      <c r="N30" s="3">
        <f t="shared" si="11"/>
        <v>8197290.6241948456</v>
      </c>
      <c r="O30" s="3">
        <f t="shared" si="11"/>
        <v>8197290.6241948456</v>
      </c>
      <c r="P30" s="3">
        <f t="shared" si="11"/>
        <v>8197290.6241948456</v>
      </c>
      <c r="Q30" s="3">
        <f t="shared" si="11"/>
        <v>8197290.6241948456</v>
      </c>
      <c r="R30" s="3">
        <f t="shared" si="11"/>
        <v>8197290.6241948456</v>
      </c>
      <c r="S30" s="3">
        <f t="shared" si="11"/>
        <v>8197290.6241948456</v>
      </c>
      <c r="T30" s="3">
        <f t="shared" si="11"/>
        <v>8197290.6241948456</v>
      </c>
      <c r="U30" s="3">
        <f t="shared" si="11"/>
        <v>8197290.6241948456</v>
      </c>
      <c r="V30" s="3">
        <f t="shared" si="11"/>
        <v>8197290.6241948456</v>
      </c>
      <c r="W30" s="3">
        <f t="shared" si="11"/>
        <v>8197290.6241948456</v>
      </c>
      <c r="X30" s="3">
        <f t="shared" si="11"/>
        <v>8197290.6241948456</v>
      </c>
      <c r="Y30" s="3">
        <f t="shared" si="11"/>
        <v>8197290.6241948456</v>
      </c>
      <c r="Z30" s="3">
        <f t="shared" si="11"/>
        <v>8197290.6241948456</v>
      </c>
      <c r="AA30" s="3">
        <f t="shared" si="11"/>
        <v>8197290.6241948456</v>
      </c>
      <c r="AB30" s="3">
        <f t="shared" si="11"/>
        <v>8197290.6241948456</v>
      </c>
      <c r="AC30" s="3">
        <f t="shared" si="11"/>
        <v>8197290.6241948456</v>
      </c>
      <c r="AD30" s="3">
        <f t="shared" si="11"/>
        <v>8197290.6241948456</v>
      </c>
      <c r="AE30" s="3">
        <f t="shared" si="11"/>
        <v>8197290.6241948456</v>
      </c>
      <c r="AF30" s="3">
        <f t="shared" si="11"/>
        <v>8197290.6241948456</v>
      </c>
      <c r="AG30" s="3">
        <f t="shared" si="11"/>
        <v>8197290.6241948456</v>
      </c>
      <c r="AH30" s="3">
        <f t="shared" si="11"/>
        <v>8197290.6241948456</v>
      </c>
      <c r="AI30" s="3">
        <f t="shared" si="11"/>
        <v>8197290.6241948456</v>
      </c>
      <c r="AJ30" s="3">
        <f t="shared" si="11"/>
        <v>8197290.6241948456</v>
      </c>
      <c r="AK30" s="3">
        <f t="shared" si="11"/>
        <v>8197290.6241948456</v>
      </c>
      <c r="AL30" s="3">
        <f t="shared" si="11"/>
        <v>8197290.6241948456</v>
      </c>
      <c r="AM30" s="3">
        <f t="shared" si="11"/>
        <v>8197290.6241948456</v>
      </c>
    </row>
    <row r="31" spans="1:39" x14ac:dyDescent="0.25">
      <c r="A31" s="618"/>
      <c r="B31" s="11" t="str">
        <f t="shared" si="3"/>
        <v>Miscellaneous</v>
      </c>
      <c r="C31" s="3">
        <f t="shared" si="3"/>
        <v>0</v>
      </c>
      <c r="D31" s="3">
        <f t="shared" ref="D31:AM31" si="12">IF(SUM($C$19:$N$19)=0,0,C31+D13)</f>
        <v>0</v>
      </c>
      <c r="E31" s="3">
        <f t="shared" si="12"/>
        <v>0</v>
      </c>
      <c r="F31" s="3">
        <f t="shared" si="12"/>
        <v>0</v>
      </c>
      <c r="G31" s="3">
        <f t="shared" si="12"/>
        <v>0</v>
      </c>
      <c r="H31" s="3">
        <f t="shared" si="12"/>
        <v>0</v>
      </c>
      <c r="I31" s="3">
        <f t="shared" si="12"/>
        <v>0</v>
      </c>
      <c r="J31" s="3">
        <f t="shared" si="12"/>
        <v>0</v>
      </c>
      <c r="K31" s="3">
        <f t="shared" si="12"/>
        <v>0</v>
      </c>
      <c r="L31" s="3">
        <f t="shared" si="12"/>
        <v>0</v>
      </c>
      <c r="M31" s="3">
        <f t="shared" si="12"/>
        <v>0</v>
      </c>
      <c r="N31" s="3">
        <f t="shared" si="12"/>
        <v>0</v>
      </c>
      <c r="O31" s="3">
        <f t="shared" si="12"/>
        <v>0</v>
      </c>
      <c r="P31" s="3">
        <f t="shared" si="12"/>
        <v>0</v>
      </c>
      <c r="Q31" s="3">
        <f t="shared" si="12"/>
        <v>0</v>
      </c>
      <c r="R31" s="3">
        <f t="shared" si="12"/>
        <v>0</v>
      </c>
      <c r="S31" s="3">
        <f t="shared" si="12"/>
        <v>0</v>
      </c>
      <c r="T31" s="3">
        <f t="shared" si="12"/>
        <v>0</v>
      </c>
      <c r="U31" s="3">
        <f t="shared" si="12"/>
        <v>0</v>
      </c>
      <c r="V31" s="3">
        <f t="shared" si="12"/>
        <v>0</v>
      </c>
      <c r="W31" s="3">
        <f t="shared" si="12"/>
        <v>0</v>
      </c>
      <c r="X31" s="3">
        <f t="shared" si="12"/>
        <v>0</v>
      </c>
      <c r="Y31" s="3">
        <f t="shared" si="12"/>
        <v>0</v>
      </c>
      <c r="Z31" s="3">
        <f t="shared" si="12"/>
        <v>0</v>
      </c>
      <c r="AA31" s="3">
        <f t="shared" si="12"/>
        <v>0</v>
      </c>
      <c r="AB31" s="3">
        <f t="shared" si="12"/>
        <v>0</v>
      </c>
      <c r="AC31" s="3">
        <f t="shared" si="12"/>
        <v>0</v>
      </c>
      <c r="AD31" s="3">
        <f t="shared" si="12"/>
        <v>0</v>
      </c>
      <c r="AE31" s="3">
        <f t="shared" si="12"/>
        <v>0</v>
      </c>
      <c r="AF31" s="3">
        <f t="shared" si="12"/>
        <v>0</v>
      </c>
      <c r="AG31" s="3">
        <f t="shared" si="12"/>
        <v>0</v>
      </c>
      <c r="AH31" s="3">
        <f t="shared" si="12"/>
        <v>0</v>
      </c>
      <c r="AI31" s="3">
        <f t="shared" si="12"/>
        <v>0</v>
      </c>
      <c r="AJ31" s="3">
        <f t="shared" si="12"/>
        <v>0</v>
      </c>
      <c r="AK31" s="3">
        <f t="shared" si="12"/>
        <v>0</v>
      </c>
      <c r="AL31" s="3">
        <f t="shared" si="12"/>
        <v>0</v>
      </c>
      <c r="AM31" s="3">
        <f t="shared" si="12"/>
        <v>0</v>
      </c>
    </row>
    <row r="32" spans="1:39" ht="15" customHeight="1" x14ac:dyDescent="0.25">
      <c r="A32" s="618"/>
      <c r="B32" s="11" t="str">
        <f t="shared" si="3"/>
        <v>Motors</v>
      </c>
      <c r="C32" s="3">
        <f t="shared" si="3"/>
        <v>0</v>
      </c>
      <c r="D32" s="3">
        <f t="shared" ref="D32:AM32" si="13">IF(SUM($C$19:$N$19)=0,0,C32+D14)</f>
        <v>0</v>
      </c>
      <c r="E32" s="3">
        <f t="shared" si="13"/>
        <v>0</v>
      </c>
      <c r="F32" s="3">
        <f t="shared" si="13"/>
        <v>0</v>
      </c>
      <c r="G32" s="3">
        <f t="shared" si="13"/>
        <v>0</v>
      </c>
      <c r="H32" s="3">
        <f t="shared" si="13"/>
        <v>0</v>
      </c>
      <c r="I32" s="3">
        <f t="shared" si="13"/>
        <v>0</v>
      </c>
      <c r="J32" s="3">
        <f t="shared" si="13"/>
        <v>812174</v>
      </c>
      <c r="K32" s="3">
        <f t="shared" si="13"/>
        <v>812174</v>
      </c>
      <c r="L32" s="3">
        <f t="shared" si="13"/>
        <v>812174</v>
      </c>
      <c r="M32" s="3">
        <f t="shared" si="13"/>
        <v>812174</v>
      </c>
      <c r="N32" s="3">
        <f t="shared" si="13"/>
        <v>812174</v>
      </c>
      <c r="O32" s="3">
        <f t="shared" si="13"/>
        <v>812174</v>
      </c>
      <c r="P32" s="3">
        <f t="shared" si="13"/>
        <v>812174</v>
      </c>
      <c r="Q32" s="3">
        <f t="shared" si="13"/>
        <v>812174</v>
      </c>
      <c r="R32" s="3">
        <f t="shared" si="13"/>
        <v>812174</v>
      </c>
      <c r="S32" s="3">
        <f t="shared" si="13"/>
        <v>812174</v>
      </c>
      <c r="T32" s="3">
        <f t="shared" si="13"/>
        <v>812174</v>
      </c>
      <c r="U32" s="3">
        <f t="shared" si="13"/>
        <v>812174</v>
      </c>
      <c r="V32" s="3">
        <f t="shared" si="13"/>
        <v>812174</v>
      </c>
      <c r="W32" s="3">
        <f t="shared" si="13"/>
        <v>812174</v>
      </c>
      <c r="X32" s="3">
        <f t="shared" si="13"/>
        <v>812174</v>
      </c>
      <c r="Y32" s="3">
        <f t="shared" si="13"/>
        <v>812174</v>
      </c>
      <c r="Z32" s="3">
        <f t="shared" si="13"/>
        <v>812174</v>
      </c>
      <c r="AA32" s="3">
        <f t="shared" si="13"/>
        <v>812174</v>
      </c>
      <c r="AB32" s="3">
        <f t="shared" si="13"/>
        <v>812174</v>
      </c>
      <c r="AC32" s="3">
        <f t="shared" si="13"/>
        <v>812174</v>
      </c>
      <c r="AD32" s="3">
        <f t="shared" si="13"/>
        <v>812174</v>
      </c>
      <c r="AE32" s="3">
        <f t="shared" si="13"/>
        <v>812174</v>
      </c>
      <c r="AF32" s="3">
        <f t="shared" si="13"/>
        <v>812174</v>
      </c>
      <c r="AG32" s="3">
        <f t="shared" si="13"/>
        <v>812174</v>
      </c>
      <c r="AH32" s="3">
        <f t="shared" si="13"/>
        <v>812174</v>
      </c>
      <c r="AI32" s="3">
        <f t="shared" si="13"/>
        <v>812174</v>
      </c>
      <c r="AJ32" s="3">
        <f t="shared" si="13"/>
        <v>812174</v>
      </c>
      <c r="AK32" s="3">
        <f t="shared" si="13"/>
        <v>812174</v>
      </c>
      <c r="AL32" s="3">
        <f t="shared" si="13"/>
        <v>812174</v>
      </c>
      <c r="AM32" s="3">
        <f t="shared" si="13"/>
        <v>812174</v>
      </c>
    </row>
    <row r="33" spans="1:39" x14ac:dyDescent="0.25">
      <c r="A33" s="618"/>
      <c r="B33" s="11" t="str">
        <f t="shared" si="3"/>
        <v>Process</v>
      </c>
      <c r="C33" s="3">
        <f t="shared" si="3"/>
        <v>0</v>
      </c>
      <c r="D33" s="3">
        <f t="shared" ref="D33:AM33" si="14">IF(SUM($C$19:$N$19)=0,0,C33+D15)</f>
        <v>0</v>
      </c>
      <c r="E33" s="3">
        <f t="shared" si="14"/>
        <v>0</v>
      </c>
      <c r="F33" s="3">
        <f t="shared" si="14"/>
        <v>0</v>
      </c>
      <c r="G33" s="3">
        <f t="shared" si="14"/>
        <v>154300</v>
      </c>
      <c r="H33" s="3">
        <f t="shared" si="14"/>
        <v>154300</v>
      </c>
      <c r="I33" s="3">
        <f t="shared" si="14"/>
        <v>163495.35316014115</v>
      </c>
      <c r="J33" s="3">
        <f t="shared" si="14"/>
        <v>1331661.353160141</v>
      </c>
      <c r="K33" s="3">
        <f t="shared" si="14"/>
        <v>1331661.353160141</v>
      </c>
      <c r="L33" s="3">
        <f t="shared" si="14"/>
        <v>1331661.353160141</v>
      </c>
      <c r="M33" s="3">
        <f t="shared" si="14"/>
        <v>3708983.353160141</v>
      </c>
      <c r="N33" s="3">
        <f t="shared" si="14"/>
        <v>8639776.628160134</v>
      </c>
      <c r="O33" s="3">
        <f t="shared" si="14"/>
        <v>8639776.628160134</v>
      </c>
      <c r="P33" s="3">
        <f t="shared" si="14"/>
        <v>8639776.628160134</v>
      </c>
      <c r="Q33" s="3">
        <f t="shared" si="14"/>
        <v>8639776.628160134</v>
      </c>
      <c r="R33" s="3">
        <f t="shared" si="14"/>
        <v>8639776.628160134</v>
      </c>
      <c r="S33" s="3">
        <f t="shared" si="14"/>
        <v>8639776.628160134</v>
      </c>
      <c r="T33" s="3">
        <f t="shared" si="14"/>
        <v>8639776.628160134</v>
      </c>
      <c r="U33" s="3">
        <f t="shared" si="14"/>
        <v>8639776.628160134</v>
      </c>
      <c r="V33" s="3">
        <f t="shared" si="14"/>
        <v>8639776.628160134</v>
      </c>
      <c r="W33" s="3">
        <f t="shared" si="14"/>
        <v>8639776.628160134</v>
      </c>
      <c r="X33" s="3">
        <f t="shared" si="14"/>
        <v>8639776.628160134</v>
      </c>
      <c r="Y33" s="3">
        <f t="shared" si="14"/>
        <v>8639776.628160134</v>
      </c>
      <c r="Z33" s="3">
        <f t="shared" si="14"/>
        <v>8639776.628160134</v>
      </c>
      <c r="AA33" s="3">
        <f t="shared" si="14"/>
        <v>8639776.628160134</v>
      </c>
      <c r="AB33" s="3">
        <f t="shared" si="14"/>
        <v>8639776.628160134</v>
      </c>
      <c r="AC33" s="3">
        <f t="shared" si="14"/>
        <v>8639776.628160134</v>
      </c>
      <c r="AD33" s="3">
        <f t="shared" si="14"/>
        <v>8639776.628160134</v>
      </c>
      <c r="AE33" s="3">
        <f t="shared" si="14"/>
        <v>8639776.628160134</v>
      </c>
      <c r="AF33" s="3">
        <f t="shared" si="14"/>
        <v>8639776.628160134</v>
      </c>
      <c r="AG33" s="3">
        <f t="shared" si="14"/>
        <v>8639776.628160134</v>
      </c>
      <c r="AH33" s="3">
        <f t="shared" si="14"/>
        <v>8639776.628160134</v>
      </c>
      <c r="AI33" s="3">
        <f t="shared" si="14"/>
        <v>8639776.628160134</v>
      </c>
      <c r="AJ33" s="3">
        <f t="shared" si="14"/>
        <v>8639776.628160134</v>
      </c>
      <c r="AK33" s="3">
        <f t="shared" si="14"/>
        <v>8639776.628160134</v>
      </c>
      <c r="AL33" s="3">
        <f t="shared" si="14"/>
        <v>8639776.628160134</v>
      </c>
      <c r="AM33" s="3">
        <f t="shared" si="14"/>
        <v>8639776.628160134</v>
      </c>
    </row>
    <row r="34" spans="1:39" x14ac:dyDescent="0.25">
      <c r="A34" s="618"/>
      <c r="B34" s="11" t="str">
        <f t="shared" si="3"/>
        <v>Refrigeration</v>
      </c>
      <c r="C34" s="3">
        <f t="shared" si="3"/>
        <v>0</v>
      </c>
      <c r="D34" s="3">
        <f t="shared" ref="D34:AM34" si="15">IF(SUM($C$19:$N$19)=0,0,C34+D16)</f>
        <v>0</v>
      </c>
      <c r="E34" s="3">
        <f t="shared" si="15"/>
        <v>0</v>
      </c>
      <c r="F34" s="3">
        <f t="shared" si="15"/>
        <v>0</v>
      </c>
      <c r="G34" s="3">
        <f t="shared" si="15"/>
        <v>0</v>
      </c>
      <c r="H34" s="3">
        <f t="shared" si="15"/>
        <v>0</v>
      </c>
      <c r="I34" s="3">
        <f t="shared" si="15"/>
        <v>0</v>
      </c>
      <c r="J34" s="3">
        <f t="shared" si="15"/>
        <v>0</v>
      </c>
      <c r="K34" s="3">
        <f t="shared" si="15"/>
        <v>0</v>
      </c>
      <c r="L34" s="3">
        <f t="shared" si="15"/>
        <v>0</v>
      </c>
      <c r="M34" s="3">
        <f t="shared" si="15"/>
        <v>0</v>
      </c>
      <c r="N34" s="3">
        <f t="shared" si="15"/>
        <v>0</v>
      </c>
      <c r="O34" s="3">
        <f t="shared" si="15"/>
        <v>0</v>
      </c>
      <c r="P34" s="3">
        <f t="shared" si="15"/>
        <v>0</v>
      </c>
      <c r="Q34" s="3">
        <f t="shared" si="15"/>
        <v>0</v>
      </c>
      <c r="R34" s="3">
        <f t="shared" si="15"/>
        <v>0</v>
      </c>
      <c r="S34" s="3">
        <f t="shared" si="15"/>
        <v>0</v>
      </c>
      <c r="T34" s="3">
        <f t="shared" si="15"/>
        <v>0</v>
      </c>
      <c r="U34" s="3">
        <f t="shared" si="15"/>
        <v>0</v>
      </c>
      <c r="V34" s="3">
        <f t="shared" si="15"/>
        <v>0</v>
      </c>
      <c r="W34" s="3">
        <f t="shared" si="15"/>
        <v>0</v>
      </c>
      <c r="X34" s="3">
        <f t="shared" si="15"/>
        <v>0</v>
      </c>
      <c r="Y34" s="3">
        <f t="shared" si="15"/>
        <v>0</v>
      </c>
      <c r="Z34" s="3">
        <f t="shared" si="15"/>
        <v>0</v>
      </c>
      <c r="AA34" s="3">
        <f t="shared" si="15"/>
        <v>0</v>
      </c>
      <c r="AB34" s="3">
        <f t="shared" si="15"/>
        <v>0</v>
      </c>
      <c r="AC34" s="3">
        <f t="shared" si="15"/>
        <v>0</v>
      </c>
      <c r="AD34" s="3">
        <f t="shared" si="15"/>
        <v>0</v>
      </c>
      <c r="AE34" s="3">
        <f t="shared" si="15"/>
        <v>0</v>
      </c>
      <c r="AF34" s="3">
        <f t="shared" si="15"/>
        <v>0</v>
      </c>
      <c r="AG34" s="3">
        <f t="shared" si="15"/>
        <v>0</v>
      </c>
      <c r="AH34" s="3">
        <f t="shared" si="15"/>
        <v>0</v>
      </c>
      <c r="AI34" s="3">
        <f t="shared" si="15"/>
        <v>0</v>
      </c>
      <c r="AJ34" s="3">
        <f t="shared" si="15"/>
        <v>0</v>
      </c>
      <c r="AK34" s="3">
        <f t="shared" si="15"/>
        <v>0</v>
      </c>
      <c r="AL34" s="3">
        <f t="shared" si="15"/>
        <v>0</v>
      </c>
      <c r="AM34" s="3">
        <f t="shared" si="15"/>
        <v>0</v>
      </c>
    </row>
    <row r="35" spans="1:39" x14ac:dyDescent="0.25">
      <c r="A35" s="618"/>
      <c r="B35" s="11" t="str">
        <f t="shared" si="3"/>
        <v>Water Heating</v>
      </c>
      <c r="C35" s="3">
        <f t="shared" si="3"/>
        <v>0</v>
      </c>
      <c r="D35" s="3">
        <f t="shared" ref="D35:AM35" si="16">IF(SUM($C$19:$N$19)=0,0,C35+D17)</f>
        <v>0</v>
      </c>
      <c r="E35" s="3">
        <f t="shared" si="16"/>
        <v>0</v>
      </c>
      <c r="F35" s="3">
        <f t="shared" si="16"/>
        <v>0</v>
      </c>
      <c r="G35" s="3">
        <f t="shared" si="16"/>
        <v>0</v>
      </c>
      <c r="H35" s="3">
        <f t="shared" si="16"/>
        <v>0</v>
      </c>
      <c r="I35" s="3">
        <f t="shared" si="16"/>
        <v>0</v>
      </c>
      <c r="J35" s="3">
        <f t="shared" si="16"/>
        <v>0</v>
      </c>
      <c r="K35" s="3">
        <f t="shared" si="16"/>
        <v>0</v>
      </c>
      <c r="L35" s="3">
        <f t="shared" si="16"/>
        <v>0</v>
      </c>
      <c r="M35" s="3">
        <f t="shared" si="16"/>
        <v>0</v>
      </c>
      <c r="N35" s="3">
        <f t="shared" si="16"/>
        <v>44811.92520836489</v>
      </c>
      <c r="O35" s="3">
        <f t="shared" si="16"/>
        <v>44811.92520836489</v>
      </c>
      <c r="P35" s="3">
        <f t="shared" si="16"/>
        <v>44811.92520836489</v>
      </c>
      <c r="Q35" s="3">
        <f t="shared" si="16"/>
        <v>44811.92520836489</v>
      </c>
      <c r="R35" s="3">
        <f t="shared" si="16"/>
        <v>44811.92520836489</v>
      </c>
      <c r="S35" s="3">
        <f t="shared" si="16"/>
        <v>44811.92520836489</v>
      </c>
      <c r="T35" s="3">
        <f t="shared" si="16"/>
        <v>44811.92520836489</v>
      </c>
      <c r="U35" s="3">
        <f t="shared" si="16"/>
        <v>44811.92520836489</v>
      </c>
      <c r="V35" s="3">
        <f t="shared" si="16"/>
        <v>44811.92520836489</v>
      </c>
      <c r="W35" s="3">
        <f t="shared" si="16"/>
        <v>44811.92520836489</v>
      </c>
      <c r="X35" s="3">
        <f t="shared" si="16"/>
        <v>44811.92520836489</v>
      </c>
      <c r="Y35" s="3">
        <f t="shared" si="16"/>
        <v>44811.92520836489</v>
      </c>
      <c r="Z35" s="3">
        <f t="shared" si="16"/>
        <v>44811.92520836489</v>
      </c>
      <c r="AA35" s="3">
        <f t="shared" si="16"/>
        <v>44811.92520836489</v>
      </c>
      <c r="AB35" s="3">
        <f t="shared" si="16"/>
        <v>44811.92520836489</v>
      </c>
      <c r="AC35" s="3">
        <f t="shared" si="16"/>
        <v>44811.92520836489</v>
      </c>
      <c r="AD35" s="3">
        <f t="shared" si="16"/>
        <v>44811.92520836489</v>
      </c>
      <c r="AE35" s="3">
        <f t="shared" si="16"/>
        <v>44811.92520836489</v>
      </c>
      <c r="AF35" s="3">
        <f t="shared" si="16"/>
        <v>44811.92520836489</v>
      </c>
      <c r="AG35" s="3">
        <f t="shared" si="16"/>
        <v>44811.92520836489</v>
      </c>
      <c r="AH35" s="3">
        <f t="shared" si="16"/>
        <v>44811.92520836489</v>
      </c>
      <c r="AI35" s="3">
        <f t="shared" si="16"/>
        <v>44811.92520836489</v>
      </c>
      <c r="AJ35" s="3">
        <f t="shared" si="16"/>
        <v>44811.92520836489</v>
      </c>
      <c r="AK35" s="3">
        <f t="shared" si="16"/>
        <v>44811.92520836489</v>
      </c>
      <c r="AL35" s="3">
        <f t="shared" si="16"/>
        <v>44811.92520836489</v>
      </c>
      <c r="AM35" s="3">
        <f t="shared" si="16"/>
        <v>44811.92520836489</v>
      </c>
    </row>
    <row r="36" spans="1:39" ht="15" customHeight="1" x14ac:dyDescent="0.25">
      <c r="A36" s="618"/>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3">
      <c r="A37" s="619"/>
      <c r="B37" s="177" t="str">
        <f t="shared" si="3"/>
        <v>Monthly kWh</v>
      </c>
      <c r="C37" s="223">
        <f>SUM(C23:C36)</f>
        <v>0</v>
      </c>
      <c r="D37" s="223">
        <f t="shared" ref="D37:AM37" si="17">SUM(D23:D36)</f>
        <v>93330.631342806853</v>
      </c>
      <c r="E37" s="223">
        <f t="shared" si="17"/>
        <v>199722.64518762793</v>
      </c>
      <c r="F37" s="223">
        <f t="shared" si="17"/>
        <v>244197.55894363677</v>
      </c>
      <c r="G37" s="223">
        <f t="shared" si="17"/>
        <v>1063688.640697178</v>
      </c>
      <c r="H37" s="223">
        <f t="shared" si="17"/>
        <v>1904570.0778773287</v>
      </c>
      <c r="I37" s="223">
        <f t="shared" si="17"/>
        <v>2040934.8450382636</v>
      </c>
      <c r="J37" s="223">
        <f t="shared" si="17"/>
        <v>4703704.7446073359</v>
      </c>
      <c r="K37" s="223">
        <f t="shared" si="17"/>
        <v>5640170.7812911179</v>
      </c>
      <c r="L37" s="223">
        <f t="shared" si="17"/>
        <v>6021167.2869828325</v>
      </c>
      <c r="M37" s="223">
        <f t="shared" si="17"/>
        <v>12274119.977748176</v>
      </c>
      <c r="N37" s="223">
        <f t="shared" si="17"/>
        <v>25083274.124485712</v>
      </c>
      <c r="O37" s="223">
        <f t="shared" si="17"/>
        <v>25083274.124485712</v>
      </c>
      <c r="P37" s="223">
        <f t="shared" si="17"/>
        <v>25083274.124485712</v>
      </c>
      <c r="Q37" s="223">
        <f t="shared" si="17"/>
        <v>25083274.124485712</v>
      </c>
      <c r="R37" s="223">
        <f t="shared" si="17"/>
        <v>25083274.124485712</v>
      </c>
      <c r="S37" s="223">
        <f t="shared" si="17"/>
        <v>25083274.124485712</v>
      </c>
      <c r="T37" s="223">
        <f t="shared" si="17"/>
        <v>25083274.124485712</v>
      </c>
      <c r="U37" s="223">
        <f t="shared" si="17"/>
        <v>25083274.124485712</v>
      </c>
      <c r="V37" s="223">
        <f t="shared" si="17"/>
        <v>25083274.124485712</v>
      </c>
      <c r="W37" s="223">
        <f t="shared" si="17"/>
        <v>25083274.124485712</v>
      </c>
      <c r="X37" s="223">
        <f t="shared" si="17"/>
        <v>25083274.124485712</v>
      </c>
      <c r="Y37" s="223">
        <f t="shared" si="17"/>
        <v>25083274.124485712</v>
      </c>
      <c r="Z37" s="223">
        <f t="shared" si="17"/>
        <v>25083274.124485712</v>
      </c>
      <c r="AA37" s="223">
        <f t="shared" si="17"/>
        <v>25083274.124485712</v>
      </c>
      <c r="AB37" s="223">
        <f t="shared" si="17"/>
        <v>25083274.124485712</v>
      </c>
      <c r="AC37" s="223">
        <f t="shared" si="17"/>
        <v>25083274.124485712</v>
      </c>
      <c r="AD37" s="223">
        <f t="shared" si="17"/>
        <v>25083274.124485712</v>
      </c>
      <c r="AE37" s="223">
        <f t="shared" si="17"/>
        <v>25083274.124485712</v>
      </c>
      <c r="AF37" s="223">
        <f t="shared" si="17"/>
        <v>25083274.124485712</v>
      </c>
      <c r="AG37" s="223">
        <f t="shared" si="17"/>
        <v>25083274.124485712</v>
      </c>
      <c r="AH37" s="223">
        <f t="shared" si="17"/>
        <v>25083274.124485712</v>
      </c>
      <c r="AI37" s="223">
        <f t="shared" si="17"/>
        <v>25083274.124485712</v>
      </c>
      <c r="AJ37" s="223">
        <f t="shared" si="17"/>
        <v>25083274.124485712</v>
      </c>
      <c r="AK37" s="223">
        <f t="shared" si="17"/>
        <v>25083274.124485712</v>
      </c>
      <c r="AL37" s="223">
        <f t="shared" si="17"/>
        <v>25083274.124485712</v>
      </c>
      <c r="AM37" s="223">
        <f t="shared" si="17"/>
        <v>25083274.124485712</v>
      </c>
    </row>
    <row r="38" spans="1:39" x14ac:dyDescent="0.25">
      <c r="A38" s="8"/>
      <c r="B38" s="241"/>
      <c r="C38" s="9"/>
      <c r="D38" s="241"/>
      <c r="E38" s="9"/>
      <c r="F38" s="241"/>
      <c r="G38" s="241"/>
      <c r="H38" s="9"/>
      <c r="I38" s="241"/>
      <c r="J38" s="241"/>
      <c r="K38" s="9"/>
      <c r="L38" s="241"/>
      <c r="M38" s="241"/>
      <c r="N38" s="278" t="s">
        <v>179</v>
      </c>
      <c r="O38" s="277">
        <f>SUM(C5:N18)</f>
        <v>25083274.124485712</v>
      </c>
      <c r="P38" s="241"/>
      <c r="Q38" s="9"/>
      <c r="R38" s="241"/>
      <c r="S38" s="241"/>
      <c r="T38" s="9"/>
      <c r="U38" s="241"/>
      <c r="V38" s="241"/>
      <c r="W38" s="9"/>
      <c r="X38" s="241"/>
      <c r="Y38" s="241"/>
      <c r="Z38" s="9"/>
      <c r="AA38" s="241"/>
      <c r="AB38" s="241"/>
      <c r="AC38" s="9"/>
      <c r="AD38" s="241"/>
      <c r="AE38" s="241"/>
      <c r="AF38" s="9"/>
      <c r="AG38" s="241"/>
      <c r="AH38" s="241"/>
      <c r="AI38" s="9"/>
      <c r="AJ38" s="241"/>
      <c r="AK38" s="241"/>
      <c r="AL38" s="9"/>
      <c r="AM38" s="241"/>
    </row>
    <row r="39" spans="1:39" ht="15.75" thickBot="1" x14ac:dyDescent="0.3">
      <c r="C39" s="120"/>
      <c r="D39" s="120"/>
      <c r="E39" s="120"/>
      <c r="F39" s="120"/>
      <c r="G39" s="120"/>
      <c r="H39" s="120"/>
      <c r="I39" s="120"/>
      <c r="J39" s="120"/>
      <c r="K39" s="120"/>
      <c r="L39" s="120"/>
      <c r="M39" s="120"/>
      <c r="N39" s="120"/>
      <c r="O39" s="120"/>
      <c r="P39" s="120"/>
      <c r="Q39" s="120"/>
      <c r="R39" s="120"/>
      <c r="S39" s="120"/>
      <c r="T39" s="439" t="s">
        <v>244</v>
      </c>
      <c r="U39" s="120"/>
      <c r="V39" s="120"/>
      <c r="W39" s="120"/>
      <c r="X39" s="120"/>
      <c r="Y39" s="120"/>
      <c r="Z39" s="120"/>
      <c r="AA39" s="120"/>
      <c r="AB39" s="120"/>
      <c r="AC39" s="120"/>
      <c r="AD39" s="120"/>
      <c r="AE39" s="120"/>
      <c r="AF39" s="120"/>
      <c r="AG39" s="120"/>
      <c r="AH39" s="120"/>
      <c r="AI39" s="120"/>
      <c r="AJ39" s="120"/>
      <c r="AK39" s="120"/>
      <c r="AL39" s="120"/>
      <c r="AM39" s="120"/>
    </row>
    <row r="40" spans="1:39" ht="16.5" thickBot="1" x14ac:dyDescent="0.3">
      <c r="A40" s="620" t="s">
        <v>15</v>
      </c>
      <c r="B40" s="17" t="s">
        <v>10</v>
      </c>
      <c r="C40" s="135">
        <f>C$4</f>
        <v>45292</v>
      </c>
      <c r="D40" s="135">
        <f t="shared" ref="D40:AM40" si="18">D$4</f>
        <v>45323</v>
      </c>
      <c r="E40" s="135">
        <f t="shared" si="18"/>
        <v>45352</v>
      </c>
      <c r="F40" s="135">
        <f t="shared" si="18"/>
        <v>45383</v>
      </c>
      <c r="G40" s="135">
        <f t="shared" si="18"/>
        <v>45413</v>
      </c>
      <c r="H40" s="135">
        <f t="shared" si="18"/>
        <v>45444</v>
      </c>
      <c r="I40" s="135">
        <f t="shared" si="18"/>
        <v>45474</v>
      </c>
      <c r="J40" s="135">
        <f t="shared" si="18"/>
        <v>45505</v>
      </c>
      <c r="K40" s="135">
        <f t="shared" si="18"/>
        <v>45536</v>
      </c>
      <c r="L40" s="135">
        <f t="shared" si="18"/>
        <v>45566</v>
      </c>
      <c r="M40" s="135">
        <f t="shared" si="18"/>
        <v>45597</v>
      </c>
      <c r="N40" s="135">
        <f t="shared" si="18"/>
        <v>45627</v>
      </c>
      <c r="O40" s="135">
        <f t="shared" si="18"/>
        <v>45658</v>
      </c>
      <c r="P40" s="135">
        <f t="shared" si="18"/>
        <v>45689</v>
      </c>
      <c r="Q40" s="135">
        <f t="shared" si="18"/>
        <v>45717</v>
      </c>
      <c r="R40" s="135">
        <f t="shared" si="18"/>
        <v>45748</v>
      </c>
      <c r="S40" s="135">
        <f t="shared" si="18"/>
        <v>45778</v>
      </c>
      <c r="T40" s="135">
        <f t="shared" si="18"/>
        <v>45809</v>
      </c>
      <c r="U40" s="135">
        <f t="shared" si="18"/>
        <v>45839</v>
      </c>
      <c r="V40" s="135">
        <f t="shared" si="18"/>
        <v>45870</v>
      </c>
      <c r="W40" s="135">
        <f t="shared" si="18"/>
        <v>45901</v>
      </c>
      <c r="X40" s="135">
        <f t="shared" si="18"/>
        <v>45931</v>
      </c>
      <c r="Y40" s="135">
        <f t="shared" si="18"/>
        <v>45962</v>
      </c>
      <c r="Z40" s="135">
        <f t="shared" si="18"/>
        <v>45992</v>
      </c>
      <c r="AA40" s="135">
        <f t="shared" si="18"/>
        <v>46023</v>
      </c>
      <c r="AB40" s="135">
        <f t="shared" si="18"/>
        <v>46054</v>
      </c>
      <c r="AC40" s="135">
        <f t="shared" si="18"/>
        <v>46082</v>
      </c>
      <c r="AD40" s="135">
        <f t="shared" si="18"/>
        <v>46113</v>
      </c>
      <c r="AE40" s="135">
        <f t="shared" si="18"/>
        <v>46143</v>
      </c>
      <c r="AF40" s="135">
        <f t="shared" si="18"/>
        <v>46174</v>
      </c>
      <c r="AG40" s="135">
        <f t="shared" si="18"/>
        <v>46204</v>
      </c>
      <c r="AH40" s="135">
        <f t="shared" si="18"/>
        <v>46235</v>
      </c>
      <c r="AI40" s="135">
        <f t="shared" si="18"/>
        <v>46266</v>
      </c>
      <c r="AJ40" s="135">
        <f t="shared" si="18"/>
        <v>46296</v>
      </c>
      <c r="AK40" s="135">
        <f t="shared" si="18"/>
        <v>46327</v>
      </c>
      <c r="AL40" s="135">
        <f t="shared" si="18"/>
        <v>46357</v>
      </c>
      <c r="AM40" s="135">
        <f t="shared" si="18"/>
        <v>46388</v>
      </c>
    </row>
    <row r="41" spans="1:39" ht="15" customHeight="1" x14ac:dyDescent="0.25">
      <c r="A41" s="621"/>
      <c r="B41" s="11" t="str">
        <f t="shared" ref="B41:B55" si="19">B23</f>
        <v>Air Comp</v>
      </c>
      <c r="C41" s="3">
        <v>0</v>
      </c>
      <c r="D41" s="3">
        <v>0</v>
      </c>
      <c r="E41" s="3">
        <v>0</v>
      </c>
      <c r="F41" s="3">
        <v>0</v>
      </c>
      <c r="G41" s="3">
        <f>F41</f>
        <v>0</v>
      </c>
      <c r="H41" s="3">
        <f t="shared" ref="H41:AM41" si="20">G41</f>
        <v>0</v>
      </c>
      <c r="I41" s="3">
        <f t="shared" si="20"/>
        <v>0</v>
      </c>
      <c r="J41" s="3">
        <f t="shared" si="20"/>
        <v>0</v>
      </c>
      <c r="K41" s="3">
        <f t="shared" si="20"/>
        <v>0</v>
      </c>
      <c r="L41" s="3">
        <f t="shared" si="20"/>
        <v>0</v>
      </c>
      <c r="M41" s="3">
        <f t="shared" si="20"/>
        <v>0</v>
      </c>
      <c r="N41" s="3">
        <f t="shared" si="20"/>
        <v>0</v>
      </c>
      <c r="O41" s="3">
        <f t="shared" si="20"/>
        <v>0</v>
      </c>
      <c r="P41" s="3">
        <f t="shared" si="20"/>
        <v>0</v>
      </c>
      <c r="Q41" s="3">
        <f t="shared" si="20"/>
        <v>0</v>
      </c>
      <c r="R41" s="3">
        <f t="shared" si="20"/>
        <v>0</v>
      </c>
      <c r="S41" s="3">
        <f t="shared" si="20"/>
        <v>0</v>
      </c>
      <c r="T41" s="420">
        <v>1250036</v>
      </c>
      <c r="U41" s="3">
        <f t="shared" si="20"/>
        <v>1250036</v>
      </c>
      <c r="V41" s="3">
        <f t="shared" si="20"/>
        <v>1250036</v>
      </c>
      <c r="W41" s="3">
        <f t="shared" si="20"/>
        <v>1250036</v>
      </c>
      <c r="X41" s="3">
        <f t="shared" si="20"/>
        <v>1250036</v>
      </c>
      <c r="Y41" s="3">
        <f t="shared" si="20"/>
        <v>1250036</v>
      </c>
      <c r="Z41" s="3">
        <f t="shared" si="20"/>
        <v>1250036</v>
      </c>
      <c r="AA41" s="3">
        <f t="shared" si="20"/>
        <v>1250036</v>
      </c>
      <c r="AB41" s="3">
        <f t="shared" si="20"/>
        <v>1250036</v>
      </c>
      <c r="AC41" s="3">
        <f t="shared" si="20"/>
        <v>1250036</v>
      </c>
      <c r="AD41" s="3">
        <f t="shared" si="20"/>
        <v>1250036</v>
      </c>
      <c r="AE41" s="3">
        <f t="shared" si="20"/>
        <v>1250036</v>
      </c>
      <c r="AF41" s="3">
        <f t="shared" si="20"/>
        <v>1250036</v>
      </c>
      <c r="AG41" s="3">
        <f t="shared" si="20"/>
        <v>1250036</v>
      </c>
      <c r="AH41" s="3">
        <f t="shared" si="20"/>
        <v>1250036</v>
      </c>
      <c r="AI41" s="3">
        <f t="shared" si="20"/>
        <v>1250036</v>
      </c>
      <c r="AJ41" s="3">
        <f t="shared" si="20"/>
        <v>1250036</v>
      </c>
      <c r="AK41" s="3">
        <f t="shared" si="20"/>
        <v>1250036</v>
      </c>
      <c r="AL41" s="3">
        <f t="shared" si="20"/>
        <v>1250036</v>
      </c>
      <c r="AM41" s="3">
        <f t="shared" si="20"/>
        <v>1250036</v>
      </c>
    </row>
    <row r="42" spans="1:39" x14ac:dyDescent="0.25">
      <c r="A42" s="621"/>
      <c r="B42" s="12" t="str">
        <f t="shared" si="19"/>
        <v>Building Shell</v>
      </c>
      <c r="C42" s="3">
        <v>0</v>
      </c>
      <c r="D42" s="3">
        <v>0</v>
      </c>
      <c r="E42" s="3">
        <v>0</v>
      </c>
      <c r="F42" s="3">
        <v>0</v>
      </c>
      <c r="G42" s="3">
        <f t="shared" ref="G42:AM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
        <f t="shared" si="21"/>
        <v>0</v>
      </c>
      <c r="R42" s="3">
        <f t="shared" si="21"/>
        <v>0</v>
      </c>
      <c r="S42" s="3">
        <f t="shared" si="21"/>
        <v>0</v>
      </c>
      <c r="T42" s="420">
        <v>0</v>
      </c>
      <c r="U42" s="3">
        <f t="shared" si="21"/>
        <v>0</v>
      </c>
      <c r="V42" s="3">
        <f t="shared" si="21"/>
        <v>0</v>
      </c>
      <c r="W42" s="3">
        <f t="shared" si="21"/>
        <v>0</v>
      </c>
      <c r="X42" s="3">
        <f t="shared" si="21"/>
        <v>0</v>
      </c>
      <c r="Y42" s="3">
        <f t="shared" si="21"/>
        <v>0</v>
      </c>
      <c r="Z42" s="3">
        <f t="shared" si="21"/>
        <v>0</v>
      </c>
      <c r="AA42" s="3">
        <f t="shared" si="21"/>
        <v>0</v>
      </c>
      <c r="AB42" s="3">
        <f t="shared" si="21"/>
        <v>0</v>
      </c>
      <c r="AC42" s="3">
        <f t="shared" si="21"/>
        <v>0</v>
      </c>
      <c r="AD42" s="3">
        <f t="shared" si="21"/>
        <v>0</v>
      </c>
      <c r="AE42" s="3">
        <f t="shared" si="21"/>
        <v>0</v>
      </c>
      <c r="AF42" s="3">
        <f t="shared" si="21"/>
        <v>0</v>
      </c>
      <c r="AG42" s="3">
        <f t="shared" si="21"/>
        <v>0</v>
      </c>
      <c r="AH42" s="3">
        <f t="shared" si="21"/>
        <v>0</v>
      </c>
      <c r="AI42" s="3">
        <f t="shared" si="21"/>
        <v>0</v>
      </c>
      <c r="AJ42" s="3">
        <f t="shared" si="21"/>
        <v>0</v>
      </c>
      <c r="AK42" s="3">
        <f t="shared" si="21"/>
        <v>0</v>
      </c>
      <c r="AL42" s="3">
        <f t="shared" si="21"/>
        <v>0</v>
      </c>
      <c r="AM42" s="3">
        <f t="shared" si="21"/>
        <v>0</v>
      </c>
    </row>
    <row r="43" spans="1:39" x14ac:dyDescent="0.25">
      <c r="A43" s="621"/>
      <c r="B43" s="11" t="str">
        <f t="shared" si="19"/>
        <v>Cooking</v>
      </c>
      <c r="C43" s="3">
        <v>0</v>
      </c>
      <c r="D43" s="3">
        <v>0</v>
      </c>
      <c r="E43" s="3">
        <v>0</v>
      </c>
      <c r="F43" s="3">
        <v>0</v>
      </c>
      <c r="G43" s="3">
        <f t="shared" ref="G43:AM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3">
        <f t="shared" si="22"/>
        <v>0</v>
      </c>
      <c r="R43" s="3">
        <f t="shared" si="22"/>
        <v>0</v>
      </c>
      <c r="S43" s="3">
        <f t="shared" si="22"/>
        <v>0</v>
      </c>
      <c r="T43" s="420">
        <v>0</v>
      </c>
      <c r="U43" s="3">
        <f t="shared" si="22"/>
        <v>0</v>
      </c>
      <c r="V43" s="3">
        <f t="shared" si="22"/>
        <v>0</v>
      </c>
      <c r="W43" s="3">
        <f t="shared" si="22"/>
        <v>0</v>
      </c>
      <c r="X43" s="3">
        <f t="shared" si="22"/>
        <v>0</v>
      </c>
      <c r="Y43" s="3">
        <f t="shared" si="22"/>
        <v>0</v>
      </c>
      <c r="Z43" s="3">
        <f t="shared" si="22"/>
        <v>0</v>
      </c>
      <c r="AA43" s="3">
        <f t="shared" si="22"/>
        <v>0</v>
      </c>
      <c r="AB43" s="3">
        <f t="shared" si="22"/>
        <v>0</v>
      </c>
      <c r="AC43" s="3">
        <f t="shared" si="22"/>
        <v>0</v>
      </c>
      <c r="AD43" s="3">
        <f t="shared" si="22"/>
        <v>0</v>
      </c>
      <c r="AE43" s="3">
        <f t="shared" si="22"/>
        <v>0</v>
      </c>
      <c r="AF43" s="3">
        <f t="shared" si="22"/>
        <v>0</v>
      </c>
      <c r="AG43" s="3">
        <f t="shared" si="22"/>
        <v>0</v>
      </c>
      <c r="AH43" s="3">
        <f t="shared" si="22"/>
        <v>0</v>
      </c>
      <c r="AI43" s="3">
        <f t="shared" si="22"/>
        <v>0</v>
      </c>
      <c r="AJ43" s="3">
        <f t="shared" si="22"/>
        <v>0</v>
      </c>
      <c r="AK43" s="3">
        <f t="shared" si="22"/>
        <v>0</v>
      </c>
      <c r="AL43" s="3">
        <f t="shared" si="22"/>
        <v>0</v>
      </c>
      <c r="AM43" s="3">
        <f t="shared" si="22"/>
        <v>0</v>
      </c>
    </row>
    <row r="44" spans="1:39" x14ac:dyDescent="0.25">
      <c r="A44" s="621"/>
      <c r="B44" s="11" t="str">
        <f t="shared" si="19"/>
        <v>Cooling</v>
      </c>
      <c r="C44" s="3">
        <v>0</v>
      </c>
      <c r="D44" s="3">
        <v>0</v>
      </c>
      <c r="E44" s="3">
        <v>0</v>
      </c>
      <c r="F44" s="3">
        <v>0</v>
      </c>
      <c r="G44" s="3">
        <f t="shared" ref="G44:AM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3">
        <f t="shared" si="23"/>
        <v>0</v>
      </c>
      <c r="R44" s="3">
        <f t="shared" si="23"/>
        <v>0</v>
      </c>
      <c r="S44" s="3">
        <f t="shared" si="23"/>
        <v>0</v>
      </c>
      <c r="T44" s="420">
        <v>1707001</v>
      </c>
      <c r="U44" s="3">
        <f t="shared" si="23"/>
        <v>1707001</v>
      </c>
      <c r="V44" s="3">
        <f t="shared" si="23"/>
        <v>1707001</v>
      </c>
      <c r="W44" s="3">
        <f t="shared" si="23"/>
        <v>1707001</v>
      </c>
      <c r="X44" s="3">
        <f t="shared" si="23"/>
        <v>1707001</v>
      </c>
      <c r="Y44" s="3">
        <f t="shared" si="23"/>
        <v>1707001</v>
      </c>
      <c r="Z44" s="3">
        <f t="shared" si="23"/>
        <v>1707001</v>
      </c>
      <c r="AA44" s="3">
        <f t="shared" si="23"/>
        <v>1707001</v>
      </c>
      <c r="AB44" s="3">
        <f t="shared" si="23"/>
        <v>1707001</v>
      </c>
      <c r="AC44" s="3">
        <f t="shared" si="23"/>
        <v>1707001</v>
      </c>
      <c r="AD44" s="3">
        <f t="shared" si="23"/>
        <v>1707001</v>
      </c>
      <c r="AE44" s="3">
        <f t="shared" si="23"/>
        <v>1707001</v>
      </c>
      <c r="AF44" s="3">
        <f t="shared" si="23"/>
        <v>1707001</v>
      </c>
      <c r="AG44" s="3">
        <f t="shared" si="23"/>
        <v>1707001</v>
      </c>
      <c r="AH44" s="3">
        <f t="shared" si="23"/>
        <v>1707001</v>
      </c>
      <c r="AI44" s="3">
        <f t="shared" si="23"/>
        <v>1707001</v>
      </c>
      <c r="AJ44" s="3">
        <f t="shared" si="23"/>
        <v>1707001</v>
      </c>
      <c r="AK44" s="3">
        <f t="shared" si="23"/>
        <v>1707001</v>
      </c>
      <c r="AL44" s="3">
        <f t="shared" si="23"/>
        <v>1707001</v>
      </c>
      <c r="AM44" s="3">
        <f t="shared" si="23"/>
        <v>1707001</v>
      </c>
    </row>
    <row r="45" spans="1:39" x14ac:dyDescent="0.25">
      <c r="A45" s="621"/>
      <c r="B45" s="12" t="str">
        <f t="shared" si="19"/>
        <v>Ext Lighting</v>
      </c>
      <c r="C45" s="3">
        <v>0</v>
      </c>
      <c r="D45" s="3">
        <v>0</v>
      </c>
      <c r="E45" s="3">
        <v>0</v>
      </c>
      <c r="F45" s="3">
        <v>0</v>
      </c>
      <c r="G45" s="3">
        <f t="shared" ref="G45:AM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3">
        <f t="shared" si="24"/>
        <v>0</v>
      </c>
      <c r="R45" s="3">
        <f t="shared" si="24"/>
        <v>0</v>
      </c>
      <c r="S45" s="3">
        <f t="shared" si="24"/>
        <v>0</v>
      </c>
      <c r="T45" s="420">
        <v>0</v>
      </c>
      <c r="U45" s="3">
        <f t="shared" si="24"/>
        <v>0</v>
      </c>
      <c r="V45" s="3">
        <f t="shared" si="24"/>
        <v>0</v>
      </c>
      <c r="W45" s="3">
        <f t="shared" si="24"/>
        <v>0</v>
      </c>
      <c r="X45" s="3">
        <f t="shared" si="24"/>
        <v>0</v>
      </c>
      <c r="Y45" s="3">
        <f t="shared" si="24"/>
        <v>0</v>
      </c>
      <c r="Z45" s="3">
        <f t="shared" si="24"/>
        <v>0</v>
      </c>
      <c r="AA45" s="3">
        <f t="shared" si="24"/>
        <v>0</v>
      </c>
      <c r="AB45" s="3">
        <f t="shared" si="24"/>
        <v>0</v>
      </c>
      <c r="AC45" s="3">
        <f t="shared" si="24"/>
        <v>0</v>
      </c>
      <c r="AD45" s="3">
        <f t="shared" si="24"/>
        <v>0</v>
      </c>
      <c r="AE45" s="3">
        <f t="shared" si="24"/>
        <v>0</v>
      </c>
      <c r="AF45" s="3">
        <f t="shared" si="24"/>
        <v>0</v>
      </c>
      <c r="AG45" s="3">
        <f t="shared" si="24"/>
        <v>0</v>
      </c>
      <c r="AH45" s="3">
        <f t="shared" si="24"/>
        <v>0</v>
      </c>
      <c r="AI45" s="3">
        <f t="shared" si="24"/>
        <v>0</v>
      </c>
      <c r="AJ45" s="3">
        <f t="shared" si="24"/>
        <v>0</v>
      </c>
      <c r="AK45" s="3">
        <f t="shared" si="24"/>
        <v>0</v>
      </c>
      <c r="AL45" s="3">
        <f t="shared" si="24"/>
        <v>0</v>
      </c>
      <c r="AM45" s="3">
        <f t="shared" si="24"/>
        <v>0</v>
      </c>
    </row>
    <row r="46" spans="1:39" x14ac:dyDescent="0.25">
      <c r="A46" s="621"/>
      <c r="B46" s="11" t="str">
        <f t="shared" si="19"/>
        <v>Heating</v>
      </c>
      <c r="C46" s="3">
        <v>0</v>
      </c>
      <c r="D46" s="3">
        <v>0</v>
      </c>
      <c r="E46" s="3">
        <v>0</v>
      </c>
      <c r="F46" s="3">
        <v>0</v>
      </c>
      <c r="G46" s="3">
        <f t="shared" ref="G46:AM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3">
        <f t="shared" si="25"/>
        <v>0</v>
      </c>
      <c r="R46" s="3">
        <f t="shared" si="25"/>
        <v>0</v>
      </c>
      <c r="S46" s="3">
        <f t="shared" si="25"/>
        <v>0</v>
      </c>
      <c r="T46" s="420">
        <v>0</v>
      </c>
      <c r="U46" s="3">
        <f t="shared" si="25"/>
        <v>0</v>
      </c>
      <c r="V46" s="3">
        <f t="shared" si="25"/>
        <v>0</v>
      </c>
      <c r="W46" s="3">
        <f t="shared" si="25"/>
        <v>0</v>
      </c>
      <c r="X46" s="3">
        <f t="shared" si="25"/>
        <v>0</v>
      </c>
      <c r="Y46" s="3">
        <f t="shared" si="25"/>
        <v>0</v>
      </c>
      <c r="Z46" s="3">
        <f t="shared" si="25"/>
        <v>0</v>
      </c>
      <c r="AA46" s="3">
        <f t="shared" si="25"/>
        <v>0</v>
      </c>
      <c r="AB46" s="3">
        <f t="shared" si="25"/>
        <v>0</v>
      </c>
      <c r="AC46" s="3">
        <f t="shared" si="25"/>
        <v>0</v>
      </c>
      <c r="AD46" s="3">
        <f t="shared" si="25"/>
        <v>0</v>
      </c>
      <c r="AE46" s="3">
        <f t="shared" si="25"/>
        <v>0</v>
      </c>
      <c r="AF46" s="3">
        <f t="shared" si="25"/>
        <v>0</v>
      </c>
      <c r="AG46" s="3">
        <f t="shared" si="25"/>
        <v>0</v>
      </c>
      <c r="AH46" s="3">
        <f t="shared" si="25"/>
        <v>0</v>
      </c>
      <c r="AI46" s="3">
        <f t="shared" si="25"/>
        <v>0</v>
      </c>
      <c r="AJ46" s="3">
        <f t="shared" si="25"/>
        <v>0</v>
      </c>
      <c r="AK46" s="3">
        <f t="shared" si="25"/>
        <v>0</v>
      </c>
      <c r="AL46" s="3">
        <f t="shared" si="25"/>
        <v>0</v>
      </c>
      <c r="AM46" s="3">
        <f t="shared" si="25"/>
        <v>0</v>
      </c>
    </row>
    <row r="47" spans="1:39" x14ac:dyDescent="0.25">
      <c r="A47" s="621"/>
      <c r="B47" s="11" t="str">
        <f t="shared" si="19"/>
        <v>HVAC</v>
      </c>
      <c r="C47" s="3">
        <v>0</v>
      </c>
      <c r="D47" s="3">
        <v>0</v>
      </c>
      <c r="E47" s="3">
        <v>0</v>
      </c>
      <c r="F47" s="3">
        <v>0</v>
      </c>
      <c r="G47" s="3">
        <f t="shared" ref="G47:AM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3">
        <f t="shared" si="26"/>
        <v>0</v>
      </c>
      <c r="R47" s="3">
        <f t="shared" si="26"/>
        <v>0</v>
      </c>
      <c r="S47" s="3">
        <f t="shared" si="26"/>
        <v>0</v>
      </c>
      <c r="T47" s="420">
        <v>2397451</v>
      </c>
      <c r="U47" s="3">
        <f t="shared" si="26"/>
        <v>2397451</v>
      </c>
      <c r="V47" s="3">
        <f t="shared" si="26"/>
        <v>2397451</v>
      </c>
      <c r="W47" s="3">
        <f t="shared" si="26"/>
        <v>2397451</v>
      </c>
      <c r="X47" s="3">
        <f t="shared" si="26"/>
        <v>2397451</v>
      </c>
      <c r="Y47" s="3">
        <f t="shared" si="26"/>
        <v>2397451</v>
      </c>
      <c r="Z47" s="3">
        <f t="shared" si="26"/>
        <v>2397451</v>
      </c>
      <c r="AA47" s="3">
        <f t="shared" si="26"/>
        <v>2397451</v>
      </c>
      <c r="AB47" s="3">
        <f t="shared" si="26"/>
        <v>2397451</v>
      </c>
      <c r="AC47" s="3">
        <f t="shared" si="26"/>
        <v>2397451</v>
      </c>
      <c r="AD47" s="3">
        <f t="shared" si="26"/>
        <v>2397451</v>
      </c>
      <c r="AE47" s="3">
        <f t="shared" si="26"/>
        <v>2397451</v>
      </c>
      <c r="AF47" s="3">
        <f t="shared" si="26"/>
        <v>2397451</v>
      </c>
      <c r="AG47" s="3">
        <f t="shared" si="26"/>
        <v>2397451</v>
      </c>
      <c r="AH47" s="3">
        <f t="shared" si="26"/>
        <v>2397451</v>
      </c>
      <c r="AI47" s="3">
        <f t="shared" si="26"/>
        <v>2397451</v>
      </c>
      <c r="AJ47" s="3">
        <f t="shared" si="26"/>
        <v>2397451</v>
      </c>
      <c r="AK47" s="3">
        <f t="shared" si="26"/>
        <v>2397451</v>
      </c>
      <c r="AL47" s="3">
        <f t="shared" si="26"/>
        <v>2397451</v>
      </c>
      <c r="AM47" s="3">
        <f t="shared" si="26"/>
        <v>2397451</v>
      </c>
    </row>
    <row r="48" spans="1:39" x14ac:dyDescent="0.25">
      <c r="A48" s="621"/>
      <c r="B48" s="11" t="str">
        <f t="shared" si="19"/>
        <v>Lighting</v>
      </c>
      <c r="C48" s="3">
        <v>0</v>
      </c>
      <c r="D48" s="3">
        <v>0</v>
      </c>
      <c r="E48" s="3">
        <v>0</v>
      </c>
      <c r="F48" s="3">
        <v>0</v>
      </c>
      <c r="G48" s="3">
        <f t="shared" ref="G48:AM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3">
        <f t="shared" si="27"/>
        <v>0</v>
      </c>
      <c r="R48" s="3">
        <f t="shared" si="27"/>
        <v>0</v>
      </c>
      <c r="S48" s="3">
        <f t="shared" si="27"/>
        <v>0</v>
      </c>
      <c r="T48" s="420">
        <v>7236718</v>
      </c>
      <c r="U48" s="3">
        <f t="shared" si="27"/>
        <v>7236718</v>
      </c>
      <c r="V48" s="3">
        <f t="shared" si="27"/>
        <v>7236718</v>
      </c>
      <c r="W48" s="3">
        <f t="shared" si="27"/>
        <v>7236718</v>
      </c>
      <c r="X48" s="3">
        <f t="shared" si="27"/>
        <v>7236718</v>
      </c>
      <c r="Y48" s="3">
        <f t="shared" si="27"/>
        <v>7236718</v>
      </c>
      <c r="Z48" s="3">
        <f t="shared" si="27"/>
        <v>7236718</v>
      </c>
      <c r="AA48" s="3">
        <f t="shared" si="27"/>
        <v>7236718</v>
      </c>
      <c r="AB48" s="3">
        <f t="shared" si="27"/>
        <v>7236718</v>
      </c>
      <c r="AC48" s="3">
        <f t="shared" si="27"/>
        <v>7236718</v>
      </c>
      <c r="AD48" s="3">
        <f t="shared" si="27"/>
        <v>7236718</v>
      </c>
      <c r="AE48" s="3">
        <f t="shared" si="27"/>
        <v>7236718</v>
      </c>
      <c r="AF48" s="3">
        <f t="shared" si="27"/>
        <v>7236718</v>
      </c>
      <c r="AG48" s="3">
        <f t="shared" si="27"/>
        <v>7236718</v>
      </c>
      <c r="AH48" s="3">
        <f t="shared" si="27"/>
        <v>7236718</v>
      </c>
      <c r="AI48" s="3">
        <f t="shared" si="27"/>
        <v>7236718</v>
      </c>
      <c r="AJ48" s="3">
        <f t="shared" si="27"/>
        <v>7236718</v>
      </c>
      <c r="AK48" s="3">
        <f t="shared" si="27"/>
        <v>7236718</v>
      </c>
      <c r="AL48" s="3">
        <f t="shared" si="27"/>
        <v>7236718</v>
      </c>
      <c r="AM48" s="3">
        <f t="shared" si="27"/>
        <v>7236718</v>
      </c>
    </row>
    <row r="49" spans="1:39" x14ac:dyDescent="0.25">
      <c r="A49" s="621"/>
      <c r="B49" s="11" t="str">
        <f t="shared" si="19"/>
        <v>Miscellaneous</v>
      </c>
      <c r="C49" s="3">
        <v>0</v>
      </c>
      <c r="D49" s="3">
        <v>0</v>
      </c>
      <c r="E49" s="3">
        <v>0</v>
      </c>
      <c r="F49" s="3">
        <v>0</v>
      </c>
      <c r="G49" s="3">
        <f t="shared" ref="G49:AM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3">
        <f t="shared" si="28"/>
        <v>0</v>
      </c>
      <c r="R49" s="3">
        <f t="shared" si="28"/>
        <v>0</v>
      </c>
      <c r="S49" s="3">
        <f t="shared" si="28"/>
        <v>0</v>
      </c>
      <c r="T49" s="420">
        <v>0</v>
      </c>
      <c r="U49" s="3">
        <f t="shared" si="28"/>
        <v>0</v>
      </c>
      <c r="V49" s="3">
        <f t="shared" si="28"/>
        <v>0</v>
      </c>
      <c r="W49" s="3">
        <f t="shared" si="28"/>
        <v>0</v>
      </c>
      <c r="X49" s="3">
        <f t="shared" si="28"/>
        <v>0</v>
      </c>
      <c r="Y49" s="3">
        <f t="shared" si="28"/>
        <v>0</v>
      </c>
      <c r="Z49" s="3">
        <f t="shared" si="28"/>
        <v>0</v>
      </c>
      <c r="AA49" s="3">
        <f t="shared" si="28"/>
        <v>0</v>
      </c>
      <c r="AB49" s="3">
        <f t="shared" si="28"/>
        <v>0</v>
      </c>
      <c r="AC49" s="3">
        <f t="shared" si="28"/>
        <v>0</v>
      </c>
      <c r="AD49" s="3">
        <f t="shared" si="28"/>
        <v>0</v>
      </c>
      <c r="AE49" s="3">
        <f t="shared" si="28"/>
        <v>0</v>
      </c>
      <c r="AF49" s="3">
        <f t="shared" si="28"/>
        <v>0</v>
      </c>
      <c r="AG49" s="3">
        <f t="shared" si="28"/>
        <v>0</v>
      </c>
      <c r="AH49" s="3">
        <f t="shared" si="28"/>
        <v>0</v>
      </c>
      <c r="AI49" s="3">
        <f t="shared" si="28"/>
        <v>0</v>
      </c>
      <c r="AJ49" s="3">
        <f t="shared" si="28"/>
        <v>0</v>
      </c>
      <c r="AK49" s="3">
        <f t="shared" si="28"/>
        <v>0</v>
      </c>
      <c r="AL49" s="3">
        <f t="shared" si="28"/>
        <v>0</v>
      </c>
      <c r="AM49" s="3">
        <f t="shared" si="28"/>
        <v>0</v>
      </c>
    </row>
    <row r="50" spans="1:39" ht="15" customHeight="1" x14ac:dyDescent="0.25">
      <c r="A50" s="621"/>
      <c r="B50" s="11" t="str">
        <f t="shared" si="19"/>
        <v>Motors</v>
      </c>
      <c r="C50" s="3">
        <v>0</v>
      </c>
      <c r="D50" s="3">
        <v>0</v>
      </c>
      <c r="E50" s="3">
        <v>0</v>
      </c>
      <c r="F50" s="3">
        <v>0</v>
      </c>
      <c r="G50" s="3">
        <f t="shared" ref="G50:AM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3">
        <f t="shared" si="29"/>
        <v>0</v>
      </c>
      <c r="R50" s="3">
        <f t="shared" si="29"/>
        <v>0</v>
      </c>
      <c r="S50" s="3">
        <f t="shared" si="29"/>
        <v>0</v>
      </c>
      <c r="T50" s="420">
        <v>812174</v>
      </c>
      <c r="U50" s="3">
        <f t="shared" si="29"/>
        <v>812174</v>
      </c>
      <c r="V50" s="3">
        <f t="shared" si="29"/>
        <v>812174</v>
      </c>
      <c r="W50" s="3">
        <f t="shared" si="29"/>
        <v>812174</v>
      </c>
      <c r="X50" s="3">
        <f t="shared" si="29"/>
        <v>812174</v>
      </c>
      <c r="Y50" s="3">
        <f t="shared" si="29"/>
        <v>812174</v>
      </c>
      <c r="Z50" s="3">
        <f t="shared" si="29"/>
        <v>812174</v>
      </c>
      <c r="AA50" s="3">
        <f t="shared" si="29"/>
        <v>812174</v>
      </c>
      <c r="AB50" s="3">
        <f t="shared" si="29"/>
        <v>812174</v>
      </c>
      <c r="AC50" s="3">
        <f t="shared" si="29"/>
        <v>812174</v>
      </c>
      <c r="AD50" s="3">
        <f t="shared" si="29"/>
        <v>812174</v>
      </c>
      <c r="AE50" s="3">
        <f t="shared" si="29"/>
        <v>812174</v>
      </c>
      <c r="AF50" s="3">
        <f t="shared" si="29"/>
        <v>812174</v>
      </c>
      <c r="AG50" s="3">
        <f t="shared" si="29"/>
        <v>812174</v>
      </c>
      <c r="AH50" s="3">
        <f t="shared" si="29"/>
        <v>812174</v>
      </c>
      <c r="AI50" s="3">
        <f t="shared" si="29"/>
        <v>812174</v>
      </c>
      <c r="AJ50" s="3">
        <f t="shared" si="29"/>
        <v>812174</v>
      </c>
      <c r="AK50" s="3">
        <f t="shared" si="29"/>
        <v>812174</v>
      </c>
      <c r="AL50" s="3">
        <f t="shared" si="29"/>
        <v>812174</v>
      </c>
      <c r="AM50" s="3">
        <f t="shared" si="29"/>
        <v>812174</v>
      </c>
    </row>
    <row r="51" spans="1:39" x14ac:dyDescent="0.25">
      <c r="A51" s="621"/>
      <c r="B51" s="11" t="str">
        <f t="shared" si="19"/>
        <v>Process</v>
      </c>
      <c r="C51" s="3">
        <v>0</v>
      </c>
      <c r="D51" s="3">
        <v>0</v>
      </c>
      <c r="E51" s="3">
        <v>0</v>
      </c>
      <c r="F51" s="3">
        <v>0</v>
      </c>
      <c r="G51" s="3">
        <f t="shared" ref="G51:AM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3">
        <f t="shared" si="30"/>
        <v>0</v>
      </c>
      <c r="R51" s="3">
        <f t="shared" si="30"/>
        <v>0</v>
      </c>
      <c r="S51" s="3">
        <f t="shared" si="30"/>
        <v>0</v>
      </c>
      <c r="T51" s="420">
        <v>3927599</v>
      </c>
      <c r="U51" s="3">
        <f t="shared" si="30"/>
        <v>3927599</v>
      </c>
      <c r="V51" s="3">
        <f t="shared" si="30"/>
        <v>3927599</v>
      </c>
      <c r="W51" s="3">
        <f t="shared" si="30"/>
        <v>3927599</v>
      </c>
      <c r="X51" s="3">
        <f t="shared" si="30"/>
        <v>3927599</v>
      </c>
      <c r="Y51" s="3">
        <f t="shared" si="30"/>
        <v>3927599</v>
      </c>
      <c r="Z51" s="3">
        <f t="shared" si="30"/>
        <v>3927599</v>
      </c>
      <c r="AA51" s="3">
        <f t="shared" si="30"/>
        <v>3927599</v>
      </c>
      <c r="AB51" s="3">
        <f t="shared" si="30"/>
        <v>3927599</v>
      </c>
      <c r="AC51" s="3">
        <f t="shared" si="30"/>
        <v>3927599</v>
      </c>
      <c r="AD51" s="3">
        <f t="shared" si="30"/>
        <v>3927599</v>
      </c>
      <c r="AE51" s="3">
        <f t="shared" si="30"/>
        <v>3927599</v>
      </c>
      <c r="AF51" s="3">
        <f t="shared" si="30"/>
        <v>3927599</v>
      </c>
      <c r="AG51" s="3">
        <f t="shared" si="30"/>
        <v>3927599</v>
      </c>
      <c r="AH51" s="3">
        <f t="shared" si="30"/>
        <v>3927599</v>
      </c>
      <c r="AI51" s="3">
        <f t="shared" si="30"/>
        <v>3927599</v>
      </c>
      <c r="AJ51" s="3">
        <f t="shared" si="30"/>
        <v>3927599</v>
      </c>
      <c r="AK51" s="3">
        <f t="shared" si="30"/>
        <v>3927599</v>
      </c>
      <c r="AL51" s="3">
        <f t="shared" si="30"/>
        <v>3927599</v>
      </c>
      <c r="AM51" s="3">
        <f t="shared" si="30"/>
        <v>3927599</v>
      </c>
    </row>
    <row r="52" spans="1:39" x14ac:dyDescent="0.25">
      <c r="A52" s="621"/>
      <c r="B52" s="11" t="str">
        <f t="shared" si="19"/>
        <v>Refrigeration</v>
      </c>
      <c r="C52" s="3">
        <v>0</v>
      </c>
      <c r="D52" s="3">
        <v>0</v>
      </c>
      <c r="E52" s="3">
        <v>0</v>
      </c>
      <c r="F52" s="3">
        <v>0</v>
      </c>
      <c r="G52" s="3">
        <f t="shared" ref="G52:AM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3">
        <f t="shared" si="31"/>
        <v>0</v>
      </c>
      <c r="R52" s="3">
        <f t="shared" si="31"/>
        <v>0</v>
      </c>
      <c r="S52" s="3">
        <f t="shared" si="31"/>
        <v>0</v>
      </c>
      <c r="T52" s="420">
        <v>0</v>
      </c>
      <c r="U52" s="3">
        <f t="shared" si="31"/>
        <v>0</v>
      </c>
      <c r="V52" s="3">
        <f t="shared" si="31"/>
        <v>0</v>
      </c>
      <c r="W52" s="3">
        <f t="shared" si="31"/>
        <v>0</v>
      </c>
      <c r="X52" s="3">
        <f t="shared" si="31"/>
        <v>0</v>
      </c>
      <c r="Y52" s="3">
        <f t="shared" si="31"/>
        <v>0</v>
      </c>
      <c r="Z52" s="3">
        <f t="shared" si="31"/>
        <v>0</v>
      </c>
      <c r="AA52" s="3">
        <f t="shared" si="31"/>
        <v>0</v>
      </c>
      <c r="AB52" s="3">
        <f t="shared" si="31"/>
        <v>0</v>
      </c>
      <c r="AC52" s="3">
        <f t="shared" si="31"/>
        <v>0</v>
      </c>
      <c r="AD52" s="3">
        <f t="shared" si="31"/>
        <v>0</v>
      </c>
      <c r="AE52" s="3">
        <f t="shared" si="31"/>
        <v>0</v>
      </c>
      <c r="AF52" s="3">
        <f t="shared" si="31"/>
        <v>0</v>
      </c>
      <c r="AG52" s="3">
        <f t="shared" si="31"/>
        <v>0</v>
      </c>
      <c r="AH52" s="3">
        <f t="shared" si="31"/>
        <v>0</v>
      </c>
      <c r="AI52" s="3">
        <f t="shared" si="31"/>
        <v>0</v>
      </c>
      <c r="AJ52" s="3">
        <f t="shared" si="31"/>
        <v>0</v>
      </c>
      <c r="AK52" s="3">
        <f t="shared" si="31"/>
        <v>0</v>
      </c>
      <c r="AL52" s="3">
        <f t="shared" si="31"/>
        <v>0</v>
      </c>
      <c r="AM52" s="3">
        <f t="shared" si="31"/>
        <v>0</v>
      </c>
    </row>
    <row r="53" spans="1:39" x14ac:dyDescent="0.25">
      <c r="A53" s="621"/>
      <c r="B53" s="11" t="str">
        <f t="shared" si="19"/>
        <v>Water Heating</v>
      </c>
      <c r="C53" s="3">
        <v>0</v>
      </c>
      <c r="D53" s="3">
        <v>0</v>
      </c>
      <c r="E53" s="3">
        <v>0</v>
      </c>
      <c r="F53" s="3">
        <v>0</v>
      </c>
      <c r="G53" s="3">
        <f t="shared" ref="G53:AM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3">
        <f t="shared" si="32"/>
        <v>0</v>
      </c>
      <c r="R53" s="3">
        <f t="shared" si="32"/>
        <v>0</v>
      </c>
      <c r="S53" s="3">
        <f t="shared" si="32"/>
        <v>0</v>
      </c>
      <c r="T53" s="420">
        <v>0</v>
      </c>
      <c r="U53" s="3">
        <f t="shared" si="32"/>
        <v>0</v>
      </c>
      <c r="V53" s="3">
        <f t="shared" si="32"/>
        <v>0</v>
      </c>
      <c r="W53" s="3">
        <f t="shared" si="32"/>
        <v>0</v>
      </c>
      <c r="X53" s="3">
        <f t="shared" si="32"/>
        <v>0</v>
      </c>
      <c r="Y53" s="3">
        <f t="shared" si="32"/>
        <v>0</v>
      </c>
      <c r="Z53" s="3">
        <f t="shared" si="32"/>
        <v>0</v>
      </c>
      <c r="AA53" s="3">
        <f t="shared" si="32"/>
        <v>0</v>
      </c>
      <c r="AB53" s="3">
        <f t="shared" si="32"/>
        <v>0</v>
      </c>
      <c r="AC53" s="3">
        <f t="shared" si="32"/>
        <v>0</v>
      </c>
      <c r="AD53" s="3">
        <f t="shared" si="32"/>
        <v>0</v>
      </c>
      <c r="AE53" s="3">
        <f t="shared" si="32"/>
        <v>0</v>
      </c>
      <c r="AF53" s="3">
        <f t="shared" si="32"/>
        <v>0</v>
      </c>
      <c r="AG53" s="3">
        <f t="shared" si="32"/>
        <v>0</v>
      </c>
      <c r="AH53" s="3">
        <f t="shared" si="32"/>
        <v>0</v>
      </c>
      <c r="AI53" s="3">
        <f t="shared" si="32"/>
        <v>0</v>
      </c>
      <c r="AJ53" s="3">
        <f t="shared" si="32"/>
        <v>0</v>
      </c>
      <c r="AK53" s="3">
        <f t="shared" si="32"/>
        <v>0</v>
      </c>
      <c r="AL53" s="3">
        <f t="shared" si="32"/>
        <v>0</v>
      </c>
      <c r="AM53" s="3">
        <f t="shared" si="32"/>
        <v>0</v>
      </c>
    </row>
    <row r="54" spans="1:39" ht="15" customHeight="1" x14ac:dyDescent="0.25">
      <c r="A54" s="621"/>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3">
      <c r="A55" s="622"/>
      <c r="B55" s="177" t="str">
        <f t="shared" si="19"/>
        <v>Monthly kWh</v>
      </c>
      <c r="C55" s="223">
        <f>SUM(C41:C54)</f>
        <v>0</v>
      </c>
      <c r="D55" s="223">
        <f t="shared" ref="D55:AM55" si="33">SUM(D41:D54)</f>
        <v>0</v>
      </c>
      <c r="E55" s="223">
        <f t="shared" si="33"/>
        <v>0</v>
      </c>
      <c r="F55" s="223">
        <f t="shared" si="33"/>
        <v>0</v>
      </c>
      <c r="G55" s="223">
        <f t="shared" si="33"/>
        <v>0</v>
      </c>
      <c r="H55" s="223">
        <f t="shared" si="33"/>
        <v>0</v>
      </c>
      <c r="I55" s="223">
        <f t="shared" si="33"/>
        <v>0</v>
      </c>
      <c r="J55" s="223">
        <f t="shared" si="33"/>
        <v>0</v>
      </c>
      <c r="K55" s="223">
        <f t="shared" si="33"/>
        <v>0</v>
      </c>
      <c r="L55" s="223">
        <f t="shared" si="33"/>
        <v>0</v>
      </c>
      <c r="M55" s="223">
        <f t="shared" si="33"/>
        <v>0</v>
      </c>
      <c r="N55" s="223">
        <f t="shared" si="33"/>
        <v>0</v>
      </c>
      <c r="O55" s="223">
        <f t="shared" si="33"/>
        <v>0</v>
      </c>
      <c r="P55" s="223">
        <f t="shared" si="33"/>
        <v>0</v>
      </c>
      <c r="Q55" s="223">
        <f t="shared" si="33"/>
        <v>0</v>
      </c>
      <c r="R55" s="223">
        <f t="shared" si="33"/>
        <v>0</v>
      </c>
      <c r="S55" s="223">
        <f t="shared" si="33"/>
        <v>0</v>
      </c>
      <c r="T55" s="223">
        <f t="shared" si="33"/>
        <v>17330979</v>
      </c>
      <c r="U55" s="223">
        <f t="shared" si="33"/>
        <v>17330979</v>
      </c>
      <c r="V55" s="223">
        <f t="shared" si="33"/>
        <v>17330979</v>
      </c>
      <c r="W55" s="223">
        <f t="shared" si="33"/>
        <v>17330979</v>
      </c>
      <c r="X55" s="223">
        <f t="shared" si="33"/>
        <v>17330979</v>
      </c>
      <c r="Y55" s="223">
        <f t="shared" si="33"/>
        <v>17330979</v>
      </c>
      <c r="Z55" s="223">
        <f t="shared" si="33"/>
        <v>17330979</v>
      </c>
      <c r="AA55" s="223">
        <f t="shared" si="33"/>
        <v>17330979</v>
      </c>
      <c r="AB55" s="223">
        <f t="shared" si="33"/>
        <v>17330979</v>
      </c>
      <c r="AC55" s="223">
        <f t="shared" si="33"/>
        <v>17330979</v>
      </c>
      <c r="AD55" s="223">
        <f t="shared" si="33"/>
        <v>17330979</v>
      </c>
      <c r="AE55" s="223">
        <f t="shared" si="33"/>
        <v>17330979</v>
      </c>
      <c r="AF55" s="223">
        <f t="shared" si="33"/>
        <v>17330979</v>
      </c>
      <c r="AG55" s="223">
        <f t="shared" si="33"/>
        <v>17330979</v>
      </c>
      <c r="AH55" s="223">
        <f t="shared" si="33"/>
        <v>17330979</v>
      </c>
      <c r="AI55" s="223">
        <f t="shared" si="33"/>
        <v>17330979</v>
      </c>
      <c r="AJ55" s="223">
        <f t="shared" si="33"/>
        <v>17330979</v>
      </c>
      <c r="AK55" s="223">
        <f t="shared" si="33"/>
        <v>17330979</v>
      </c>
      <c r="AL55" s="223">
        <f t="shared" si="33"/>
        <v>17330979</v>
      </c>
      <c r="AM55" s="223">
        <f t="shared" si="33"/>
        <v>17330979</v>
      </c>
    </row>
    <row r="56" spans="1:39" x14ac:dyDescent="0.25">
      <c r="A56" s="8"/>
      <c r="B56" s="241"/>
      <c r="C56" s="9"/>
      <c r="D56" s="241"/>
      <c r="E56" s="9"/>
      <c r="F56" s="241"/>
      <c r="G56" s="241"/>
      <c r="H56" s="9"/>
      <c r="I56" s="241"/>
      <c r="J56" s="241"/>
      <c r="K56" s="9"/>
      <c r="L56" s="241"/>
      <c r="M56" s="241"/>
      <c r="N56" s="9"/>
      <c r="O56" s="241"/>
      <c r="P56" s="241"/>
      <c r="Q56" s="9"/>
      <c r="R56" s="241"/>
      <c r="S56" s="241"/>
      <c r="T56" s="9"/>
      <c r="U56" s="241"/>
      <c r="V56" s="241"/>
      <c r="W56" s="9"/>
      <c r="X56" s="241"/>
      <c r="Y56" s="241"/>
      <c r="Z56" s="9"/>
      <c r="AA56" s="241"/>
      <c r="AB56" s="241"/>
      <c r="AC56" s="9"/>
      <c r="AD56" s="241"/>
      <c r="AE56" s="241"/>
      <c r="AF56" s="9"/>
      <c r="AG56" s="241"/>
      <c r="AH56" s="241"/>
      <c r="AI56" s="9"/>
      <c r="AJ56" s="241"/>
      <c r="AK56" s="241"/>
      <c r="AL56" s="9"/>
      <c r="AM56" s="241"/>
    </row>
    <row r="57" spans="1:39" ht="15.75" thickBot="1" x14ac:dyDescent="0.3">
      <c r="A57" s="194" t="s">
        <v>173</v>
      </c>
      <c r="B57" s="194"/>
      <c r="C57" s="194"/>
      <c r="D57" s="194"/>
      <c r="E57" s="194"/>
      <c r="F57" s="194"/>
      <c r="G57" s="194"/>
      <c r="H57" s="194"/>
      <c r="I57" s="194"/>
      <c r="J57" s="194"/>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row>
    <row r="58" spans="1:39" ht="16.5" thickBot="1" x14ac:dyDescent="0.3">
      <c r="A58" s="623" t="s">
        <v>16</v>
      </c>
      <c r="B58" s="17" t="s">
        <v>10</v>
      </c>
      <c r="C58" s="135">
        <f>C$4</f>
        <v>45292</v>
      </c>
      <c r="D58" s="135">
        <f t="shared" ref="D58:AM58" si="34">D$4</f>
        <v>45323</v>
      </c>
      <c r="E58" s="135">
        <f t="shared" si="34"/>
        <v>45352</v>
      </c>
      <c r="F58" s="135">
        <f t="shared" si="34"/>
        <v>45383</v>
      </c>
      <c r="G58" s="135">
        <f t="shared" si="34"/>
        <v>45413</v>
      </c>
      <c r="H58" s="135">
        <f t="shared" si="34"/>
        <v>45444</v>
      </c>
      <c r="I58" s="135">
        <f t="shared" si="34"/>
        <v>45474</v>
      </c>
      <c r="J58" s="135">
        <f t="shared" si="34"/>
        <v>45505</v>
      </c>
      <c r="K58" s="135">
        <f t="shared" si="34"/>
        <v>45536</v>
      </c>
      <c r="L58" s="135">
        <f t="shared" si="34"/>
        <v>45566</v>
      </c>
      <c r="M58" s="135">
        <f t="shared" si="34"/>
        <v>45597</v>
      </c>
      <c r="N58" s="135">
        <f t="shared" si="34"/>
        <v>45627</v>
      </c>
      <c r="O58" s="135">
        <f t="shared" si="34"/>
        <v>45658</v>
      </c>
      <c r="P58" s="135">
        <f t="shared" si="34"/>
        <v>45689</v>
      </c>
      <c r="Q58" s="135">
        <f t="shared" si="34"/>
        <v>45717</v>
      </c>
      <c r="R58" s="135">
        <f t="shared" si="34"/>
        <v>45748</v>
      </c>
      <c r="S58" s="135">
        <f t="shared" si="34"/>
        <v>45778</v>
      </c>
      <c r="T58" s="135">
        <f t="shared" si="34"/>
        <v>45809</v>
      </c>
      <c r="U58" s="135">
        <f t="shared" si="34"/>
        <v>45839</v>
      </c>
      <c r="V58" s="135">
        <f t="shared" si="34"/>
        <v>45870</v>
      </c>
      <c r="W58" s="135">
        <f t="shared" si="34"/>
        <v>45901</v>
      </c>
      <c r="X58" s="135">
        <f t="shared" si="34"/>
        <v>45931</v>
      </c>
      <c r="Y58" s="135">
        <f t="shared" si="34"/>
        <v>45962</v>
      </c>
      <c r="Z58" s="135">
        <f t="shared" si="34"/>
        <v>45992</v>
      </c>
      <c r="AA58" s="135">
        <f t="shared" si="34"/>
        <v>46023</v>
      </c>
      <c r="AB58" s="135">
        <f t="shared" si="34"/>
        <v>46054</v>
      </c>
      <c r="AC58" s="135">
        <f t="shared" si="34"/>
        <v>46082</v>
      </c>
      <c r="AD58" s="135">
        <f t="shared" si="34"/>
        <v>46113</v>
      </c>
      <c r="AE58" s="135">
        <f t="shared" si="34"/>
        <v>46143</v>
      </c>
      <c r="AF58" s="135">
        <f t="shared" si="34"/>
        <v>46174</v>
      </c>
      <c r="AG58" s="135">
        <f t="shared" si="34"/>
        <v>46204</v>
      </c>
      <c r="AH58" s="135">
        <f t="shared" si="34"/>
        <v>46235</v>
      </c>
      <c r="AI58" s="135">
        <f t="shared" si="34"/>
        <v>46266</v>
      </c>
      <c r="AJ58" s="135">
        <f t="shared" si="34"/>
        <v>46296</v>
      </c>
      <c r="AK58" s="135">
        <f t="shared" si="34"/>
        <v>46327</v>
      </c>
      <c r="AL58" s="135">
        <f t="shared" si="34"/>
        <v>46357</v>
      </c>
      <c r="AM58" s="135">
        <f t="shared" si="34"/>
        <v>46388</v>
      </c>
    </row>
    <row r="59" spans="1:39" ht="15" customHeight="1" x14ac:dyDescent="0.25">
      <c r="A59" s="624"/>
      <c r="B59" s="13" t="str">
        <f t="shared" ref="B59:B72" si="35">B41</f>
        <v>Air Comp</v>
      </c>
      <c r="C59" s="23">
        <f>((C5*0.5)-C41)*C78*C93*C$2</f>
        <v>0</v>
      </c>
      <c r="D59" s="23">
        <f>((D5*0.5)+C23-D41)*D78*D93*D$2</f>
        <v>0</v>
      </c>
      <c r="E59" s="23">
        <f t="shared" ref="E59:AM59" si="36">((E5*0.5)+D23-E41)*E78*E93*E$2</f>
        <v>0</v>
      </c>
      <c r="F59" s="23">
        <f t="shared" si="36"/>
        <v>0</v>
      </c>
      <c r="G59" s="23">
        <f t="shared" si="36"/>
        <v>0</v>
      </c>
      <c r="H59" s="23">
        <f t="shared" si="36"/>
        <v>497.21429324572199</v>
      </c>
      <c r="I59" s="23">
        <f t="shared" si="36"/>
        <v>968.85592550828642</v>
      </c>
      <c r="J59" s="23">
        <f t="shared" si="36"/>
        <v>1335.6081533966733</v>
      </c>
      <c r="K59" s="23">
        <f t="shared" si="36"/>
        <v>2291.1203899881061</v>
      </c>
      <c r="L59" s="23">
        <f t="shared" si="36"/>
        <v>1678.9364834561511</v>
      </c>
      <c r="M59" s="23">
        <f t="shared" si="36"/>
        <v>1649.9292990586623</v>
      </c>
      <c r="N59" s="23">
        <f t="shared" si="36"/>
        <v>2304.8420850647612</v>
      </c>
      <c r="O59" s="23">
        <f t="shared" si="36"/>
        <v>3021.3898461358995</v>
      </c>
      <c r="P59" s="23">
        <f t="shared" si="36"/>
        <v>2784.6683695452748</v>
      </c>
      <c r="Q59" s="23">
        <f t="shared" si="36"/>
        <v>3114.5066951058925</v>
      </c>
      <c r="R59" s="23">
        <f t="shared" si="36"/>
        <v>2959.6581782862504</v>
      </c>
      <c r="S59" s="23">
        <f t="shared" si="36"/>
        <v>3327.1822073223202</v>
      </c>
      <c r="T59" s="23">
        <f t="shared" si="36"/>
        <v>592.76222034323416</v>
      </c>
      <c r="U59" s="23">
        <f t="shared" si="36"/>
        <v>589.07940888034284</v>
      </c>
      <c r="V59" s="23">
        <f t="shared" si="36"/>
        <v>597.7055907941542</v>
      </c>
      <c r="W59" s="23">
        <f t="shared" si="36"/>
        <v>580.1599541086257</v>
      </c>
      <c r="X59" s="23">
        <f t="shared" si="36"/>
        <v>328.86647424052779</v>
      </c>
      <c r="Y59" s="23">
        <f t="shared" si="36"/>
        <v>323.09327869483178</v>
      </c>
      <c r="Z59" s="23">
        <f t="shared" si="36"/>
        <v>307.31105533937688</v>
      </c>
      <c r="AA59" s="23">
        <f t="shared" si="36"/>
        <v>305.06268127004836</v>
      </c>
      <c r="AB59" s="23">
        <f t="shared" si="36"/>
        <v>282.66743372606561</v>
      </c>
      <c r="AC59" s="23">
        <f t="shared" si="36"/>
        <v>322.36129524130541</v>
      </c>
      <c r="AD59" s="23">
        <f t="shared" si="36"/>
        <v>303.37965339144222</v>
      </c>
      <c r="AE59" s="23">
        <f t="shared" si="36"/>
        <v>337.07575019937229</v>
      </c>
      <c r="AF59" s="23">
        <f t="shared" si="36"/>
        <v>592.76222034323416</v>
      </c>
      <c r="AG59" s="23">
        <f t="shared" si="36"/>
        <v>589.07940888034284</v>
      </c>
      <c r="AH59" s="23">
        <f t="shared" si="36"/>
        <v>597.7055907941542</v>
      </c>
      <c r="AI59" s="23">
        <f t="shared" si="36"/>
        <v>580.1599541086257</v>
      </c>
      <c r="AJ59" s="23">
        <f t="shared" si="36"/>
        <v>328.86647424052779</v>
      </c>
      <c r="AK59" s="23">
        <f t="shared" si="36"/>
        <v>323.09327869483178</v>
      </c>
      <c r="AL59" s="23">
        <f t="shared" si="36"/>
        <v>307.31105533937688</v>
      </c>
      <c r="AM59" s="23">
        <f t="shared" si="36"/>
        <v>305.06268127004836</v>
      </c>
    </row>
    <row r="60" spans="1:39" ht="15.75" x14ac:dyDescent="0.25">
      <c r="A60" s="624"/>
      <c r="B60" s="13" t="str">
        <f t="shared" si="35"/>
        <v>Building Shell</v>
      </c>
      <c r="C60" s="23">
        <f t="shared" ref="C60:C71" si="37">((C6*0.5)-C42)*C79*C94*C$2</f>
        <v>0</v>
      </c>
      <c r="D60" s="23">
        <f t="shared" ref="D60:AM60" si="38">((D6*0.5)+C24-D42)*D79*D94*D$2</f>
        <v>0</v>
      </c>
      <c r="E60" s="23">
        <f t="shared" si="38"/>
        <v>0</v>
      </c>
      <c r="F60" s="23">
        <f t="shared" si="38"/>
        <v>0</v>
      </c>
      <c r="G60" s="23">
        <f t="shared" si="38"/>
        <v>0</v>
      </c>
      <c r="H60" s="23">
        <f t="shared" si="38"/>
        <v>0</v>
      </c>
      <c r="I60" s="23">
        <f t="shared" si="38"/>
        <v>0</v>
      </c>
      <c r="J60" s="23">
        <f t="shared" si="38"/>
        <v>0</v>
      </c>
      <c r="K60" s="23">
        <f t="shared" si="38"/>
        <v>0</v>
      </c>
      <c r="L60" s="23">
        <f t="shared" si="38"/>
        <v>0</v>
      </c>
      <c r="M60" s="23">
        <f t="shared" si="38"/>
        <v>0</v>
      </c>
      <c r="N60" s="23">
        <f t="shared" si="38"/>
        <v>0</v>
      </c>
      <c r="O60" s="23">
        <f t="shared" si="38"/>
        <v>0</v>
      </c>
      <c r="P60" s="23">
        <f t="shared" si="38"/>
        <v>0</v>
      </c>
      <c r="Q60" s="23">
        <f t="shared" si="38"/>
        <v>0</v>
      </c>
      <c r="R60" s="23">
        <f t="shared" si="38"/>
        <v>0</v>
      </c>
      <c r="S60" s="23">
        <f t="shared" si="38"/>
        <v>0</v>
      </c>
      <c r="T60" s="23">
        <f t="shared" si="38"/>
        <v>0</v>
      </c>
      <c r="U60" s="23">
        <f t="shared" si="38"/>
        <v>0</v>
      </c>
      <c r="V60" s="23">
        <f t="shared" si="38"/>
        <v>0</v>
      </c>
      <c r="W60" s="23">
        <f t="shared" si="38"/>
        <v>0</v>
      </c>
      <c r="X60" s="23">
        <f t="shared" si="38"/>
        <v>0</v>
      </c>
      <c r="Y60" s="23">
        <f t="shared" si="38"/>
        <v>0</v>
      </c>
      <c r="Z60" s="23">
        <f t="shared" si="38"/>
        <v>0</v>
      </c>
      <c r="AA60" s="23">
        <f t="shared" si="38"/>
        <v>0</v>
      </c>
      <c r="AB60" s="23">
        <f t="shared" si="38"/>
        <v>0</v>
      </c>
      <c r="AC60" s="23">
        <f t="shared" si="38"/>
        <v>0</v>
      </c>
      <c r="AD60" s="23">
        <f t="shared" si="38"/>
        <v>0</v>
      </c>
      <c r="AE60" s="23">
        <f t="shared" si="38"/>
        <v>0</v>
      </c>
      <c r="AF60" s="23">
        <f t="shared" si="38"/>
        <v>0</v>
      </c>
      <c r="AG60" s="23">
        <f t="shared" si="38"/>
        <v>0</v>
      </c>
      <c r="AH60" s="23">
        <f t="shared" si="38"/>
        <v>0</v>
      </c>
      <c r="AI60" s="23">
        <f t="shared" si="38"/>
        <v>0</v>
      </c>
      <c r="AJ60" s="23">
        <f t="shared" si="38"/>
        <v>0</v>
      </c>
      <c r="AK60" s="23">
        <f t="shared" si="38"/>
        <v>0</v>
      </c>
      <c r="AL60" s="23">
        <f t="shared" si="38"/>
        <v>0</v>
      </c>
      <c r="AM60" s="23">
        <f t="shared" si="38"/>
        <v>0</v>
      </c>
    </row>
    <row r="61" spans="1:39" ht="15.75" x14ac:dyDescent="0.25">
      <c r="A61" s="624"/>
      <c r="B61" s="13" t="str">
        <f t="shared" si="35"/>
        <v>Cooking</v>
      </c>
      <c r="C61" s="23">
        <f t="shared" si="37"/>
        <v>0</v>
      </c>
      <c r="D61" s="23">
        <f t="shared" ref="D61:AM61" si="39">((D7*0.5)+C25-D43)*D80*D95*D$2</f>
        <v>0</v>
      </c>
      <c r="E61" s="23">
        <f t="shared" si="39"/>
        <v>0</v>
      </c>
      <c r="F61" s="23">
        <f t="shared" si="39"/>
        <v>0</v>
      </c>
      <c r="G61" s="23">
        <f t="shared" si="39"/>
        <v>0</v>
      </c>
      <c r="H61" s="23">
        <f t="shared" si="39"/>
        <v>0</v>
      </c>
      <c r="I61" s="23">
        <f t="shared" si="39"/>
        <v>0</v>
      </c>
      <c r="J61" s="23">
        <f t="shared" si="39"/>
        <v>0</v>
      </c>
      <c r="K61" s="23">
        <f t="shared" si="39"/>
        <v>0</v>
      </c>
      <c r="L61" s="23">
        <f t="shared" si="39"/>
        <v>0</v>
      </c>
      <c r="M61" s="23">
        <f t="shared" si="39"/>
        <v>0</v>
      </c>
      <c r="N61" s="23">
        <f t="shared" si="39"/>
        <v>0</v>
      </c>
      <c r="O61" s="23">
        <f t="shared" si="39"/>
        <v>0</v>
      </c>
      <c r="P61" s="23">
        <f t="shared" si="39"/>
        <v>0</v>
      </c>
      <c r="Q61" s="23">
        <f t="shared" si="39"/>
        <v>0</v>
      </c>
      <c r="R61" s="23">
        <f t="shared" si="39"/>
        <v>0</v>
      </c>
      <c r="S61" s="23">
        <f t="shared" si="39"/>
        <v>0</v>
      </c>
      <c r="T61" s="23">
        <f t="shared" si="39"/>
        <v>0</v>
      </c>
      <c r="U61" s="23">
        <f t="shared" si="39"/>
        <v>0</v>
      </c>
      <c r="V61" s="23">
        <f t="shared" si="39"/>
        <v>0</v>
      </c>
      <c r="W61" s="23">
        <f t="shared" si="39"/>
        <v>0</v>
      </c>
      <c r="X61" s="23">
        <f t="shared" si="39"/>
        <v>0</v>
      </c>
      <c r="Y61" s="23">
        <f t="shared" si="39"/>
        <v>0</v>
      </c>
      <c r="Z61" s="23">
        <f t="shared" si="39"/>
        <v>0</v>
      </c>
      <c r="AA61" s="23">
        <f t="shared" si="39"/>
        <v>0</v>
      </c>
      <c r="AB61" s="23">
        <f t="shared" si="39"/>
        <v>0</v>
      </c>
      <c r="AC61" s="23">
        <f t="shared" si="39"/>
        <v>0</v>
      </c>
      <c r="AD61" s="23">
        <f t="shared" si="39"/>
        <v>0</v>
      </c>
      <c r="AE61" s="23">
        <f t="shared" si="39"/>
        <v>0</v>
      </c>
      <c r="AF61" s="23">
        <f t="shared" si="39"/>
        <v>0</v>
      </c>
      <c r="AG61" s="23">
        <f t="shared" si="39"/>
        <v>0</v>
      </c>
      <c r="AH61" s="23">
        <f t="shared" si="39"/>
        <v>0</v>
      </c>
      <c r="AI61" s="23">
        <f t="shared" si="39"/>
        <v>0</v>
      </c>
      <c r="AJ61" s="23">
        <f t="shared" si="39"/>
        <v>0</v>
      </c>
      <c r="AK61" s="23">
        <f t="shared" si="39"/>
        <v>0</v>
      </c>
      <c r="AL61" s="23">
        <f t="shared" si="39"/>
        <v>0</v>
      </c>
      <c r="AM61" s="23">
        <f t="shared" si="39"/>
        <v>0</v>
      </c>
    </row>
    <row r="62" spans="1:39" ht="15.75" x14ac:dyDescent="0.25">
      <c r="A62" s="624"/>
      <c r="B62" s="13" t="str">
        <f t="shared" si="35"/>
        <v>Cooling</v>
      </c>
      <c r="C62" s="23">
        <f t="shared" si="37"/>
        <v>0</v>
      </c>
      <c r="D62" s="23">
        <f t="shared" ref="D62:AM62" si="40">((D8*0.5)+C26-D44)*D81*D96*D$2</f>
        <v>3.1604198247221257E-2</v>
      </c>
      <c r="E62" s="23">
        <f t="shared" si="40"/>
        <v>1.89541446365452</v>
      </c>
      <c r="F62" s="23">
        <f t="shared" si="40"/>
        <v>7.251034104468606</v>
      </c>
      <c r="G62" s="23">
        <f t="shared" si="40"/>
        <v>161.02619905589765</v>
      </c>
      <c r="H62" s="23">
        <f t="shared" si="40"/>
        <v>3038.5022172080398</v>
      </c>
      <c r="I62" s="23">
        <f t="shared" si="40"/>
        <v>5242.4183219227571</v>
      </c>
      <c r="J62" s="23">
        <f t="shared" si="40"/>
        <v>5336.9770783109552</v>
      </c>
      <c r="K62" s="23">
        <f t="shared" si="40"/>
        <v>3396.9973636316572</v>
      </c>
      <c r="L62" s="23">
        <f t="shared" si="40"/>
        <v>403.40092848522215</v>
      </c>
      <c r="M62" s="23">
        <f t="shared" si="40"/>
        <v>149.82638563819916</v>
      </c>
      <c r="N62" s="23">
        <f t="shared" si="40"/>
        <v>3.4036690372324707</v>
      </c>
      <c r="O62" s="23">
        <f t="shared" si="40"/>
        <v>0.40762354144755075</v>
      </c>
      <c r="P62" s="23">
        <f t="shared" si="40"/>
        <v>16.758659228556294</v>
      </c>
      <c r="Q62" s="23">
        <f t="shared" si="40"/>
        <v>502.53774585241609</v>
      </c>
      <c r="R62" s="23">
        <f t="shared" si="40"/>
        <v>1922.4915731268939</v>
      </c>
      <c r="S62" s="23">
        <f t="shared" si="40"/>
        <v>6949.8139704767755</v>
      </c>
      <c r="T62" s="23">
        <f t="shared" si="40"/>
        <v>18057.921156558536</v>
      </c>
      <c r="U62" s="23">
        <f t="shared" si="40"/>
        <v>22363.054662532893</v>
      </c>
      <c r="V62" s="23">
        <f t="shared" si="40"/>
        <v>21922.818702692126</v>
      </c>
      <c r="W62" s="23">
        <f t="shared" si="40"/>
        <v>9560.6784337533318</v>
      </c>
      <c r="X62" s="23">
        <f t="shared" si="40"/>
        <v>859.18926865774438</v>
      </c>
      <c r="Y62" s="23">
        <f t="shared" si="40"/>
        <v>211.71972225822202</v>
      </c>
      <c r="Z62" s="23">
        <f t="shared" si="40"/>
        <v>2.1215431580462729</v>
      </c>
      <c r="AA62" s="23">
        <f t="shared" si="40"/>
        <v>0.18037811713446389</v>
      </c>
      <c r="AB62" s="23">
        <f t="shared" si="40"/>
        <v>7.5421644805887338</v>
      </c>
      <c r="AC62" s="23">
        <f t="shared" si="40"/>
        <v>227.3105910596463</v>
      </c>
      <c r="AD62" s="23">
        <f t="shared" si="40"/>
        <v>872.07147900560972</v>
      </c>
      <c r="AE62" s="23">
        <f t="shared" si="40"/>
        <v>3062.4395834204556</v>
      </c>
      <c r="AF62" s="23">
        <f t="shared" si="40"/>
        <v>18057.921156558536</v>
      </c>
      <c r="AG62" s="23">
        <f t="shared" si="40"/>
        <v>22363.054662532893</v>
      </c>
      <c r="AH62" s="23">
        <f t="shared" si="40"/>
        <v>21922.818702692126</v>
      </c>
      <c r="AI62" s="23">
        <f t="shared" si="40"/>
        <v>9560.6784337533318</v>
      </c>
      <c r="AJ62" s="23">
        <f t="shared" si="40"/>
        <v>859.18926865774438</v>
      </c>
      <c r="AK62" s="23">
        <f t="shared" si="40"/>
        <v>211.71972225822202</v>
      </c>
      <c r="AL62" s="23">
        <f t="shared" si="40"/>
        <v>2.1215431580462729</v>
      </c>
      <c r="AM62" s="23">
        <f t="shared" si="40"/>
        <v>0.18037811713446389</v>
      </c>
    </row>
    <row r="63" spans="1:39" ht="15.75" x14ac:dyDescent="0.25">
      <c r="A63" s="624"/>
      <c r="B63" s="13" t="str">
        <f t="shared" si="35"/>
        <v>Ext Lighting</v>
      </c>
      <c r="C63" s="23">
        <f t="shared" si="37"/>
        <v>0</v>
      </c>
      <c r="D63" s="23">
        <f t="shared" ref="D63:AM63" si="41">((D9*0.5)+C27-D45)*D82*D97*D$2</f>
        <v>0</v>
      </c>
      <c r="E63" s="23">
        <f t="shared" si="41"/>
        <v>0</v>
      </c>
      <c r="F63" s="23">
        <f t="shared" si="41"/>
        <v>0</v>
      </c>
      <c r="G63" s="23">
        <f t="shared" si="41"/>
        <v>0</v>
      </c>
      <c r="H63" s="23">
        <f t="shared" si="41"/>
        <v>0</v>
      </c>
      <c r="I63" s="23">
        <f t="shared" si="41"/>
        <v>0</v>
      </c>
      <c r="J63" s="23">
        <f t="shared" si="41"/>
        <v>0</v>
      </c>
      <c r="K63" s="23">
        <f t="shared" si="41"/>
        <v>0</v>
      </c>
      <c r="L63" s="23">
        <f t="shared" si="41"/>
        <v>0</v>
      </c>
      <c r="M63" s="23">
        <f t="shared" si="41"/>
        <v>0</v>
      </c>
      <c r="N63" s="23">
        <f t="shared" si="41"/>
        <v>0</v>
      </c>
      <c r="O63" s="23">
        <f t="shared" si="41"/>
        <v>0</v>
      </c>
      <c r="P63" s="23">
        <f t="shared" si="41"/>
        <v>0</v>
      </c>
      <c r="Q63" s="23">
        <f t="shared" si="41"/>
        <v>0</v>
      </c>
      <c r="R63" s="23">
        <f t="shared" si="41"/>
        <v>0</v>
      </c>
      <c r="S63" s="23">
        <f t="shared" si="41"/>
        <v>0</v>
      </c>
      <c r="T63" s="23">
        <f t="shared" si="41"/>
        <v>0</v>
      </c>
      <c r="U63" s="23">
        <f t="shared" si="41"/>
        <v>0</v>
      </c>
      <c r="V63" s="23">
        <f t="shared" si="41"/>
        <v>0</v>
      </c>
      <c r="W63" s="23">
        <f t="shared" si="41"/>
        <v>0</v>
      </c>
      <c r="X63" s="23">
        <f t="shared" si="41"/>
        <v>0</v>
      </c>
      <c r="Y63" s="23">
        <f t="shared" si="41"/>
        <v>0</v>
      </c>
      <c r="Z63" s="23">
        <f t="shared" si="41"/>
        <v>0</v>
      </c>
      <c r="AA63" s="23">
        <f t="shared" si="41"/>
        <v>0</v>
      </c>
      <c r="AB63" s="23">
        <f t="shared" si="41"/>
        <v>0</v>
      </c>
      <c r="AC63" s="23">
        <f t="shared" si="41"/>
        <v>0</v>
      </c>
      <c r="AD63" s="23">
        <f t="shared" si="41"/>
        <v>0</v>
      </c>
      <c r="AE63" s="23">
        <f t="shared" si="41"/>
        <v>0</v>
      </c>
      <c r="AF63" s="23">
        <f t="shared" si="41"/>
        <v>0</v>
      </c>
      <c r="AG63" s="23">
        <f t="shared" si="41"/>
        <v>0</v>
      </c>
      <c r="AH63" s="23">
        <f t="shared" si="41"/>
        <v>0</v>
      </c>
      <c r="AI63" s="23">
        <f t="shared" si="41"/>
        <v>0</v>
      </c>
      <c r="AJ63" s="23">
        <f t="shared" si="41"/>
        <v>0</v>
      </c>
      <c r="AK63" s="23">
        <f t="shared" si="41"/>
        <v>0</v>
      </c>
      <c r="AL63" s="23">
        <f t="shared" si="41"/>
        <v>0</v>
      </c>
      <c r="AM63" s="23">
        <f t="shared" si="41"/>
        <v>0</v>
      </c>
    </row>
    <row r="64" spans="1:39" ht="15.75" x14ac:dyDescent="0.25">
      <c r="A64" s="624"/>
      <c r="B64" s="13" t="str">
        <f t="shared" si="35"/>
        <v>Heating</v>
      </c>
      <c r="C64" s="23">
        <f t="shared" si="37"/>
        <v>0</v>
      </c>
      <c r="D64" s="23">
        <f t="shared" ref="D64:AM64" si="42">((D10*0.5)+C28-D46)*D83*D98*D$2</f>
        <v>0</v>
      </c>
      <c r="E64" s="23">
        <f t="shared" si="42"/>
        <v>0</v>
      </c>
      <c r="F64" s="23">
        <f t="shared" si="42"/>
        <v>0</v>
      </c>
      <c r="G64" s="23">
        <f t="shared" si="42"/>
        <v>0</v>
      </c>
      <c r="H64" s="23">
        <f t="shared" si="42"/>
        <v>0</v>
      </c>
      <c r="I64" s="23">
        <f t="shared" si="42"/>
        <v>0</v>
      </c>
      <c r="J64" s="23">
        <f t="shared" si="42"/>
        <v>0</v>
      </c>
      <c r="K64" s="23">
        <f t="shared" si="42"/>
        <v>0</v>
      </c>
      <c r="L64" s="23">
        <f t="shared" si="42"/>
        <v>0</v>
      </c>
      <c r="M64" s="23">
        <f t="shared" si="42"/>
        <v>0</v>
      </c>
      <c r="N64" s="23">
        <f t="shared" si="42"/>
        <v>0</v>
      </c>
      <c r="O64" s="23">
        <f t="shared" si="42"/>
        <v>0</v>
      </c>
      <c r="P64" s="23">
        <f t="shared" si="42"/>
        <v>0</v>
      </c>
      <c r="Q64" s="23">
        <f t="shared" si="42"/>
        <v>0</v>
      </c>
      <c r="R64" s="23">
        <f t="shared" si="42"/>
        <v>0</v>
      </c>
      <c r="S64" s="23">
        <f t="shared" si="42"/>
        <v>0</v>
      </c>
      <c r="T64" s="23">
        <f t="shared" si="42"/>
        <v>0</v>
      </c>
      <c r="U64" s="23">
        <f t="shared" si="42"/>
        <v>0</v>
      </c>
      <c r="V64" s="23">
        <f t="shared" si="42"/>
        <v>0</v>
      </c>
      <c r="W64" s="23">
        <f t="shared" si="42"/>
        <v>0</v>
      </c>
      <c r="X64" s="23">
        <f t="shared" si="42"/>
        <v>0</v>
      </c>
      <c r="Y64" s="23">
        <f t="shared" si="42"/>
        <v>0</v>
      </c>
      <c r="Z64" s="23">
        <f t="shared" si="42"/>
        <v>0</v>
      </c>
      <c r="AA64" s="23">
        <f t="shared" si="42"/>
        <v>0</v>
      </c>
      <c r="AB64" s="23">
        <f t="shared" si="42"/>
        <v>0</v>
      </c>
      <c r="AC64" s="23">
        <f t="shared" si="42"/>
        <v>0</v>
      </c>
      <c r="AD64" s="23">
        <f t="shared" si="42"/>
        <v>0</v>
      </c>
      <c r="AE64" s="23">
        <f t="shared" si="42"/>
        <v>0</v>
      </c>
      <c r="AF64" s="23">
        <f t="shared" si="42"/>
        <v>0</v>
      </c>
      <c r="AG64" s="23">
        <f t="shared" si="42"/>
        <v>0</v>
      </c>
      <c r="AH64" s="23">
        <f t="shared" si="42"/>
        <v>0</v>
      </c>
      <c r="AI64" s="23">
        <f t="shared" si="42"/>
        <v>0</v>
      </c>
      <c r="AJ64" s="23">
        <f t="shared" si="42"/>
        <v>0</v>
      </c>
      <c r="AK64" s="23">
        <f t="shared" si="42"/>
        <v>0</v>
      </c>
      <c r="AL64" s="23">
        <f t="shared" si="42"/>
        <v>0</v>
      </c>
      <c r="AM64" s="23">
        <f t="shared" si="42"/>
        <v>0</v>
      </c>
    </row>
    <row r="65" spans="1:41" ht="15.75" x14ac:dyDescent="0.25">
      <c r="A65" s="624"/>
      <c r="B65" s="13" t="str">
        <f t="shared" si="35"/>
        <v>HVAC</v>
      </c>
      <c r="C65" s="23">
        <f t="shared" si="37"/>
        <v>0</v>
      </c>
      <c r="D65" s="23">
        <f t="shared" ref="D65:AM65" si="43">((D11*0.5)+C29-D47)*D84*D99*D$2</f>
        <v>0</v>
      </c>
      <c r="E65" s="23">
        <f t="shared" si="43"/>
        <v>21.478109585241022</v>
      </c>
      <c r="F65" s="23">
        <f t="shared" si="43"/>
        <v>23.482334135258199</v>
      </c>
      <c r="G65" s="23">
        <f t="shared" si="43"/>
        <v>63.718992607082242</v>
      </c>
      <c r="H65" s="23">
        <f t="shared" si="43"/>
        <v>958.62040822639392</v>
      </c>
      <c r="I65" s="23">
        <f t="shared" si="43"/>
        <v>1739.4321152929472</v>
      </c>
      <c r="J65" s="23">
        <f t="shared" si="43"/>
        <v>2016.8582929903278</v>
      </c>
      <c r="K65" s="23">
        <f t="shared" si="43"/>
        <v>1056.753827793493</v>
      </c>
      <c r="L65" s="23">
        <f t="shared" si="43"/>
        <v>330.23004526241277</v>
      </c>
      <c r="M65" s="23">
        <f t="shared" si="43"/>
        <v>823.41119307658494</v>
      </c>
      <c r="N65" s="23">
        <f t="shared" si="43"/>
        <v>5857.3562040176485</v>
      </c>
      <c r="O65" s="23">
        <f t="shared" si="43"/>
        <v>10606.881184021235</v>
      </c>
      <c r="P65" s="23">
        <f t="shared" si="43"/>
        <v>8722.9389905707794</v>
      </c>
      <c r="Q65" s="23">
        <f t="shared" si="43"/>
        <v>6921.4177084350122</v>
      </c>
      <c r="R65" s="23">
        <f t="shared" si="43"/>
        <v>3783.6440556865746</v>
      </c>
      <c r="S65" s="23">
        <f t="shared" si="43"/>
        <v>4863.0654931331683</v>
      </c>
      <c r="T65" s="23">
        <f t="shared" si="43"/>
        <v>7008.5266542250802</v>
      </c>
      <c r="U65" s="23">
        <f t="shared" si="43"/>
        <v>8641.9465804431984</v>
      </c>
      <c r="V65" s="23">
        <f t="shared" si="43"/>
        <v>8482.0164114516956</v>
      </c>
      <c r="W65" s="23">
        <f t="shared" si="43"/>
        <v>3810.6413647819222</v>
      </c>
      <c r="X65" s="23">
        <f t="shared" si="43"/>
        <v>1157.6878426719363</v>
      </c>
      <c r="Y65" s="23">
        <f t="shared" si="43"/>
        <v>1811.0697575864351</v>
      </c>
      <c r="Z65" s="23">
        <f t="shared" si="43"/>
        <v>2954.2519815635314</v>
      </c>
      <c r="AA65" s="23">
        <f t="shared" si="43"/>
        <v>3144.7652272505538</v>
      </c>
      <c r="AB65" s="23">
        <f t="shared" si="43"/>
        <v>2621.2825917069413</v>
      </c>
      <c r="AC65" s="23">
        <f t="shared" si="43"/>
        <v>2113.4148587857849</v>
      </c>
      <c r="AD65" s="23">
        <f t="shared" si="43"/>
        <v>1154.7512798825035</v>
      </c>
      <c r="AE65" s="23">
        <f t="shared" si="43"/>
        <v>1449.6281976110602</v>
      </c>
      <c r="AF65" s="23">
        <f t="shared" si="43"/>
        <v>7008.5266542250802</v>
      </c>
      <c r="AG65" s="23">
        <f t="shared" si="43"/>
        <v>8641.9465804431984</v>
      </c>
      <c r="AH65" s="23">
        <f t="shared" si="43"/>
        <v>8482.0164114516956</v>
      </c>
      <c r="AI65" s="23">
        <f t="shared" si="43"/>
        <v>3810.6413647819222</v>
      </c>
      <c r="AJ65" s="23">
        <f t="shared" si="43"/>
        <v>1157.6878426719363</v>
      </c>
      <c r="AK65" s="23">
        <f t="shared" si="43"/>
        <v>1811.0697575864351</v>
      </c>
      <c r="AL65" s="23">
        <f t="shared" si="43"/>
        <v>2954.2519815635314</v>
      </c>
      <c r="AM65" s="23">
        <f t="shared" si="43"/>
        <v>3144.7652272505538</v>
      </c>
    </row>
    <row r="66" spans="1:41" ht="15.75" x14ac:dyDescent="0.25">
      <c r="A66" s="624"/>
      <c r="B66" s="13" t="str">
        <f t="shared" si="35"/>
        <v>Lighting</v>
      </c>
      <c r="C66" s="23">
        <f t="shared" si="37"/>
        <v>0</v>
      </c>
      <c r="D66" s="23">
        <f t="shared" ref="D66:AM66" si="44">((D12*0.5)+C30-D48)*D85*D100*D$2</f>
        <v>82.346961420603336</v>
      </c>
      <c r="E66" s="23">
        <f t="shared" si="44"/>
        <v>276.15719503538196</v>
      </c>
      <c r="F66" s="23">
        <f t="shared" si="44"/>
        <v>431.07154691561334</v>
      </c>
      <c r="G66" s="23">
        <f t="shared" si="44"/>
        <v>1358.3963196764712</v>
      </c>
      <c r="H66" s="23">
        <f t="shared" si="44"/>
        <v>3776.4124673459805</v>
      </c>
      <c r="I66" s="23">
        <f t="shared" si="44"/>
        <v>5616.9888128463417</v>
      </c>
      <c r="J66" s="23">
        <f t="shared" si="44"/>
        <v>5729.6427177072283</v>
      </c>
      <c r="K66" s="23">
        <f t="shared" si="44"/>
        <v>7358.6193801015997</v>
      </c>
      <c r="L66" s="23">
        <f t="shared" si="44"/>
        <v>5845.9683751344701</v>
      </c>
      <c r="M66" s="23">
        <f t="shared" si="44"/>
        <v>8638.9220256550507</v>
      </c>
      <c r="N66" s="23">
        <f t="shared" si="44"/>
        <v>15345.924007816855</v>
      </c>
      <c r="O66" s="23">
        <f t="shared" si="44"/>
        <v>21114.298053743467</v>
      </c>
      <c r="P66" s="23">
        <f t="shared" si="44"/>
        <v>16293.41842577601</v>
      </c>
      <c r="Q66" s="23">
        <f t="shared" si="44"/>
        <v>17966.812665310095</v>
      </c>
      <c r="R66" s="23">
        <f t="shared" si="44"/>
        <v>18464.796240684806</v>
      </c>
      <c r="S66" s="23">
        <f t="shared" si="44"/>
        <v>23692.405706743564</v>
      </c>
      <c r="T66" s="23">
        <f t="shared" si="44"/>
        <v>4666.1452461069639</v>
      </c>
      <c r="U66" s="23">
        <f t="shared" si="44"/>
        <v>5684.2740714823613</v>
      </c>
      <c r="V66" s="23">
        <f t="shared" si="44"/>
        <v>4659.2568129193678</v>
      </c>
      <c r="W66" s="23">
        <f t="shared" si="44"/>
        <v>4708.7526720326823</v>
      </c>
      <c r="X66" s="23">
        <f t="shared" si="44"/>
        <v>3095.7953022210459</v>
      </c>
      <c r="Y66" s="23">
        <f t="shared" si="44"/>
        <v>2533.7692985843992</v>
      </c>
      <c r="Z66" s="23">
        <f t="shared" si="44"/>
        <v>2503.8374457381492</v>
      </c>
      <c r="AA66" s="23">
        <f t="shared" si="44"/>
        <v>2823.6708156711597</v>
      </c>
      <c r="AB66" s="23">
        <f t="shared" si="44"/>
        <v>2192.0619387785209</v>
      </c>
      <c r="AC66" s="23">
        <f t="shared" si="44"/>
        <v>2466.0250435081043</v>
      </c>
      <c r="AD66" s="23">
        <f t="shared" si="44"/>
        <v>2505.9778048980802</v>
      </c>
      <c r="AE66" s="23">
        <f t="shared" si="44"/>
        <v>3181.5249764284813</v>
      </c>
      <c r="AF66" s="23">
        <f t="shared" si="44"/>
        <v>4666.1452461069639</v>
      </c>
      <c r="AG66" s="23">
        <f t="shared" si="44"/>
        <v>5684.2740714823613</v>
      </c>
      <c r="AH66" s="23">
        <f t="shared" si="44"/>
        <v>4659.2568129193678</v>
      </c>
      <c r="AI66" s="23">
        <f t="shared" si="44"/>
        <v>4708.7526720326823</v>
      </c>
      <c r="AJ66" s="23">
        <f t="shared" si="44"/>
        <v>3095.7953022210459</v>
      </c>
      <c r="AK66" s="23">
        <f t="shared" si="44"/>
        <v>2533.7692985843992</v>
      </c>
      <c r="AL66" s="23">
        <f t="shared" si="44"/>
        <v>2503.8374457381492</v>
      </c>
      <c r="AM66" s="23">
        <f t="shared" si="44"/>
        <v>2823.6708156711597</v>
      </c>
    </row>
    <row r="67" spans="1:41" ht="15.75" x14ac:dyDescent="0.25">
      <c r="A67" s="624"/>
      <c r="B67" s="13" t="str">
        <f t="shared" si="35"/>
        <v>Miscellaneous</v>
      </c>
      <c r="C67" s="23">
        <f t="shared" si="37"/>
        <v>0</v>
      </c>
      <c r="D67" s="23">
        <f t="shared" ref="D67:AM67" si="45">((D13*0.5)+C31-D49)*D86*D101*D$2</f>
        <v>0</v>
      </c>
      <c r="E67" s="23">
        <f t="shared" si="45"/>
        <v>0</v>
      </c>
      <c r="F67" s="23">
        <f t="shared" si="45"/>
        <v>0</v>
      </c>
      <c r="G67" s="23">
        <f t="shared" si="45"/>
        <v>0</v>
      </c>
      <c r="H67" s="23">
        <f t="shared" si="45"/>
        <v>0</v>
      </c>
      <c r="I67" s="23">
        <f t="shared" si="45"/>
        <v>0</v>
      </c>
      <c r="J67" s="23">
        <f t="shared" si="45"/>
        <v>0</v>
      </c>
      <c r="K67" s="23">
        <f t="shared" si="45"/>
        <v>0</v>
      </c>
      <c r="L67" s="23">
        <f t="shared" si="45"/>
        <v>0</v>
      </c>
      <c r="M67" s="23">
        <f t="shared" si="45"/>
        <v>0</v>
      </c>
      <c r="N67" s="23">
        <f t="shared" si="45"/>
        <v>0</v>
      </c>
      <c r="O67" s="23">
        <f t="shared" si="45"/>
        <v>0</v>
      </c>
      <c r="P67" s="23">
        <f t="shared" si="45"/>
        <v>0</v>
      </c>
      <c r="Q67" s="23">
        <f t="shared" si="45"/>
        <v>0</v>
      </c>
      <c r="R67" s="23">
        <f t="shared" si="45"/>
        <v>0</v>
      </c>
      <c r="S67" s="23">
        <f t="shared" si="45"/>
        <v>0</v>
      </c>
      <c r="T67" s="23">
        <f t="shared" si="45"/>
        <v>0</v>
      </c>
      <c r="U67" s="23">
        <f t="shared" si="45"/>
        <v>0</v>
      </c>
      <c r="V67" s="23">
        <f t="shared" si="45"/>
        <v>0</v>
      </c>
      <c r="W67" s="23">
        <f t="shared" si="45"/>
        <v>0</v>
      </c>
      <c r="X67" s="23">
        <f t="shared" si="45"/>
        <v>0</v>
      </c>
      <c r="Y67" s="23">
        <f t="shared" si="45"/>
        <v>0</v>
      </c>
      <c r="Z67" s="23">
        <f t="shared" si="45"/>
        <v>0</v>
      </c>
      <c r="AA67" s="23">
        <f t="shared" si="45"/>
        <v>0</v>
      </c>
      <c r="AB67" s="23">
        <f t="shared" si="45"/>
        <v>0</v>
      </c>
      <c r="AC67" s="23">
        <f t="shared" si="45"/>
        <v>0</v>
      </c>
      <c r="AD67" s="23">
        <f t="shared" si="45"/>
        <v>0</v>
      </c>
      <c r="AE67" s="23">
        <f t="shared" si="45"/>
        <v>0</v>
      </c>
      <c r="AF67" s="23">
        <f t="shared" si="45"/>
        <v>0</v>
      </c>
      <c r="AG67" s="23">
        <f t="shared" si="45"/>
        <v>0</v>
      </c>
      <c r="AH67" s="23">
        <f t="shared" si="45"/>
        <v>0</v>
      </c>
      <c r="AI67" s="23">
        <f t="shared" si="45"/>
        <v>0</v>
      </c>
      <c r="AJ67" s="23">
        <f t="shared" si="45"/>
        <v>0</v>
      </c>
      <c r="AK67" s="23">
        <f t="shared" si="45"/>
        <v>0</v>
      </c>
      <c r="AL67" s="23">
        <f t="shared" si="45"/>
        <v>0</v>
      </c>
      <c r="AM67" s="23">
        <f t="shared" si="45"/>
        <v>0</v>
      </c>
    </row>
    <row r="68" spans="1:41" ht="15.75" customHeight="1" x14ac:dyDescent="0.25">
      <c r="A68" s="624"/>
      <c r="B68" s="13" t="str">
        <f t="shared" si="35"/>
        <v>Motors</v>
      </c>
      <c r="C68" s="23">
        <f t="shared" si="37"/>
        <v>0</v>
      </c>
      <c r="D68" s="23">
        <f t="shared" ref="D68:AM68" si="46">((D14*0.5)+C32-D50)*D87*D102*D$2</f>
        <v>0</v>
      </c>
      <c r="E68" s="23">
        <f t="shared" si="46"/>
        <v>0</v>
      </c>
      <c r="F68" s="23">
        <f t="shared" si="46"/>
        <v>0</v>
      </c>
      <c r="G68" s="23">
        <f t="shared" si="46"/>
        <v>0</v>
      </c>
      <c r="H68" s="23">
        <f t="shared" si="46"/>
        <v>0</v>
      </c>
      <c r="I68" s="23">
        <f t="shared" si="46"/>
        <v>0</v>
      </c>
      <c r="J68" s="23">
        <f t="shared" si="46"/>
        <v>1725.1394454538956</v>
      </c>
      <c r="K68" s="23">
        <f t="shared" si="46"/>
        <v>3335.1075223717676</v>
      </c>
      <c r="L68" s="23">
        <f t="shared" si="46"/>
        <v>1900.8757293814292</v>
      </c>
      <c r="M68" s="23">
        <f t="shared" si="46"/>
        <v>1868.0340743562354</v>
      </c>
      <c r="N68" s="23">
        <f t="shared" si="46"/>
        <v>1792.5505585938809</v>
      </c>
      <c r="O68" s="23">
        <f t="shared" si="46"/>
        <v>1789.568114591257</v>
      </c>
      <c r="P68" s="23">
        <f t="shared" si="46"/>
        <v>1649.3580695064334</v>
      </c>
      <c r="Q68" s="23">
        <f t="shared" si="46"/>
        <v>1844.7211906039488</v>
      </c>
      <c r="R68" s="23">
        <f t="shared" si="46"/>
        <v>1753.0044700203466</v>
      </c>
      <c r="S68" s="23">
        <f t="shared" si="46"/>
        <v>1970.6888196749323</v>
      </c>
      <c r="T68" s="23">
        <f t="shared" si="46"/>
        <v>0</v>
      </c>
      <c r="U68" s="23">
        <f t="shared" si="46"/>
        <v>0</v>
      </c>
      <c r="V68" s="23">
        <f t="shared" si="46"/>
        <v>0</v>
      </c>
      <c r="W68" s="23">
        <f t="shared" si="46"/>
        <v>0</v>
      </c>
      <c r="X68" s="23">
        <f t="shared" si="46"/>
        <v>0</v>
      </c>
      <c r="Y68" s="23">
        <f t="shared" si="46"/>
        <v>0</v>
      </c>
      <c r="Z68" s="23">
        <f t="shared" si="46"/>
        <v>0</v>
      </c>
      <c r="AA68" s="23">
        <f t="shared" si="46"/>
        <v>0</v>
      </c>
      <c r="AB68" s="23">
        <f t="shared" si="46"/>
        <v>0</v>
      </c>
      <c r="AC68" s="23">
        <f t="shared" si="46"/>
        <v>0</v>
      </c>
      <c r="AD68" s="23">
        <f t="shared" si="46"/>
        <v>0</v>
      </c>
      <c r="AE68" s="23">
        <f t="shared" si="46"/>
        <v>0</v>
      </c>
      <c r="AF68" s="23">
        <f t="shared" si="46"/>
        <v>0</v>
      </c>
      <c r="AG68" s="23">
        <f t="shared" si="46"/>
        <v>0</v>
      </c>
      <c r="AH68" s="23">
        <f t="shared" si="46"/>
        <v>0</v>
      </c>
      <c r="AI68" s="23">
        <f t="shared" si="46"/>
        <v>0</v>
      </c>
      <c r="AJ68" s="23">
        <f t="shared" si="46"/>
        <v>0</v>
      </c>
      <c r="AK68" s="23">
        <f t="shared" si="46"/>
        <v>0</v>
      </c>
      <c r="AL68" s="23">
        <f t="shared" si="46"/>
        <v>0</v>
      </c>
      <c r="AM68" s="23">
        <f t="shared" si="46"/>
        <v>0</v>
      </c>
    </row>
    <row r="69" spans="1:41" ht="15.75" x14ac:dyDescent="0.25">
      <c r="A69" s="624"/>
      <c r="B69" s="13" t="str">
        <f t="shared" si="35"/>
        <v>Process</v>
      </c>
      <c r="C69" s="23">
        <f t="shared" si="37"/>
        <v>0</v>
      </c>
      <c r="D69" s="23">
        <f t="shared" ref="D69:AM69" si="47">((D15*0.5)+C33-D51)*D88*D103*D$2</f>
        <v>0</v>
      </c>
      <c r="E69" s="23">
        <f t="shared" si="47"/>
        <v>0</v>
      </c>
      <c r="F69" s="23">
        <f t="shared" si="47"/>
        <v>0</v>
      </c>
      <c r="G69" s="23">
        <f t="shared" si="47"/>
        <v>187.19959323731248</v>
      </c>
      <c r="H69" s="23">
        <f t="shared" si="47"/>
        <v>666.39015224632499</v>
      </c>
      <c r="I69" s="23">
        <f t="shared" si="47"/>
        <v>668.59910492712731</v>
      </c>
      <c r="J69" s="23">
        <f t="shared" si="47"/>
        <v>3175.8635602814729</v>
      </c>
      <c r="K69" s="23">
        <f t="shared" si="47"/>
        <v>5468.3279644216063</v>
      </c>
      <c r="L69" s="23">
        <f t="shared" si="47"/>
        <v>3116.7246747339163</v>
      </c>
      <c r="M69" s="23">
        <f t="shared" si="47"/>
        <v>5796.8465305031095</v>
      </c>
      <c r="N69" s="23">
        <f t="shared" si="47"/>
        <v>13627.484136685869</v>
      </c>
      <c r="O69" s="23">
        <f t="shared" si="47"/>
        <v>19037.138311428513</v>
      </c>
      <c r="P69" s="23">
        <f t="shared" si="47"/>
        <v>17545.606360692411</v>
      </c>
      <c r="Q69" s="23">
        <f t="shared" si="47"/>
        <v>19623.847879951503</v>
      </c>
      <c r="R69" s="23">
        <f t="shared" si="47"/>
        <v>18648.180130294779</v>
      </c>
      <c r="S69" s="23">
        <f t="shared" si="47"/>
        <v>20963.871295564699</v>
      </c>
      <c r="T69" s="23">
        <f t="shared" si="47"/>
        <v>23048.969075662397</v>
      </c>
      <c r="U69" s="23">
        <f t="shared" si="47"/>
        <v>22905.766616722754</v>
      </c>
      <c r="V69" s="23">
        <f t="shared" si="47"/>
        <v>23241.187116459299</v>
      </c>
      <c r="W69" s="23">
        <f t="shared" si="47"/>
        <v>22558.942493744675</v>
      </c>
      <c r="X69" s="23">
        <f t="shared" si="47"/>
        <v>12787.645593207497</v>
      </c>
      <c r="Y69" s="23">
        <f t="shared" si="47"/>
        <v>12563.160629365759</v>
      </c>
      <c r="Z69" s="23">
        <f t="shared" si="47"/>
        <v>11949.484579204462</v>
      </c>
      <c r="AA69" s="23">
        <f t="shared" si="47"/>
        <v>11862.058790893483</v>
      </c>
      <c r="AB69" s="23">
        <f t="shared" si="47"/>
        <v>10991.241875834066</v>
      </c>
      <c r="AC69" s="23">
        <f t="shared" si="47"/>
        <v>12534.698181177921</v>
      </c>
      <c r="AD69" s="23">
        <f t="shared" si="47"/>
        <v>11796.615926628263</v>
      </c>
      <c r="AE69" s="23">
        <f t="shared" si="47"/>
        <v>13106.855119751583</v>
      </c>
      <c r="AF69" s="23">
        <f t="shared" si="47"/>
        <v>23048.969075662397</v>
      </c>
      <c r="AG69" s="23">
        <f t="shared" si="47"/>
        <v>22905.766616722754</v>
      </c>
      <c r="AH69" s="23">
        <f t="shared" si="47"/>
        <v>23241.187116459299</v>
      </c>
      <c r="AI69" s="23">
        <f t="shared" si="47"/>
        <v>22558.942493744675</v>
      </c>
      <c r="AJ69" s="23">
        <f t="shared" si="47"/>
        <v>12787.645593207497</v>
      </c>
      <c r="AK69" s="23">
        <f t="shared" si="47"/>
        <v>12563.160629365759</v>
      </c>
      <c r="AL69" s="23">
        <f t="shared" si="47"/>
        <v>11949.484579204462</v>
      </c>
      <c r="AM69" s="23">
        <f t="shared" si="47"/>
        <v>11862.058790893483</v>
      </c>
    </row>
    <row r="70" spans="1:41" ht="15.75" x14ac:dyDescent="0.25">
      <c r="A70" s="624"/>
      <c r="B70" s="13" t="str">
        <f t="shared" si="35"/>
        <v>Refrigeration</v>
      </c>
      <c r="C70" s="23">
        <f t="shared" si="37"/>
        <v>0</v>
      </c>
      <c r="D70" s="23">
        <f t="shared" ref="D70:AM70" si="48">((D16*0.5)+C34-D52)*D89*D104*D$2</f>
        <v>0</v>
      </c>
      <c r="E70" s="23">
        <f t="shared" si="48"/>
        <v>0</v>
      </c>
      <c r="F70" s="23">
        <f t="shared" si="48"/>
        <v>0</v>
      </c>
      <c r="G70" s="23">
        <f t="shared" si="48"/>
        <v>0</v>
      </c>
      <c r="H70" s="23">
        <f t="shared" si="48"/>
        <v>0</v>
      </c>
      <c r="I70" s="23">
        <f t="shared" si="48"/>
        <v>0</v>
      </c>
      <c r="J70" s="23">
        <f t="shared" si="48"/>
        <v>0</v>
      </c>
      <c r="K70" s="23">
        <f t="shared" si="48"/>
        <v>0</v>
      </c>
      <c r="L70" s="23">
        <f t="shared" si="48"/>
        <v>0</v>
      </c>
      <c r="M70" s="23">
        <f t="shared" si="48"/>
        <v>0</v>
      </c>
      <c r="N70" s="23">
        <f t="shared" si="48"/>
        <v>0</v>
      </c>
      <c r="O70" s="23">
        <f t="shared" si="48"/>
        <v>0</v>
      </c>
      <c r="P70" s="23">
        <f t="shared" si="48"/>
        <v>0</v>
      </c>
      <c r="Q70" s="23">
        <f t="shared" si="48"/>
        <v>0</v>
      </c>
      <c r="R70" s="23">
        <f t="shared" si="48"/>
        <v>0</v>
      </c>
      <c r="S70" s="23">
        <f t="shared" si="48"/>
        <v>0</v>
      </c>
      <c r="T70" s="23">
        <f t="shared" si="48"/>
        <v>0</v>
      </c>
      <c r="U70" s="23">
        <f t="shared" si="48"/>
        <v>0</v>
      </c>
      <c r="V70" s="23">
        <f t="shared" si="48"/>
        <v>0</v>
      </c>
      <c r="W70" s="23">
        <f t="shared" si="48"/>
        <v>0</v>
      </c>
      <c r="X70" s="23">
        <f t="shared" si="48"/>
        <v>0</v>
      </c>
      <c r="Y70" s="23">
        <f t="shared" si="48"/>
        <v>0</v>
      </c>
      <c r="Z70" s="23">
        <f t="shared" si="48"/>
        <v>0</v>
      </c>
      <c r="AA70" s="23">
        <f t="shared" si="48"/>
        <v>0</v>
      </c>
      <c r="AB70" s="23">
        <f t="shared" si="48"/>
        <v>0</v>
      </c>
      <c r="AC70" s="23">
        <f t="shared" si="48"/>
        <v>0</v>
      </c>
      <c r="AD70" s="23">
        <f t="shared" si="48"/>
        <v>0</v>
      </c>
      <c r="AE70" s="23">
        <f t="shared" si="48"/>
        <v>0</v>
      </c>
      <c r="AF70" s="23">
        <f t="shared" si="48"/>
        <v>0</v>
      </c>
      <c r="AG70" s="23">
        <f t="shared" si="48"/>
        <v>0</v>
      </c>
      <c r="AH70" s="23">
        <f t="shared" si="48"/>
        <v>0</v>
      </c>
      <c r="AI70" s="23">
        <f t="shared" si="48"/>
        <v>0</v>
      </c>
      <c r="AJ70" s="23">
        <f t="shared" si="48"/>
        <v>0</v>
      </c>
      <c r="AK70" s="23">
        <f t="shared" si="48"/>
        <v>0</v>
      </c>
      <c r="AL70" s="23">
        <f t="shared" si="48"/>
        <v>0</v>
      </c>
      <c r="AM70" s="23">
        <f t="shared" si="48"/>
        <v>0</v>
      </c>
    </row>
    <row r="71" spans="1:41" ht="15.75" x14ac:dyDescent="0.25">
      <c r="A71" s="624"/>
      <c r="B71" s="13" t="str">
        <f t="shared" si="35"/>
        <v>Water Heating</v>
      </c>
      <c r="C71" s="23">
        <f t="shared" si="37"/>
        <v>0</v>
      </c>
      <c r="D71" s="23">
        <f t="shared" ref="D71:AM71" si="49">((D17*0.5)+C35-D53)*D90*D105*D$2</f>
        <v>0</v>
      </c>
      <c r="E71" s="23">
        <f t="shared" si="49"/>
        <v>0</v>
      </c>
      <c r="F71" s="23">
        <f t="shared" si="49"/>
        <v>0</v>
      </c>
      <c r="G71" s="23">
        <f t="shared" si="49"/>
        <v>0</v>
      </c>
      <c r="H71" s="23">
        <f t="shared" si="49"/>
        <v>0</v>
      </c>
      <c r="I71" s="23">
        <f t="shared" si="49"/>
        <v>0</v>
      </c>
      <c r="J71" s="23">
        <f t="shared" si="49"/>
        <v>0</v>
      </c>
      <c r="K71" s="23">
        <f t="shared" si="49"/>
        <v>0</v>
      </c>
      <c r="L71" s="23">
        <f t="shared" si="49"/>
        <v>0</v>
      </c>
      <c r="M71" s="23">
        <f t="shared" si="49"/>
        <v>0</v>
      </c>
      <c r="N71" s="23">
        <f t="shared" si="49"/>
        <v>55.156755532421279</v>
      </c>
      <c r="O71" s="23">
        <f t="shared" si="49"/>
        <v>123.81136887544066</v>
      </c>
      <c r="P71" s="23">
        <f t="shared" si="49"/>
        <v>107.03379610719017</v>
      </c>
      <c r="Q71" s="23">
        <f t="shared" si="49"/>
        <v>105.91091231993411</v>
      </c>
      <c r="R71" s="23">
        <f t="shared" si="49"/>
        <v>95.071743175188118</v>
      </c>
      <c r="S71" s="23">
        <f t="shared" si="49"/>
        <v>107.26225071208991</v>
      </c>
      <c r="T71" s="23">
        <f t="shared" si="49"/>
        <v>212.76251949782039</v>
      </c>
      <c r="U71" s="23">
        <f t="shared" si="49"/>
        <v>206.76533787794068</v>
      </c>
      <c r="V71" s="23">
        <f t="shared" si="49"/>
        <v>217.70523620473932</v>
      </c>
      <c r="W71" s="23">
        <f t="shared" si="49"/>
        <v>209.6876345871348</v>
      </c>
      <c r="X71" s="23">
        <f t="shared" si="49"/>
        <v>124.23785417804582</v>
      </c>
      <c r="Y71" s="23">
        <f t="shared" si="49"/>
        <v>131.62187797711726</v>
      </c>
      <c r="Z71" s="23">
        <f t="shared" si="49"/>
        <v>126.46611993534944</v>
      </c>
      <c r="AA71" s="23">
        <f t="shared" si="49"/>
        <v>141.64285470227415</v>
      </c>
      <c r="AB71" s="23">
        <f t="shared" si="49"/>
        <v>122.90077510181429</v>
      </c>
      <c r="AC71" s="23">
        <f t="shared" si="49"/>
        <v>124.06054237030612</v>
      </c>
      <c r="AD71" s="23">
        <f t="shared" si="49"/>
        <v>110.03697597979691</v>
      </c>
      <c r="AE71" s="23">
        <f t="shared" si="49"/>
        <v>122.90805409775774</v>
      </c>
      <c r="AF71" s="23">
        <f t="shared" si="49"/>
        <v>212.76251949782039</v>
      </c>
      <c r="AG71" s="23">
        <f t="shared" si="49"/>
        <v>206.76533787794068</v>
      </c>
      <c r="AH71" s="23">
        <f t="shared" si="49"/>
        <v>217.70523620473932</v>
      </c>
      <c r="AI71" s="23">
        <f t="shared" si="49"/>
        <v>209.6876345871348</v>
      </c>
      <c r="AJ71" s="23">
        <f t="shared" si="49"/>
        <v>124.23785417804582</v>
      </c>
      <c r="AK71" s="23">
        <f t="shared" si="49"/>
        <v>131.62187797711726</v>
      </c>
      <c r="AL71" s="23">
        <f t="shared" si="49"/>
        <v>126.46611993534944</v>
      </c>
      <c r="AM71" s="23">
        <f t="shared" si="49"/>
        <v>141.64285470227415</v>
      </c>
    </row>
    <row r="72" spans="1:41" ht="15.75" customHeight="1" x14ac:dyDescent="0.25">
      <c r="A72" s="624"/>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25">
      <c r="A73" s="624"/>
      <c r="B73" s="226" t="s">
        <v>25</v>
      </c>
      <c r="C73" s="23">
        <f>SUM(C59:C72)</f>
        <v>0</v>
      </c>
      <c r="D73" s="23">
        <f>SUM(D59:D72)</f>
        <v>82.378565618850558</v>
      </c>
      <c r="E73" s="23">
        <f t="shared" ref="E73:AM73" si="50">SUM(E59:E72)</f>
        <v>299.53071908427751</v>
      </c>
      <c r="F73" s="23">
        <f t="shared" si="50"/>
        <v>461.80491515534015</v>
      </c>
      <c r="G73" s="23">
        <f t="shared" si="50"/>
        <v>1770.3411045767634</v>
      </c>
      <c r="H73" s="23">
        <f t="shared" si="50"/>
        <v>8937.1395382724622</v>
      </c>
      <c r="I73" s="23">
        <f t="shared" si="50"/>
        <v>14236.294280497459</v>
      </c>
      <c r="J73" s="23">
        <f t="shared" si="50"/>
        <v>19320.089248140554</v>
      </c>
      <c r="K73" s="23">
        <f t="shared" si="50"/>
        <v>22906.92644830823</v>
      </c>
      <c r="L73" s="23">
        <f t="shared" si="50"/>
        <v>13276.136236453602</v>
      </c>
      <c r="M73" s="23">
        <f t="shared" si="50"/>
        <v>18926.969508287842</v>
      </c>
      <c r="N73" s="23">
        <f t="shared" si="50"/>
        <v>38986.717416748666</v>
      </c>
      <c r="O73" s="23">
        <f t="shared" si="50"/>
        <v>55693.494502337264</v>
      </c>
      <c r="P73" s="23">
        <f t="shared" si="50"/>
        <v>47119.782671426656</v>
      </c>
      <c r="Q73" s="23">
        <f t="shared" si="50"/>
        <v>50079.754797578797</v>
      </c>
      <c r="R73" s="23">
        <f t="shared" si="50"/>
        <v>47626.846391274841</v>
      </c>
      <c r="S73" s="23">
        <f t="shared" si="50"/>
        <v>61874.289743627553</v>
      </c>
      <c r="T73" s="23">
        <f t="shared" si="50"/>
        <v>53587.086872394022</v>
      </c>
      <c r="U73" s="23">
        <f t="shared" si="50"/>
        <v>60390.886677939496</v>
      </c>
      <c r="V73" s="23">
        <f t="shared" si="50"/>
        <v>59120.689870521383</v>
      </c>
      <c r="W73" s="23">
        <f t="shared" si="50"/>
        <v>41428.862553008374</v>
      </c>
      <c r="X73" s="23">
        <f t="shared" si="50"/>
        <v>18353.422335176798</v>
      </c>
      <c r="Y73" s="23">
        <f t="shared" si="50"/>
        <v>17574.434564466766</v>
      </c>
      <c r="Z73" s="23">
        <f t="shared" si="50"/>
        <v>17843.472724938918</v>
      </c>
      <c r="AA73" s="23">
        <f t="shared" si="50"/>
        <v>18277.380747904652</v>
      </c>
      <c r="AB73" s="23">
        <f t="shared" si="50"/>
        <v>16217.696779627997</v>
      </c>
      <c r="AC73" s="23">
        <f t="shared" si="50"/>
        <v>17787.870512143065</v>
      </c>
      <c r="AD73" s="23">
        <f t="shared" si="50"/>
        <v>16742.833119785697</v>
      </c>
      <c r="AE73" s="23">
        <f t="shared" si="50"/>
        <v>21260.431681508711</v>
      </c>
      <c r="AF73" s="23">
        <f t="shared" si="50"/>
        <v>53587.086872394022</v>
      </c>
      <c r="AG73" s="23">
        <f t="shared" si="50"/>
        <v>60390.886677939496</v>
      </c>
      <c r="AH73" s="23">
        <f t="shared" si="50"/>
        <v>59120.689870521383</v>
      </c>
      <c r="AI73" s="23">
        <f t="shared" si="50"/>
        <v>41428.862553008374</v>
      </c>
      <c r="AJ73" s="23">
        <f t="shared" si="50"/>
        <v>18353.422335176798</v>
      </c>
      <c r="AK73" s="23">
        <f t="shared" si="50"/>
        <v>17574.434564466766</v>
      </c>
      <c r="AL73" s="23">
        <f t="shared" si="50"/>
        <v>17843.472724938918</v>
      </c>
      <c r="AM73" s="23">
        <f t="shared" si="50"/>
        <v>18277.380747904652</v>
      </c>
    </row>
    <row r="74" spans="1:41" ht="16.5" customHeight="1" thickBot="1" x14ac:dyDescent="0.3">
      <c r="A74" s="625"/>
      <c r="B74" s="127" t="s">
        <v>26</v>
      </c>
      <c r="C74" s="24">
        <f>C73</f>
        <v>0</v>
      </c>
      <c r="D74" s="24">
        <f>C74+D73</f>
        <v>82.378565618850558</v>
      </c>
      <c r="E74" s="24">
        <f t="shared" ref="E74:AM74" si="51">D74+E73</f>
        <v>381.90928470312804</v>
      </c>
      <c r="F74" s="24">
        <f t="shared" si="51"/>
        <v>843.71419985846819</v>
      </c>
      <c r="G74" s="24">
        <f t="shared" si="51"/>
        <v>2614.0553044352318</v>
      </c>
      <c r="H74" s="24">
        <f t="shared" si="51"/>
        <v>11551.194842707693</v>
      </c>
      <c r="I74" s="24">
        <f t="shared" si="51"/>
        <v>25787.489123205152</v>
      </c>
      <c r="J74" s="24">
        <f t="shared" si="51"/>
        <v>45107.578371345706</v>
      </c>
      <c r="K74" s="24">
        <f t="shared" si="51"/>
        <v>68014.504819653928</v>
      </c>
      <c r="L74" s="24">
        <f t="shared" si="51"/>
        <v>81290.641056107532</v>
      </c>
      <c r="M74" s="24">
        <f t="shared" si="51"/>
        <v>100217.61056439538</v>
      </c>
      <c r="N74" s="24">
        <f t="shared" si="51"/>
        <v>139204.32798114404</v>
      </c>
      <c r="O74" s="24">
        <f t="shared" si="51"/>
        <v>194897.82248348132</v>
      </c>
      <c r="P74" s="24">
        <f t="shared" si="51"/>
        <v>242017.60515490797</v>
      </c>
      <c r="Q74" s="24">
        <f t="shared" si="51"/>
        <v>292097.35995248676</v>
      </c>
      <c r="R74" s="24">
        <f t="shared" si="51"/>
        <v>339724.20634376159</v>
      </c>
      <c r="S74" s="24">
        <f t="shared" si="51"/>
        <v>401598.49608738913</v>
      </c>
      <c r="T74" s="24">
        <f t="shared" si="51"/>
        <v>455185.58295978315</v>
      </c>
      <c r="U74" s="24">
        <f t="shared" si="51"/>
        <v>515576.46963772265</v>
      </c>
      <c r="V74" s="24">
        <f t="shared" si="51"/>
        <v>574697.15950824402</v>
      </c>
      <c r="W74" s="24">
        <f t="shared" si="51"/>
        <v>616126.02206125238</v>
      </c>
      <c r="X74" s="24">
        <f t="shared" si="51"/>
        <v>634479.44439642923</v>
      </c>
      <c r="Y74" s="24">
        <f t="shared" si="51"/>
        <v>652053.87896089605</v>
      </c>
      <c r="Z74" s="24">
        <f t="shared" si="51"/>
        <v>669897.35168583493</v>
      </c>
      <c r="AA74" s="24">
        <f t="shared" si="51"/>
        <v>688174.73243373958</v>
      </c>
      <c r="AB74" s="24">
        <f t="shared" si="51"/>
        <v>704392.42921336764</v>
      </c>
      <c r="AC74" s="24">
        <f t="shared" si="51"/>
        <v>722180.29972551065</v>
      </c>
      <c r="AD74" s="24">
        <f t="shared" si="51"/>
        <v>738923.13284529629</v>
      </c>
      <c r="AE74" s="24">
        <f t="shared" si="51"/>
        <v>760183.56452680496</v>
      </c>
      <c r="AF74" s="24">
        <f t="shared" si="51"/>
        <v>813770.65139919892</v>
      </c>
      <c r="AG74" s="24">
        <f t="shared" si="51"/>
        <v>874161.53807713836</v>
      </c>
      <c r="AH74" s="24">
        <f t="shared" si="51"/>
        <v>933282.22794765979</v>
      </c>
      <c r="AI74" s="24">
        <f t="shared" si="51"/>
        <v>974711.09050066816</v>
      </c>
      <c r="AJ74" s="24">
        <f t="shared" si="51"/>
        <v>993064.512835845</v>
      </c>
      <c r="AK74" s="24">
        <f t="shared" si="51"/>
        <v>1010638.9474003118</v>
      </c>
      <c r="AL74" s="24">
        <f t="shared" si="51"/>
        <v>1028482.4201252507</v>
      </c>
      <c r="AM74" s="24">
        <f t="shared" si="51"/>
        <v>1046759.8008731554</v>
      </c>
    </row>
    <row r="75" spans="1:41" x14ac:dyDescent="0.25">
      <c r="A75" s="8"/>
      <c r="B75" s="30"/>
      <c r="C75" s="195"/>
      <c r="D75" s="196"/>
      <c r="E75" s="195"/>
      <c r="F75" s="196"/>
      <c r="G75" s="195"/>
      <c r="H75" s="196"/>
      <c r="I75" s="195"/>
      <c r="J75" s="196"/>
      <c r="K75" s="195"/>
      <c r="L75" s="196"/>
      <c r="M75" s="195"/>
      <c r="N75" s="196"/>
      <c r="O75" s="195"/>
      <c r="P75" s="196"/>
      <c r="Q75" s="195"/>
      <c r="R75" s="196"/>
      <c r="S75" s="195"/>
      <c r="T75" s="196"/>
      <c r="U75" s="195"/>
      <c r="V75" s="196"/>
      <c r="W75" s="195"/>
      <c r="X75" s="196"/>
      <c r="Y75" s="195"/>
      <c r="Z75" s="196"/>
      <c r="AA75" s="195"/>
      <c r="AB75" s="196"/>
      <c r="AC75" s="195"/>
      <c r="AD75" s="196"/>
      <c r="AE75" s="195"/>
      <c r="AF75" s="196"/>
      <c r="AG75" s="195"/>
      <c r="AH75" s="196"/>
      <c r="AI75" s="195"/>
      <c r="AJ75" s="196"/>
      <c r="AK75" s="195"/>
      <c r="AL75" s="196"/>
      <c r="AM75" s="195"/>
    </row>
    <row r="76" spans="1:41" s="95" customFormat="1" ht="15.75" thickBot="1" x14ac:dyDescent="0.3">
      <c r="B76" s="394"/>
      <c r="C76" s="395"/>
      <c r="D76" s="395"/>
      <c r="E76" s="395"/>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row>
    <row r="77" spans="1:41" s="95" customFormat="1" ht="16.5" thickBot="1" x14ac:dyDescent="0.3">
      <c r="A77" s="626" t="s">
        <v>12</v>
      </c>
      <c r="B77" s="17" t="s">
        <v>12</v>
      </c>
      <c r="C77" s="135">
        <f>C$4</f>
        <v>45292</v>
      </c>
      <c r="D77" s="135">
        <f t="shared" ref="D77:AM77" si="52">D$4</f>
        <v>45323</v>
      </c>
      <c r="E77" s="135">
        <f t="shared" si="52"/>
        <v>45352</v>
      </c>
      <c r="F77" s="135">
        <f t="shared" si="52"/>
        <v>45383</v>
      </c>
      <c r="G77" s="135">
        <f t="shared" si="52"/>
        <v>45413</v>
      </c>
      <c r="H77" s="135">
        <f t="shared" si="52"/>
        <v>45444</v>
      </c>
      <c r="I77" s="135">
        <f t="shared" si="52"/>
        <v>45474</v>
      </c>
      <c r="J77" s="135">
        <f t="shared" si="52"/>
        <v>45505</v>
      </c>
      <c r="K77" s="135">
        <f t="shared" si="52"/>
        <v>45536</v>
      </c>
      <c r="L77" s="135">
        <f t="shared" si="52"/>
        <v>45566</v>
      </c>
      <c r="M77" s="135">
        <f t="shared" si="52"/>
        <v>45597</v>
      </c>
      <c r="N77" s="135">
        <f t="shared" si="52"/>
        <v>45627</v>
      </c>
      <c r="O77" s="135">
        <f t="shared" si="52"/>
        <v>45658</v>
      </c>
      <c r="P77" s="135">
        <f t="shared" si="52"/>
        <v>45689</v>
      </c>
      <c r="Q77" s="135">
        <f t="shared" si="52"/>
        <v>45717</v>
      </c>
      <c r="R77" s="135">
        <f t="shared" si="52"/>
        <v>45748</v>
      </c>
      <c r="S77" s="135">
        <f t="shared" si="52"/>
        <v>45778</v>
      </c>
      <c r="T77" s="135">
        <f t="shared" si="52"/>
        <v>45809</v>
      </c>
      <c r="U77" s="135">
        <f t="shared" si="52"/>
        <v>45839</v>
      </c>
      <c r="V77" s="135">
        <f t="shared" si="52"/>
        <v>45870</v>
      </c>
      <c r="W77" s="135">
        <f t="shared" si="52"/>
        <v>45901</v>
      </c>
      <c r="X77" s="135">
        <f t="shared" si="52"/>
        <v>45931</v>
      </c>
      <c r="Y77" s="135">
        <f t="shared" si="52"/>
        <v>45962</v>
      </c>
      <c r="Z77" s="135">
        <f t="shared" si="52"/>
        <v>45992</v>
      </c>
      <c r="AA77" s="135">
        <f t="shared" si="52"/>
        <v>46023</v>
      </c>
      <c r="AB77" s="135">
        <f t="shared" si="52"/>
        <v>46054</v>
      </c>
      <c r="AC77" s="135">
        <f t="shared" si="52"/>
        <v>46082</v>
      </c>
      <c r="AD77" s="135">
        <f t="shared" si="52"/>
        <v>46113</v>
      </c>
      <c r="AE77" s="135">
        <f t="shared" si="52"/>
        <v>46143</v>
      </c>
      <c r="AF77" s="135">
        <f t="shared" si="52"/>
        <v>46174</v>
      </c>
      <c r="AG77" s="135">
        <f t="shared" si="52"/>
        <v>46204</v>
      </c>
      <c r="AH77" s="135">
        <f t="shared" si="52"/>
        <v>46235</v>
      </c>
      <c r="AI77" s="135">
        <f t="shared" si="52"/>
        <v>46266</v>
      </c>
      <c r="AJ77" s="135">
        <f t="shared" si="52"/>
        <v>46296</v>
      </c>
      <c r="AK77" s="135">
        <f t="shared" si="52"/>
        <v>46327</v>
      </c>
      <c r="AL77" s="135">
        <f t="shared" si="52"/>
        <v>46357</v>
      </c>
      <c r="AM77" s="135">
        <f t="shared" si="52"/>
        <v>46388</v>
      </c>
      <c r="AO77" s="95" t="s">
        <v>172</v>
      </c>
    </row>
    <row r="78" spans="1:41" s="95" customFormat="1" ht="15.75" customHeight="1" x14ac:dyDescent="0.25">
      <c r="A78" s="627"/>
      <c r="B78" s="13" t="str">
        <f>B59</f>
        <v>Air Comp</v>
      </c>
      <c r="C78" s="375">
        <f>'2M - SGS'!C78</f>
        <v>8.5109000000000004E-2</v>
      </c>
      <c r="D78" s="375">
        <f>'2M - SGS'!D78</f>
        <v>7.7715000000000006E-2</v>
      </c>
      <c r="E78" s="375">
        <f>'2M - SGS'!E78</f>
        <v>8.6136000000000004E-2</v>
      </c>
      <c r="F78" s="375">
        <f>'2M - SGS'!F78</f>
        <v>7.9796000000000006E-2</v>
      </c>
      <c r="G78" s="375">
        <f>'2M - SGS'!G78</f>
        <v>8.5334999999999994E-2</v>
      </c>
      <c r="H78" s="375">
        <f>'2M - SGS'!H78</f>
        <v>8.1994999999999998E-2</v>
      </c>
      <c r="I78" s="375">
        <f>'2M - SGS'!I78</f>
        <v>8.4098999999999993E-2</v>
      </c>
      <c r="J78" s="375">
        <f>'2M - SGS'!J78</f>
        <v>8.4198999999999996E-2</v>
      </c>
      <c r="K78" s="375">
        <f>'2M - SGS'!K78</f>
        <v>8.2512000000000002E-2</v>
      </c>
      <c r="L78" s="375">
        <f>'2M - SGS'!L78</f>
        <v>8.5277000000000006E-2</v>
      </c>
      <c r="M78" s="375">
        <f>'2M - SGS'!M78</f>
        <v>8.2588999999999996E-2</v>
      </c>
      <c r="N78" s="375">
        <f>'2M - SGS'!N78</f>
        <v>8.5237999999999994E-2</v>
      </c>
      <c r="O78" s="375">
        <f>'2M - SGS'!O78</f>
        <v>8.5109000000000004E-2</v>
      </c>
      <c r="P78" s="375">
        <f>'2M - SGS'!P78</f>
        <v>7.7715000000000006E-2</v>
      </c>
      <c r="Q78" s="375">
        <f>'2M - SGS'!Q78</f>
        <v>8.6136000000000004E-2</v>
      </c>
      <c r="R78" s="375">
        <f>'2M - SGS'!R78</f>
        <v>7.9796000000000006E-2</v>
      </c>
      <c r="S78" s="375">
        <f>'2M - SGS'!S78</f>
        <v>8.5334999999999994E-2</v>
      </c>
      <c r="T78" s="375">
        <f>'2M - SGS'!T78</f>
        <v>8.1994999999999998E-2</v>
      </c>
      <c r="U78" s="375">
        <f>'2M - SGS'!U78</f>
        <v>8.4098999999999993E-2</v>
      </c>
      <c r="V78" s="375">
        <f>'2M - SGS'!V78</f>
        <v>8.4198999999999996E-2</v>
      </c>
      <c r="W78" s="375">
        <f>'2M - SGS'!W78</f>
        <v>8.2512000000000002E-2</v>
      </c>
      <c r="X78" s="375">
        <f>'2M - SGS'!X78</f>
        <v>8.5277000000000006E-2</v>
      </c>
      <c r="Y78" s="375">
        <f>'2M - SGS'!Y78</f>
        <v>8.2588999999999996E-2</v>
      </c>
      <c r="Z78" s="375">
        <f>'2M - SGS'!Z78</f>
        <v>8.5237999999999994E-2</v>
      </c>
      <c r="AA78" s="375">
        <f>'2M - SGS'!AA78</f>
        <v>8.5109000000000004E-2</v>
      </c>
      <c r="AB78" s="375">
        <f>'2M - SGS'!AB78</f>
        <v>7.7715000000000006E-2</v>
      </c>
      <c r="AC78" s="375">
        <f>'2M - SGS'!AC78</f>
        <v>8.6136000000000004E-2</v>
      </c>
      <c r="AD78" s="375">
        <f>'2M - SGS'!AD78</f>
        <v>7.9796000000000006E-2</v>
      </c>
      <c r="AE78" s="375">
        <f>'2M - SGS'!AE78</f>
        <v>8.5334999999999994E-2</v>
      </c>
      <c r="AF78" s="375">
        <f>'2M - SGS'!AF78</f>
        <v>8.1994999999999998E-2</v>
      </c>
      <c r="AG78" s="375">
        <f>'2M - SGS'!AG78</f>
        <v>8.4098999999999993E-2</v>
      </c>
      <c r="AH78" s="375">
        <f>'2M - SGS'!AH78</f>
        <v>8.4198999999999996E-2</v>
      </c>
      <c r="AI78" s="375">
        <f>'2M - SGS'!AI78</f>
        <v>8.2512000000000002E-2</v>
      </c>
      <c r="AJ78" s="375">
        <f>'2M - SGS'!AJ78</f>
        <v>8.5277000000000006E-2</v>
      </c>
      <c r="AK78" s="375">
        <f>'2M - SGS'!AK78</f>
        <v>8.2588999999999996E-2</v>
      </c>
      <c r="AL78" s="375">
        <f>'2M - SGS'!AL78</f>
        <v>8.5237999999999994E-2</v>
      </c>
      <c r="AM78" s="375">
        <f>'2M - SGS'!AM78</f>
        <v>8.5109000000000004E-2</v>
      </c>
      <c r="AO78" s="373">
        <f t="shared" ref="AO78:AO90" si="53">SUM(C78:N78)</f>
        <v>1.0000000000000002</v>
      </c>
    </row>
    <row r="79" spans="1:41" s="95" customFormat="1" ht="15.75" x14ac:dyDescent="0.25">
      <c r="A79" s="627"/>
      <c r="B79" s="13" t="str">
        <f t="shared" ref="B79:B90" si="54">B60</f>
        <v>Building Shell</v>
      </c>
      <c r="C79" s="375">
        <f>'2M - SGS'!C79</f>
        <v>0.107824</v>
      </c>
      <c r="D79" s="375">
        <f>'2M - SGS'!D79</f>
        <v>9.1051999999999994E-2</v>
      </c>
      <c r="E79" s="375">
        <f>'2M - SGS'!E79</f>
        <v>7.1135000000000004E-2</v>
      </c>
      <c r="F79" s="375">
        <f>'2M - SGS'!F79</f>
        <v>4.1179E-2</v>
      </c>
      <c r="G79" s="375">
        <f>'2M - SGS'!G79</f>
        <v>4.4423999999999998E-2</v>
      </c>
      <c r="H79" s="375">
        <f>'2M - SGS'!H79</f>
        <v>0.106128</v>
      </c>
      <c r="I79" s="375">
        <f>'2M - SGS'!I79</f>
        <v>0.14288100000000001</v>
      </c>
      <c r="J79" s="375">
        <f>'2M - SGS'!J79</f>
        <v>0.133494</v>
      </c>
      <c r="K79" s="375">
        <f>'2M - SGS'!K79</f>
        <v>5.781E-2</v>
      </c>
      <c r="L79" s="375">
        <f>'2M - SGS'!L79</f>
        <v>3.8018000000000003E-2</v>
      </c>
      <c r="M79" s="375">
        <f>'2M - SGS'!M79</f>
        <v>6.2103999999999999E-2</v>
      </c>
      <c r="N79" s="375">
        <f>'2M - SGS'!N79</f>
        <v>0.103951</v>
      </c>
      <c r="O79" s="375">
        <f>'2M - SGS'!O79</f>
        <v>0.107824</v>
      </c>
      <c r="P79" s="375">
        <f>'2M - SGS'!P79</f>
        <v>9.1051999999999994E-2</v>
      </c>
      <c r="Q79" s="375">
        <f>'2M - SGS'!Q79</f>
        <v>7.1135000000000004E-2</v>
      </c>
      <c r="R79" s="375">
        <f>'2M - SGS'!R79</f>
        <v>4.1179E-2</v>
      </c>
      <c r="S79" s="375">
        <f>'2M - SGS'!S79</f>
        <v>4.4423999999999998E-2</v>
      </c>
      <c r="T79" s="375">
        <f>'2M - SGS'!T79</f>
        <v>0.106128</v>
      </c>
      <c r="U79" s="375">
        <f>'2M - SGS'!U79</f>
        <v>0.14288100000000001</v>
      </c>
      <c r="V79" s="375">
        <f>'2M - SGS'!V79</f>
        <v>0.133494</v>
      </c>
      <c r="W79" s="375">
        <f>'2M - SGS'!W79</f>
        <v>5.781E-2</v>
      </c>
      <c r="X79" s="375">
        <f>'2M - SGS'!X79</f>
        <v>3.8018000000000003E-2</v>
      </c>
      <c r="Y79" s="375">
        <f>'2M - SGS'!Y79</f>
        <v>6.2103999999999999E-2</v>
      </c>
      <c r="Z79" s="375">
        <f>'2M - SGS'!Z79</f>
        <v>0.103951</v>
      </c>
      <c r="AA79" s="375">
        <f>'2M - SGS'!AA79</f>
        <v>0.107824</v>
      </c>
      <c r="AB79" s="375">
        <f>'2M - SGS'!AB79</f>
        <v>9.1051999999999994E-2</v>
      </c>
      <c r="AC79" s="375">
        <f>'2M - SGS'!AC79</f>
        <v>7.1135000000000004E-2</v>
      </c>
      <c r="AD79" s="375">
        <f>'2M - SGS'!AD79</f>
        <v>4.1179E-2</v>
      </c>
      <c r="AE79" s="375">
        <f>'2M - SGS'!AE79</f>
        <v>4.4423999999999998E-2</v>
      </c>
      <c r="AF79" s="375">
        <f>'2M - SGS'!AF79</f>
        <v>0.106128</v>
      </c>
      <c r="AG79" s="375">
        <f>'2M - SGS'!AG79</f>
        <v>0.14288100000000001</v>
      </c>
      <c r="AH79" s="375">
        <f>'2M - SGS'!AH79</f>
        <v>0.133494</v>
      </c>
      <c r="AI79" s="375">
        <f>'2M - SGS'!AI79</f>
        <v>5.781E-2</v>
      </c>
      <c r="AJ79" s="375">
        <f>'2M - SGS'!AJ79</f>
        <v>3.8018000000000003E-2</v>
      </c>
      <c r="AK79" s="375">
        <f>'2M - SGS'!AK79</f>
        <v>6.2103999999999999E-2</v>
      </c>
      <c r="AL79" s="375">
        <f>'2M - SGS'!AL79</f>
        <v>0.103951</v>
      </c>
      <c r="AM79" s="375">
        <f>'2M - SGS'!AM79</f>
        <v>0.107824</v>
      </c>
      <c r="AO79" s="373">
        <f t="shared" si="53"/>
        <v>1</v>
      </c>
    </row>
    <row r="80" spans="1:41" s="95" customFormat="1" ht="15.75" x14ac:dyDescent="0.25">
      <c r="A80" s="627"/>
      <c r="B80" s="13" t="str">
        <f t="shared" si="54"/>
        <v>Cooking</v>
      </c>
      <c r="C80" s="375">
        <f>'2M - SGS'!C80</f>
        <v>8.6096000000000006E-2</v>
      </c>
      <c r="D80" s="375">
        <f>'2M - SGS'!D80</f>
        <v>7.8608999999999998E-2</v>
      </c>
      <c r="E80" s="375">
        <f>'2M - SGS'!E80</f>
        <v>8.1547999999999995E-2</v>
      </c>
      <c r="F80" s="375">
        <f>'2M - SGS'!F80</f>
        <v>7.2947999999999999E-2</v>
      </c>
      <c r="G80" s="375">
        <f>'2M - SGS'!G80</f>
        <v>8.6277000000000006E-2</v>
      </c>
      <c r="H80" s="375">
        <f>'2M - SGS'!H80</f>
        <v>8.3294000000000007E-2</v>
      </c>
      <c r="I80" s="375">
        <f>'2M - SGS'!I80</f>
        <v>8.5859000000000005E-2</v>
      </c>
      <c r="J80" s="375">
        <f>'2M - SGS'!J80</f>
        <v>8.5885000000000003E-2</v>
      </c>
      <c r="K80" s="375">
        <f>'2M - SGS'!K80</f>
        <v>8.3474999999999994E-2</v>
      </c>
      <c r="L80" s="375">
        <f>'2M - SGS'!L80</f>
        <v>8.6262000000000005E-2</v>
      </c>
      <c r="M80" s="375">
        <f>'2M - SGS'!M80</f>
        <v>8.3496000000000001E-2</v>
      </c>
      <c r="N80" s="375">
        <f>'2M - SGS'!N80</f>
        <v>8.6250999999999994E-2</v>
      </c>
      <c r="O80" s="375">
        <f>'2M - SGS'!O80</f>
        <v>8.6096000000000006E-2</v>
      </c>
      <c r="P80" s="375">
        <f>'2M - SGS'!P80</f>
        <v>7.8608999999999998E-2</v>
      </c>
      <c r="Q80" s="375">
        <f>'2M - SGS'!Q80</f>
        <v>8.1547999999999995E-2</v>
      </c>
      <c r="R80" s="375">
        <f>'2M - SGS'!R80</f>
        <v>7.2947999999999999E-2</v>
      </c>
      <c r="S80" s="375">
        <f>'2M - SGS'!S80</f>
        <v>8.6277000000000006E-2</v>
      </c>
      <c r="T80" s="375">
        <f>'2M - SGS'!T80</f>
        <v>8.3294000000000007E-2</v>
      </c>
      <c r="U80" s="375">
        <f>'2M - SGS'!U80</f>
        <v>8.5859000000000005E-2</v>
      </c>
      <c r="V80" s="375">
        <f>'2M - SGS'!V80</f>
        <v>8.5885000000000003E-2</v>
      </c>
      <c r="W80" s="375">
        <f>'2M - SGS'!W80</f>
        <v>8.3474999999999994E-2</v>
      </c>
      <c r="X80" s="375">
        <f>'2M - SGS'!X80</f>
        <v>8.6262000000000005E-2</v>
      </c>
      <c r="Y80" s="375">
        <f>'2M - SGS'!Y80</f>
        <v>8.3496000000000001E-2</v>
      </c>
      <c r="Z80" s="375">
        <f>'2M - SGS'!Z80</f>
        <v>8.6250999999999994E-2</v>
      </c>
      <c r="AA80" s="375">
        <f>'2M - SGS'!AA80</f>
        <v>8.6096000000000006E-2</v>
      </c>
      <c r="AB80" s="375">
        <f>'2M - SGS'!AB80</f>
        <v>7.8608999999999998E-2</v>
      </c>
      <c r="AC80" s="375">
        <f>'2M - SGS'!AC80</f>
        <v>8.1547999999999995E-2</v>
      </c>
      <c r="AD80" s="375">
        <f>'2M - SGS'!AD80</f>
        <v>7.2947999999999999E-2</v>
      </c>
      <c r="AE80" s="375">
        <f>'2M - SGS'!AE80</f>
        <v>8.6277000000000006E-2</v>
      </c>
      <c r="AF80" s="375">
        <f>'2M - SGS'!AF80</f>
        <v>8.3294000000000007E-2</v>
      </c>
      <c r="AG80" s="375">
        <f>'2M - SGS'!AG80</f>
        <v>8.5859000000000005E-2</v>
      </c>
      <c r="AH80" s="375">
        <f>'2M - SGS'!AH80</f>
        <v>8.5885000000000003E-2</v>
      </c>
      <c r="AI80" s="375">
        <f>'2M - SGS'!AI80</f>
        <v>8.3474999999999994E-2</v>
      </c>
      <c r="AJ80" s="375">
        <f>'2M - SGS'!AJ80</f>
        <v>8.6262000000000005E-2</v>
      </c>
      <c r="AK80" s="375">
        <f>'2M - SGS'!AK80</f>
        <v>8.3496000000000001E-2</v>
      </c>
      <c r="AL80" s="375">
        <f>'2M - SGS'!AL80</f>
        <v>8.6250999999999994E-2</v>
      </c>
      <c r="AM80" s="375">
        <f>'2M - SGS'!AM80</f>
        <v>8.6096000000000006E-2</v>
      </c>
      <c r="AO80" s="373">
        <f t="shared" si="53"/>
        <v>0.99999999999999989</v>
      </c>
    </row>
    <row r="81" spans="1:41" s="95" customFormat="1" ht="15.75" x14ac:dyDescent="0.25">
      <c r="A81" s="627"/>
      <c r="B81" s="13" t="str">
        <f t="shared" si="54"/>
        <v>Cooling</v>
      </c>
      <c r="C81" s="375">
        <f>'2M - SGS'!C81</f>
        <v>6.0000000000000002E-6</v>
      </c>
      <c r="D81" s="375">
        <f>'2M - SGS'!D81</f>
        <v>2.4699999999999999E-4</v>
      </c>
      <c r="E81" s="375">
        <f>'2M - SGS'!E81</f>
        <v>7.2360000000000002E-3</v>
      </c>
      <c r="F81" s="375">
        <f>'2M - SGS'!F81</f>
        <v>2.1690999999999998E-2</v>
      </c>
      <c r="G81" s="375">
        <f>'2M - SGS'!G81</f>
        <v>6.2979999999999994E-2</v>
      </c>
      <c r="H81" s="375">
        <f>'2M - SGS'!H81</f>
        <v>0.21317</v>
      </c>
      <c r="I81" s="375">
        <f>'2M - SGS'!I81</f>
        <v>0.29002899999999998</v>
      </c>
      <c r="J81" s="375">
        <f>'2M - SGS'!J81</f>
        <v>0.270206</v>
      </c>
      <c r="K81" s="375">
        <f>'2M - SGS'!K81</f>
        <v>0.108695</v>
      </c>
      <c r="L81" s="375">
        <f>'2M - SGS'!L81</f>
        <v>1.9643000000000001E-2</v>
      </c>
      <c r="M81" s="375">
        <f>'2M - SGS'!M81</f>
        <v>6.0299999999999998E-3</v>
      </c>
      <c r="N81" s="375">
        <f>'2M - SGS'!N81</f>
        <v>6.7000000000000002E-5</v>
      </c>
      <c r="O81" s="375">
        <f>'2M - SGS'!O81</f>
        <v>6.0000000000000002E-6</v>
      </c>
      <c r="P81" s="375">
        <f>'2M - SGS'!P81</f>
        <v>2.4699999999999999E-4</v>
      </c>
      <c r="Q81" s="375">
        <f>'2M - SGS'!Q81</f>
        <v>7.2360000000000002E-3</v>
      </c>
      <c r="R81" s="375">
        <f>'2M - SGS'!R81</f>
        <v>2.1690999999999998E-2</v>
      </c>
      <c r="S81" s="375">
        <f>'2M - SGS'!S81</f>
        <v>6.2979999999999994E-2</v>
      </c>
      <c r="T81" s="375">
        <f>'2M - SGS'!T81</f>
        <v>0.21317</v>
      </c>
      <c r="U81" s="375">
        <f>'2M - SGS'!U81</f>
        <v>0.29002899999999998</v>
      </c>
      <c r="V81" s="375">
        <f>'2M - SGS'!V81</f>
        <v>0.270206</v>
      </c>
      <c r="W81" s="375">
        <f>'2M - SGS'!W81</f>
        <v>0.108695</v>
      </c>
      <c r="X81" s="375">
        <f>'2M - SGS'!X81</f>
        <v>1.9643000000000001E-2</v>
      </c>
      <c r="Y81" s="375">
        <f>'2M - SGS'!Y81</f>
        <v>6.0299999999999998E-3</v>
      </c>
      <c r="Z81" s="375">
        <f>'2M - SGS'!Z81</f>
        <v>6.7000000000000002E-5</v>
      </c>
      <c r="AA81" s="375">
        <f>'2M - SGS'!AA81</f>
        <v>6.0000000000000002E-6</v>
      </c>
      <c r="AB81" s="375">
        <f>'2M - SGS'!AB81</f>
        <v>2.4699999999999999E-4</v>
      </c>
      <c r="AC81" s="375">
        <f>'2M - SGS'!AC81</f>
        <v>7.2360000000000002E-3</v>
      </c>
      <c r="AD81" s="375">
        <f>'2M - SGS'!AD81</f>
        <v>2.1690999999999998E-2</v>
      </c>
      <c r="AE81" s="375">
        <f>'2M - SGS'!AE81</f>
        <v>6.2979999999999994E-2</v>
      </c>
      <c r="AF81" s="375">
        <f>'2M - SGS'!AF81</f>
        <v>0.21317</v>
      </c>
      <c r="AG81" s="375">
        <f>'2M - SGS'!AG81</f>
        <v>0.29002899999999998</v>
      </c>
      <c r="AH81" s="375">
        <f>'2M - SGS'!AH81</f>
        <v>0.270206</v>
      </c>
      <c r="AI81" s="375">
        <f>'2M - SGS'!AI81</f>
        <v>0.108695</v>
      </c>
      <c r="AJ81" s="375">
        <f>'2M - SGS'!AJ81</f>
        <v>1.9643000000000001E-2</v>
      </c>
      <c r="AK81" s="375">
        <f>'2M - SGS'!AK81</f>
        <v>6.0299999999999998E-3</v>
      </c>
      <c r="AL81" s="375">
        <f>'2M - SGS'!AL81</f>
        <v>6.7000000000000002E-5</v>
      </c>
      <c r="AM81" s="375">
        <f>'2M - SGS'!AM81</f>
        <v>6.0000000000000002E-6</v>
      </c>
      <c r="AO81" s="373">
        <f t="shared" si="53"/>
        <v>0.99999999999999989</v>
      </c>
    </row>
    <row r="82" spans="1:41" s="95" customFormat="1" ht="15.75" x14ac:dyDescent="0.25">
      <c r="A82" s="627"/>
      <c r="B82" s="13" t="str">
        <f t="shared" si="54"/>
        <v>Ext Lighting</v>
      </c>
      <c r="C82" s="375">
        <f>'2M - SGS'!C82</f>
        <v>0.106265</v>
      </c>
      <c r="D82" s="375">
        <f>'2M - SGS'!D82</f>
        <v>8.2161999999999999E-2</v>
      </c>
      <c r="E82" s="375">
        <f>'2M - SGS'!E82</f>
        <v>7.0887000000000006E-2</v>
      </c>
      <c r="F82" s="375">
        <f>'2M - SGS'!F82</f>
        <v>6.8145999999999998E-2</v>
      </c>
      <c r="G82" s="375">
        <f>'2M - SGS'!G82</f>
        <v>8.1852999999999995E-2</v>
      </c>
      <c r="H82" s="375">
        <f>'2M - SGS'!H82</f>
        <v>6.7163E-2</v>
      </c>
      <c r="I82" s="375">
        <f>'2M - SGS'!I82</f>
        <v>8.6751999999999996E-2</v>
      </c>
      <c r="J82" s="375">
        <f>'2M - SGS'!J82</f>
        <v>6.9401000000000004E-2</v>
      </c>
      <c r="K82" s="375">
        <f>'2M - SGS'!K82</f>
        <v>8.2907999999999996E-2</v>
      </c>
      <c r="L82" s="375">
        <f>'2M - SGS'!L82</f>
        <v>0.100507</v>
      </c>
      <c r="M82" s="375">
        <f>'2M - SGS'!M82</f>
        <v>8.7251999999999996E-2</v>
      </c>
      <c r="N82" s="375">
        <f>'2M - SGS'!N82</f>
        <v>9.6703999999999998E-2</v>
      </c>
      <c r="O82" s="375">
        <f>'2M - SGS'!O82</f>
        <v>0.106265</v>
      </c>
      <c r="P82" s="375">
        <f>'2M - SGS'!P82</f>
        <v>8.2161999999999999E-2</v>
      </c>
      <c r="Q82" s="375">
        <f>'2M - SGS'!Q82</f>
        <v>7.0887000000000006E-2</v>
      </c>
      <c r="R82" s="375">
        <f>'2M - SGS'!R82</f>
        <v>6.8145999999999998E-2</v>
      </c>
      <c r="S82" s="375">
        <f>'2M - SGS'!S82</f>
        <v>8.1852999999999995E-2</v>
      </c>
      <c r="T82" s="375">
        <f>'2M - SGS'!T82</f>
        <v>6.7163E-2</v>
      </c>
      <c r="U82" s="375">
        <f>'2M - SGS'!U82</f>
        <v>8.6751999999999996E-2</v>
      </c>
      <c r="V82" s="375">
        <f>'2M - SGS'!V82</f>
        <v>6.9401000000000004E-2</v>
      </c>
      <c r="W82" s="375">
        <f>'2M - SGS'!W82</f>
        <v>8.2907999999999996E-2</v>
      </c>
      <c r="X82" s="375">
        <f>'2M - SGS'!X82</f>
        <v>0.100507</v>
      </c>
      <c r="Y82" s="375">
        <f>'2M - SGS'!Y82</f>
        <v>8.7251999999999996E-2</v>
      </c>
      <c r="Z82" s="375">
        <f>'2M - SGS'!Z82</f>
        <v>9.6703999999999998E-2</v>
      </c>
      <c r="AA82" s="375">
        <f>'2M - SGS'!AA82</f>
        <v>0.106265</v>
      </c>
      <c r="AB82" s="375">
        <f>'2M - SGS'!AB82</f>
        <v>8.2161999999999999E-2</v>
      </c>
      <c r="AC82" s="375">
        <f>'2M - SGS'!AC82</f>
        <v>7.0887000000000006E-2</v>
      </c>
      <c r="AD82" s="375">
        <f>'2M - SGS'!AD82</f>
        <v>6.8145999999999998E-2</v>
      </c>
      <c r="AE82" s="375">
        <f>'2M - SGS'!AE82</f>
        <v>8.1852999999999995E-2</v>
      </c>
      <c r="AF82" s="375">
        <f>'2M - SGS'!AF82</f>
        <v>6.7163E-2</v>
      </c>
      <c r="AG82" s="375">
        <f>'2M - SGS'!AG82</f>
        <v>8.6751999999999996E-2</v>
      </c>
      <c r="AH82" s="375">
        <f>'2M - SGS'!AH82</f>
        <v>6.9401000000000004E-2</v>
      </c>
      <c r="AI82" s="375">
        <f>'2M - SGS'!AI82</f>
        <v>8.2907999999999996E-2</v>
      </c>
      <c r="AJ82" s="375">
        <f>'2M - SGS'!AJ82</f>
        <v>0.100507</v>
      </c>
      <c r="AK82" s="375">
        <f>'2M - SGS'!AK82</f>
        <v>8.7251999999999996E-2</v>
      </c>
      <c r="AL82" s="375">
        <f>'2M - SGS'!AL82</f>
        <v>9.6703999999999998E-2</v>
      </c>
      <c r="AM82" s="375">
        <f>'2M - SGS'!AM82</f>
        <v>0.106265</v>
      </c>
      <c r="AO82" s="373">
        <f t="shared" si="53"/>
        <v>1</v>
      </c>
    </row>
    <row r="83" spans="1:41" s="95" customFormat="1" ht="15.75" x14ac:dyDescent="0.25">
      <c r="A83" s="627"/>
      <c r="B83" s="13" t="str">
        <f t="shared" si="54"/>
        <v>Heating</v>
      </c>
      <c r="C83" s="375">
        <f>'2M - SGS'!C83</f>
        <v>0.210397</v>
      </c>
      <c r="D83" s="375">
        <f>'2M - SGS'!D83</f>
        <v>0.17743600000000001</v>
      </c>
      <c r="E83" s="375">
        <f>'2M - SGS'!E83</f>
        <v>0.13192400000000001</v>
      </c>
      <c r="F83" s="375">
        <f>'2M - SGS'!F83</f>
        <v>5.9718E-2</v>
      </c>
      <c r="G83" s="375">
        <f>'2M - SGS'!G83</f>
        <v>2.6769000000000001E-2</v>
      </c>
      <c r="H83" s="375">
        <f>'2M - SGS'!H83</f>
        <v>4.2950000000000002E-3</v>
      </c>
      <c r="I83" s="375">
        <f>'2M - SGS'!I83</f>
        <v>2.895E-3</v>
      </c>
      <c r="J83" s="375">
        <f>'2M - SGS'!J83</f>
        <v>3.4320000000000002E-3</v>
      </c>
      <c r="K83" s="375">
        <f>'2M - SGS'!K83</f>
        <v>9.4020000000000006E-3</v>
      </c>
      <c r="L83" s="375">
        <f>'2M - SGS'!L83</f>
        <v>5.5496999999999998E-2</v>
      </c>
      <c r="M83" s="375">
        <f>'2M - SGS'!M83</f>
        <v>0.115452</v>
      </c>
      <c r="N83" s="375">
        <f>'2M - SGS'!N83</f>
        <v>0.20278299999999999</v>
      </c>
      <c r="O83" s="375">
        <f>'2M - SGS'!O83</f>
        <v>0.210397</v>
      </c>
      <c r="P83" s="375">
        <f>'2M - SGS'!P83</f>
        <v>0.17743600000000001</v>
      </c>
      <c r="Q83" s="375">
        <f>'2M - SGS'!Q83</f>
        <v>0.13192400000000001</v>
      </c>
      <c r="R83" s="375">
        <f>'2M - SGS'!R83</f>
        <v>5.9718E-2</v>
      </c>
      <c r="S83" s="375">
        <f>'2M - SGS'!S83</f>
        <v>2.6769000000000001E-2</v>
      </c>
      <c r="T83" s="375">
        <f>'2M - SGS'!T83</f>
        <v>4.2950000000000002E-3</v>
      </c>
      <c r="U83" s="375">
        <f>'2M - SGS'!U83</f>
        <v>2.895E-3</v>
      </c>
      <c r="V83" s="375">
        <f>'2M - SGS'!V83</f>
        <v>3.4320000000000002E-3</v>
      </c>
      <c r="W83" s="375">
        <f>'2M - SGS'!W83</f>
        <v>9.4020000000000006E-3</v>
      </c>
      <c r="X83" s="375">
        <f>'2M - SGS'!X83</f>
        <v>5.5496999999999998E-2</v>
      </c>
      <c r="Y83" s="375">
        <f>'2M - SGS'!Y83</f>
        <v>0.115452</v>
      </c>
      <c r="Z83" s="375">
        <f>'2M - SGS'!Z83</f>
        <v>0.20278299999999999</v>
      </c>
      <c r="AA83" s="375">
        <f>'2M - SGS'!AA83</f>
        <v>0.210397</v>
      </c>
      <c r="AB83" s="375">
        <f>'2M - SGS'!AB83</f>
        <v>0.17743600000000001</v>
      </c>
      <c r="AC83" s="375">
        <f>'2M - SGS'!AC83</f>
        <v>0.13192400000000001</v>
      </c>
      <c r="AD83" s="375">
        <f>'2M - SGS'!AD83</f>
        <v>5.9718E-2</v>
      </c>
      <c r="AE83" s="375">
        <f>'2M - SGS'!AE83</f>
        <v>2.6769000000000001E-2</v>
      </c>
      <c r="AF83" s="375">
        <f>'2M - SGS'!AF83</f>
        <v>4.2950000000000002E-3</v>
      </c>
      <c r="AG83" s="375">
        <f>'2M - SGS'!AG83</f>
        <v>2.895E-3</v>
      </c>
      <c r="AH83" s="375">
        <f>'2M - SGS'!AH83</f>
        <v>3.4320000000000002E-3</v>
      </c>
      <c r="AI83" s="375">
        <f>'2M - SGS'!AI83</f>
        <v>9.4020000000000006E-3</v>
      </c>
      <c r="AJ83" s="375">
        <f>'2M - SGS'!AJ83</f>
        <v>5.5496999999999998E-2</v>
      </c>
      <c r="AK83" s="375">
        <f>'2M - SGS'!AK83</f>
        <v>0.115452</v>
      </c>
      <c r="AL83" s="375">
        <f>'2M - SGS'!AL83</f>
        <v>0.20278299999999999</v>
      </c>
      <c r="AM83" s="375">
        <f>'2M - SGS'!AM83</f>
        <v>0.210397</v>
      </c>
      <c r="AO83" s="373">
        <f t="shared" si="53"/>
        <v>1.0000000000000002</v>
      </c>
    </row>
    <row r="84" spans="1:41" s="95" customFormat="1" ht="15.75" x14ac:dyDescent="0.25">
      <c r="A84" s="627"/>
      <c r="B84" s="13" t="str">
        <f t="shared" si="54"/>
        <v>HVAC</v>
      </c>
      <c r="C84" s="375">
        <f>'2M - SGS'!C84</f>
        <v>0.107824</v>
      </c>
      <c r="D84" s="375">
        <f>'2M - SGS'!D84</f>
        <v>9.1051999999999994E-2</v>
      </c>
      <c r="E84" s="375">
        <f>'2M - SGS'!E84</f>
        <v>7.1135000000000004E-2</v>
      </c>
      <c r="F84" s="375">
        <f>'2M - SGS'!F84</f>
        <v>4.1179E-2</v>
      </c>
      <c r="G84" s="375">
        <f>'2M - SGS'!G84</f>
        <v>4.4423999999999998E-2</v>
      </c>
      <c r="H84" s="375">
        <f>'2M - SGS'!H84</f>
        <v>0.106128</v>
      </c>
      <c r="I84" s="375">
        <f>'2M - SGS'!I84</f>
        <v>0.14288100000000001</v>
      </c>
      <c r="J84" s="375">
        <f>'2M - SGS'!J84</f>
        <v>0.133494</v>
      </c>
      <c r="K84" s="375">
        <f>'2M - SGS'!K84</f>
        <v>5.781E-2</v>
      </c>
      <c r="L84" s="375">
        <f>'2M - SGS'!L84</f>
        <v>3.8018000000000003E-2</v>
      </c>
      <c r="M84" s="375">
        <f>'2M - SGS'!M84</f>
        <v>6.2103999999999999E-2</v>
      </c>
      <c r="N84" s="375">
        <f>'2M - SGS'!N84</f>
        <v>0.103951</v>
      </c>
      <c r="O84" s="375">
        <f>'2M - SGS'!O84</f>
        <v>0.107824</v>
      </c>
      <c r="P84" s="375">
        <f>'2M - SGS'!P84</f>
        <v>9.1051999999999994E-2</v>
      </c>
      <c r="Q84" s="375">
        <f>'2M - SGS'!Q84</f>
        <v>7.1135000000000004E-2</v>
      </c>
      <c r="R84" s="375">
        <f>'2M - SGS'!R84</f>
        <v>4.1179E-2</v>
      </c>
      <c r="S84" s="375">
        <f>'2M - SGS'!S84</f>
        <v>4.4423999999999998E-2</v>
      </c>
      <c r="T84" s="375">
        <f>'2M - SGS'!T84</f>
        <v>0.106128</v>
      </c>
      <c r="U84" s="375">
        <f>'2M - SGS'!U84</f>
        <v>0.14288100000000001</v>
      </c>
      <c r="V84" s="375">
        <f>'2M - SGS'!V84</f>
        <v>0.133494</v>
      </c>
      <c r="W84" s="375">
        <f>'2M - SGS'!W84</f>
        <v>5.781E-2</v>
      </c>
      <c r="X84" s="375">
        <f>'2M - SGS'!X84</f>
        <v>3.8018000000000003E-2</v>
      </c>
      <c r="Y84" s="375">
        <f>'2M - SGS'!Y84</f>
        <v>6.2103999999999999E-2</v>
      </c>
      <c r="Z84" s="375">
        <f>'2M - SGS'!Z84</f>
        <v>0.103951</v>
      </c>
      <c r="AA84" s="375">
        <f>'2M - SGS'!AA84</f>
        <v>0.107824</v>
      </c>
      <c r="AB84" s="375">
        <f>'2M - SGS'!AB84</f>
        <v>9.1051999999999994E-2</v>
      </c>
      <c r="AC84" s="375">
        <f>'2M - SGS'!AC84</f>
        <v>7.1135000000000004E-2</v>
      </c>
      <c r="AD84" s="375">
        <f>'2M - SGS'!AD84</f>
        <v>4.1179E-2</v>
      </c>
      <c r="AE84" s="375">
        <f>'2M - SGS'!AE84</f>
        <v>4.4423999999999998E-2</v>
      </c>
      <c r="AF84" s="375">
        <f>'2M - SGS'!AF84</f>
        <v>0.106128</v>
      </c>
      <c r="AG84" s="375">
        <f>'2M - SGS'!AG84</f>
        <v>0.14288100000000001</v>
      </c>
      <c r="AH84" s="375">
        <f>'2M - SGS'!AH84</f>
        <v>0.133494</v>
      </c>
      <c r="AI84" s="375">
        <f>'2M - SGS'!AI84</f>
        <v>5.781E-2</v>
      </c>
      <c r="AJ84" s="375">
        <f>'2M - SGS'!AJ84</f>
        <v>3.8018000000000003E-2</v>
      </c>
      <c r="AK84" s="375">
        <f>'2M - SGS'!AK84</f>
        <v>6.2103999999999999E-2</v>
      </c>
      <c r="AL84" s="375">
        <f>'2M - SGS'!AL84</f>
        <v>0.103951</v>
      </c>
      <c r="AM84" s="375">
        <f>'2M - SGS'!AM84</f>
        <v>0.107824</v>
      </c>
      <c r="AO84" s="373">
        <f t="shared" si="53"/>
        <v>1</v>
      </c>
    </row>
    <row r="85" spans="1:41" s="95" customFormat="1" ht="15.75" x14ac:dyDescent="0.25">
      <c r="A85" s="627"/>
      <c r="B85" s="13" t="str">
        <f t="shared" si="54"/>
        <v>Lighting</v>
      </c>
      <c r="C85" s="375">
        <f>'2M - SGS'!C85</f>
        <v>9.3563999999999994E-2</v>
      </c>
      <c r="D85" s="375">
        <f>'2M - SGS'!D85</f>
        <v>7.2162000000000004E-2</v>
      </c>
      <c r="E85" s="375">
        <f>'2M - SGS'!E85</f>
        <v>7.8372999999999998E-2</v>
      </c>
      <c r="F85" s="375">
        <f>'2M - SGS'!F85</f>
        <v>7.6534000000000005E-2</v>
      </c>
      <c r="G85" s="375">
        <f>'2M - SGS'!G85</f>
        <v>9.4246999999999997E-2</v>
      </c>
      <c r="H85" s="375">
        <f>'2M - SGS'!H85</f>
        <v>7.5599E-2</v>
      </c>
      <c r="I85" s="375">
        <f>'2M - SGS'!I85</f>
        <v>9.6199999999999994E-2</v>
      </c>
      <c r="J85" s="375">
        <f>'2M - SGS'!J85</f>
        <v>7.7077999999999994E-2</v>
      </c>
      <c r="K85" s="375">
        <f>'2M - SGS'!K85</f>
        <v>8.1374000000000002E-2</v>
      </c>
      <c r="L85" s="375">
        <f>'2M - SGS'!L85</f>
        <v>9.4072000000000003E-2</v>
      </c>
      <c r="M85" s="375">
        <f>'2M - SGS'!M85</f>
        <v>7.6706999999999997E-2</v>
      </c>
      <c r="N85" s="375">
        <f>'2M - SGS'!N85</f>
        <v>8.4089999999999998E-2</v>
      </c>
      <c r="O85" s="375">
        <f>'2M - SGS'!O85</f>
        <v>9.3563999999999994E-2</v>
      </c>
      <c r="P85" s="375">
        <f>'2M - SGS'!P85</f>
        <v>7.2162000000000004E-2</v>
      </c>
      <c r="Q85" s="375">
        <f>'2M - SGS'!Q85</f>
        <v>7.8372999999999998E-2</v>
      </c>
      <c r="R85" s="375">
        <f>'2M - SGS'!R85</f>
        <v>7.6534000000000005E-2</v>
      </c>
      <c r="S85" s="375">
        <f>'2M - SGS'!S85</f>
        <v>9.4246999999999997E-2</v>
      </c>
      <c r="T85" s="375">
        <f>'2M - SGS'!T85</f>
        <v>7.5599E-2</v>
      </c>
      <c r="U85" s="375">
        <f>'2M - SGS'!U85</f>
        <v>9.6199999999999994E-2</v>
      </c>
      <c r="V85" s="375">
        <f>'2M - SGS'!V85</f>
        <v>7.7077999999999994E-2</v>
      </c>
      <c r="W85" s="375">
        <f>'2M - SGS'!W85</f>
        <v>8.1374000000000002E-2</v>
      </c>
      <c r="X85" s="375">
        <f>'2M - SGS'!X85</f>
        <v>9.4072000000000003E-2</v>
      </c>
      <c r="Y85" s="375">
        <f>'2M - SGS'!Y85</f>
        <v>7.6706999999999997E-2</v>
      </c>
      <c r="Z85" s="375">
        <f>'2M - SGS'!Z85</f>
        <v>8.4089999999999998E-2</v>
      </c>
      <c r="AA85" s="375">
        <f>'2M - SGS'!AA85</f>
        <v>9.3563999999999994E-2</v>
      </c>
      <c r="AB85" s="375">
        <f>'2M - SGS'!AB85</f>
        <v>7.2162000000000004E-2</v>
      </c>
      <c r="AC85" s="375">
        <f>'2M - SGS'!AC85</f>
        <v>7.8372999999999998E-2</v>
      </c>
      <c r="AD85" s="375">
        <f>'2M - SGS'!AD85</f>
        <v>7.6534000000000005E-2</v>
      </c>
      <c r="AE85" s="375">
        <f>'2M - SGS'!AE85</f>
        <v>9.4246999999999997E-2</v>
      </c>
      <c r="AF85" s="375">
        <f>'2M - SGS'!AF85</f>
        <v>7.5599E-2</v>
      </c>
      <c r="AG85" s="375">
        <f>'2M - SGS'!AG85</f>
        <v>9.6199999999999994E-2</v>
      </c>
      <c r="AH85" s="375">
        <f>'2M - SGS'!AH85</f>
        <v>7.7077999999999994E-2</v>
      </c>
      <c r="AI85" s="375">
        <f>'2M - SGS'!AI85</f>
        <v>8.1374000000000002E-2</v>
      </c>
      <c r="AJ85" s="375">
        <f>'2M - SGS'!AJ85</f>
        <v>9.4072000000000003E-2</v>
      </c>
      <c r="AK85" s="375">
        <f>'2M - SGS'!AK85</f>
        <v>7.6706999999999997E-2</v>
      </c>
      <c r="AL85" s="375">
        <f>'2M - SGS'!AL85</f>
        <v>8.4089999999999998E-2</v>
      </c>
      <c r="AM85" s="375">
        <f>'2M - SGS'!AM85</f>
        <v>9.3563999999999994E-2</v>
      </c>
      <c r="AO85" s="373">
        <f t="shared" si="53"/>
        <v>1</v>
      </c>
    </row>
    <row r="86" spans="1:41" s="95" customFormat="1" ht="15.75" x14ac:dyDescent="0.25">
      <c r="A86" s="627"/>
      <c r="B86" s="13" t="str">
        <f t="shared" si="54"/>
        <v>Miscellaneous</v>
      </c>
      <c r="C86" s="375">
        <f>'2M - SGS'!C86</f>
        <v>8.5109000000000004E-2</v>
      </c>
      <c r="D86" s="375">
        <f>'2M - SGS'!D86</f>
        <v>7.7715000000000006E-2</v>
      </c>
      <c r="E86" s="375">
        <f>'2M - SGS'!E86</f>
        <v>8.6136000000000004E-2</v>
      </c>
      <c r="F86" s="375">
        <f>'2M - SGS'!F86</f>
        <v>7.9796000000000006E-2</v>
      </c>
      <c r="G86" s="375">
        <f>'2M - SGS'!G86</f>
        <v>8.5334999999999994E-2</v>
      </c>
      <c r="H86" s="375">
        <f>'2M - SGS'!H86</f>
        <v>8.1994999999999998E-2</v>
      </c>
      <c r="I86" s="375">
        <f>'2M - SGS'!I86</f>
        <v>8.4098999999999993E-2</v>
      </c>
      <c r="J86" s="375">
        <f>'2M - SGS'!J86</f>
        <v>8.4198999999999996E-2</v>
      </c>
      <c r="K86" s="375">
        <f>'2M - SGS'!K86</f>
        <v>8.2512000000000002E-2</v>
      </c>
      <c r="L86" s="375">
        <f>'2M - SGS'!L86</f>
        <v>8.5277000000000006E-2</v>
      </c>
      <c r="M86" s="375">
        <f>'2M - SGS'!M86</f>
        <v>8.2588999999999996E-2</v>
      </c>
      <c r="N86" s="375">
        <f>'2M - SGS'!N86</f>
        <v>8.5237999999999994E-2</v>
      </c>
      <c r="O86" s="375">
        <f>'2M - SGS'!O86</f>
        <v>8.5109000000000004E-2</v>
      </c>
      <c r="P86" s="375">
        <f>'2M - SGS'!P86</f>
        <v>7.7715000000000006E-2</v>
      </c>
      <c r="Q86" s="375">
        <f>'2M - SGS'!Q86</f>
        <v>8.6136000000000004E-2</v>
      </c>
      <c r="R86" s="375">
        <f>'2M - SGS'!R86</f>
        <v>7.9796000000000006E-2</v>
      </c>
      <c r="S86" s="375">
        <f>'2M - SGS'!S86</f>
        <v>8.5334999999999994E-2</v>
      </c>
      <c r="T86" s="375">
        <f>'2M - SGS'!T86</f>
        <v>8.1994999999999998E-2</v>
      </c>
      <c r="U86" s="375">
        <f>'2M - SGS'!U86</f>
        <v>8.4098999999999993E-2</v>
      </c>
      <c r="V86" s="375">
        <f>'2M - SGS'!V86</f>
        <v>8.4198999999999996E-2</v>
      </c>
      <c r="W86" s="375">
        <f>'2M - SGS'!W86</f>
        <v>8.2512000000000002E-2</v>
      </c>
      <c r="X86" s="375">
        <f>'2M - SGS'!X86</f>
        <v>8.5277000000000006E-2</v>
      </c>
      <c r="Y86" s="375">
        <f>'2M - SGS'!Y86</f>
        <v>8.2588999999999996E-2</v>
      </c>
      <c r="Z86" s="375">
        <f>'2M - SGS'!Z86</f>
        <v>8.5237999999999994E-2</v>
      </c>
      <c r="AA86" s="375">
        <f>'2M - SGS'!AA86</f>
        <v>8.5109000000000004E-2</v>
      </c>
      <c r="AB86" s="375">
        <f>'2M - SGS'!AB86</f>
        <v>7.7715000000000006E-2</v>
      </c>
      <c r="AC86" s="375">
        <f>'2M - SGS'!AC86</f>
        <v>8.6136000000000004E-2</v>
      </c>
      <c r="AD86" s="375">
        <f>'2M - SGS'!AD86</f>
        <v>7.9796000000000006E-2</v>
      </c>
      <c r="AE86" s="375">
        <f>'2M - SGS'!AE86</f>
        <v>8.5334999999999994E-2</v>
      </c>
      <c r="AF86" s="375">
        <f>'2M - SGS'!AF86</f>
        <v>8.1994999999999998E-2</v>
      </c>
      <c r="AG86" s="375">
        <f>'2M - SGS'!AG86</f>
        <v>8.4098999999999993E-2</v>
      </c>
      <c r="AH86" s="375">
        <f>'2M - SGS'!AH86</f>
        <v>8.4198999999999996E-2</v>
      </c>
      <c r="AI86" s="375">
        <f>'2M - SGS'!AI86</f>
        <v>8.2512000000000002E-2</v>
      </c>
      <c r="AJ86" s="375">
        <f>'2M - SGS'!AJ86</f>
        <v>8.5277000000000006E-2</v>
      </c>
      <c r="AK86" s="375">
        <f>'2M - SGS'!AK86</f>
        <v>8.2588999999999996E-2</v>
      </c>
      <c r="AL86" s="375">
        <f>'2M - SGS'!AL86</f>
        <v>8.5237999999999994E-2</v>
      </c>
      <c r="AM86" s="375">
        <f>'2M - SGS'!AM86</f>
        <v>8.5109000000000004E-2</v>
      </c>
      <c r="AO86" s="373">
        <f t="shared" si="53"/>
        <v>1.0000000000000002</v>
      </c>
    </row>
    <row r="87" spans="1:41" s="95" customFormat="1" ht="15.75" x14ac:dyDescent="0.25">
      <c r="A87" s="627"/>
      <c r="B87" s="13" t="str">
        <f t="shared" si="54"/>
        <v>Motors</v>
      </c>
      <c r="C87" s="375">
        <f>'2M - SGS'!C87</f>
        <v>8.5109000000000004E-2</v>
      </c>
      <c r="D87" s="375">
        <f>'2M - SGS'!D87</f>
        <v>7.7715000000000006E-2</v>
      </c>
      <c r="E87" s="375">
        <f>'2M - SGS'!E87</f>
        <v>8.6136000000000004E-2</v>
      </c>
      <c r="F87" s="375">
        <f>'2M - SGS'!F87</f>
        <v>7.9796000000000006E-2</v>
      </c>
      <c r="G87" s="375">
        <f>'2M - SGS'!G87</f>
        <v>8.5334999999999994E-2</v>
      </c>
      <c r="H87" s="375">
        <f>'2M - SGS'!H87</f>
        <v>8.1994999999999998E-2</v>
      </c>
      <c r="I87" s="375">
        <f>'2M - SGS'!I87</f>
        <v>8.4098999999999993E-2</v>
      </c>
      <c r="J87" s="375">
        <f>'2M - SGS'!J87</f>
        <v>8.4198999999999996E-2</v>
      </c>
      <c r="K87" s="375">
        <f>'2M - SGS'!K87</f>
        <v>8.2512000000000002E-2</v>
      </c>
      <c r="L87" s="375">
        <f>'2M - SGS'!L87</f>
        <v>8.5277000000000006E-2</v>
      </c>
      <c r="M87" s="375">
        <f>'2M - SGS'!M87</f>
        <v>8.2588999999999996E-2</v>
      </c>
      <c r="N87" s="375">
        <f>'2M - SGS'!N87</f>
        <v>8.5237999999999994E-2</v>
      </c>
      <c r="O87" s="375">
        <f>'2M - SGS'!O87</f>
        <v>8.5109000000000004E-2</v>
      </c>
      <c r="P87" s="375">
        <f>'2M - SGS'!P87</f>
        <v>7.7715000000000006E-2</v>
      </c>
      <c r="Q87" s="375">
        <f>'2M - SGS'!Q87</f>
        <v>8.6136000000000004E-2</v>
      </c>
      <c r="R87" s="375">
        <f>'2M - SGS'!R87</f>
        <v>7.9796000000000006E-2</v>
      </c>
      <c r="S87" s="375">
        <f>'2M - SGS'!S87</f>
        <v>8.5334999999999994E-2</v>
      </c>
      <c r="T87" s="375">
        <f>'2M - SGS'!T87</f>
        <v>8.1994999999999998E-2</v>
      </c>
      <c r="U87" s="375">
        <f>'2M - SGS'!U87</f>
        <v>8.4098999999999993E-2</v>
      </c>
      <c r="V87" s="375">
        <f>'2M - SGS'!V87</f>
        <v>8.4198999999999996E-2</v>
      </c>
      <c r="W87" s="375">
        <f>'2M - SGS'!W87</f>
        <v>8.2512000000000002E-2</v>
      </c>
      <c r="X87" s="375">
        <f>'2M - SGS'!X87</f>
        <v>8.5277000000000006E-2</v>
      </c>
      <c r="Y87" s="375">
        <f>'2M - SGS'!Y87</f>
        <v>8.2588999999999996E-2</v>
      </c>
      <c r="Z87" s="375">
        <f>'2M - SGS'!Z87</f>
        <v>8.5237999999999994E-2</v>
      </c>
      <c r="AA87" s="375">
        <f>'2M - SGS'!AA87</f>
        <v>8.5109000000000004E-2</v>
      </c>
      <c r="AB87" s="375">
        <f>'2M - SGS'!AB87</f>
        <v>7.7715000000000006E-2</v>
      </c>
      <c r="AC87" s="375">
        <f>'2M - SGS'!AC87</f>
        <v>8.6136000000000004E-2</v>
      </c>
      <c r="AD87" s="375">
        <f>'2M - SGS'!AD87</f>
        <v>7.9796000000000006E-2</v>
      </c>
      <c r="AE87" s="375">
        <f>'2M - SGS'!AE87</f>
        <v>8.5334999999999994E-2</v>
      </c>
      <c r="AF87" s="375">
        <f>'2M - SGS'!AF87</f>
        <v>8.1994999999999998E-2</v>
      </c>
      <c r="AG87" s="375">
        <f>'2M - SGS'!AG87</f>
        <v>8.4098999999999993E-2</v>
      </c>
      <c r="AH87" s="375">
        <f>'2M - SGS'!AH87</f>
        <v>8.4198999999999996E-2</v>
      </c>
      <c r="AI87" s="375">
        <f>'2M - SGS'!AI87</f>
        <v>8.2512000000000002E-2</v>
      </c>
      <c r="AJ87" s="375">
        <f>'2M - SGS'!AJ87</f>
        <v>8.5277000000000006E-2</v>
      </c>
      <c r="AK87" s="375">
        <f>'2M - SGS'!AK87</f>
        <v>8.2588999999999996E-2</v>
      </c>
      <c r="AL87" s="375">
        <f>'2M - SGS'!AL87</f>
        <v>8.5237999999999994E-2</v>
      </c>
      <c r="AM87" s="375">
        <f>'2M - SGS'!AM87</f>
        <v>8.5109000000000004E-2</v>
      </c>
      <c r="AO87" s="373">
        <f t="shared" si="53"/>
        <v>1.0000000000000002</v>
      </c>
    </row>
    <row r="88" spans="1:41" s="95" customFormat="1" ht="15.75" x14ac:dyDescent="0.25">
      <c r="A88" s="627"/>
      <c r="B88" s="13" t="str">
        <f t="shared" si="54"/>
        <v>Process</v>
      </c>
      <c r="C88" s="375">
        <f>'2M - SGS'!C88</f>
        <v>8.5109000000000004E-2</v>
      </c>
      <c r="D88" s="375">
        <f>'2M - SGS'!D88</f>
        <v>7.7715000000000006E-2</v>
      </c>
      <c r="E88" s="375">
        <f>'2M - SGS'!E88</f>
        <v>8.6136000000000004E-2</v>
      </c>
      <c r="F88" s="375">
        <f>'2M - SGS'!F88</f>
        <v>7.9796000000000006E-2</v>
      </c>
      <c r="G88" s="375">
        <f>'2M - SGS'!G88</f>
        <v>8.5334999999999994E-2</v>
      </c>
      <c r="H88" s="375">
        <f>'2M - SGS'!H88</f>
        <v>8.1994999999999998E-2</v>
      </c>
      <c r="I88" s="375">
        <f>'2M - SGS'!I88</f>
        <v>8.4098999999999993E-2</v>
      </c>
      <c r="J88" s="375">
        <f>'2M - SGS'!J88</f>
        <v>8.4198999999999996E-2</v>
      </c>
      <c r="K88" s="375">
        <f>'2M - SGS'!K88</f>
        <v>8.2512000000000002E-2</v>
      </c>
      <c r="L88" s="375">
        <f>'2M - SGS'!L88</f>
        <v>8.5277000000000006E-2</v>
      </c>
      <c r="M88" s="375">
        <f>'2M - SGS'!M88</f>
        <v>8.2588999999999996E-2</v>
      </c>
      <c r="N88" s="375">
        <f>'2M - SGS'!N88</f>
        <v>8.5237999999999994E-2</v>
      </c>
      <c r="O88" s="375">
        <f>'2M - SGS'!O88</f>
        <v>8.5109000000000004E-2</v>
      </c>
      <c r="P88" s="375">
        <f>'2M - SGS'!P88</f>
        <v>7.7715000000000006E-2</v>
      </c>
      <c r="Q88" s="375">
        <f>'2M - SGS'!Q88</f>
        <v>8.6136000000000004E-2</v>
      </c>
      <c r="R88" s="375">
        <f>'2M - SGS'!R88</f>
        <v>7.9796000000000006E-2</v>
      </c>
      <c r="S88" s="375">
        <f>'2M - SGS'!S88</f>
        <v>8.5334999999999994E-2</v>
      </c>
      <c r="T88" s="375">
        <f>'2M - SGS'!T88</f>
        <v>8.1994999999999998E-2</v>
      </c>
      <c r="U88" s="375">
        <f>'2M - SGS'!U88</f>
        <v>8.4098999999999993E-2</v>
      </c>
      <c r="V88" s="375">
        <f>'2M - SGS'!V88</f>
        <v>8.4198999999999996E-2</v>
      </c>
      <c r="W88" s="375">
        <f>'2M - SGS'!W88</f>
        <v>8.2512000000000002E-2</v>
      </c>
      <c r="X88" s="375">
        <f>'2M - SGS'!X88</f>
        <v>8.5277000000000006E-2</v>
      </c>
      <c r="Y88" s="375">
        <f>'2M - SGS'!Y88</f>
        <v>8.2588999999999996E-2</v>
      </c>
      <c r="Z88" s="375">
        <f>'2M - SGS'!Z88</f>
        <v>8.5237999999999994E-2</v>
      </c>
      <c r="AA88" s="375">
        <f>'2M - SGS'!AA88</f>
        <v>8.5109000000000004E-2</v>
      </c>
      <c r="AB88" s="375">
        <f>'2M - SGS'!AB88</f>
        <v>7.7715000000000006E-2</v>
      </c>
      <c r="AC88" s="375">
        <f>'2M - SGS'!AC88</f>
        <v>8.6136000000000004E-2</v>
      </c>
      <c r="AD88" s="375">
        <f>'2M - SGS'!AD88</f>
        <v>7.9796000000000006E-2</v>
      </c>
      <c r="AE88" s="375">
        <f>'2M - SGS'!AE88</f>
        <v>8.5334999999999994E-2</v>
      </c>
      <c r="AF88" s="375">
        <f>'2M - SGS'!AF88</f>
        <v>8.1994999999999998E-2</v>
      </c>
      <c r="AG88" s="375">
        <f>'2M - SGS'!AG88</f>
        <v>8.4098999999999993E-2</v>
      </c>
      <c r="AH88" s="375">
        <f>'2M - SGS'!AH88</f>
        <v>8.4198999999999996E-2</v>
      </c>
      <c r="AI88" s="375">
        <f>'2M - SGS'!AI88</f>
        <v>8.2512000000000002E-2</v>
      </c>
      <c r="AJ88" s="375">
        <f>'2M - SGS'!AJ88</f>
        <v>8.5277000000000006E-2</v>
      </c>
      <c r="AK88" s="375">
        <f>'2M - SGS'!AK88</f>
        <v>8.2588999999999996E-2</v>
      </c>
      <c r="AL88" s="375">
        <f>'2M - SGS'!AL88</f>
        <v>8.5237999999999994E-2</v>
      </c>
      <c r="AM88" s="375">
        <f>'2M - SGS'!AM88</f>
        <v>8.5109000000000004E-2</v>
      </c>
      <c r="AO88" s="373">
        <f t="shared" si="53"/>
        <v>1.0000000000000002</v>
      </c>
    </row>
    <row r="89" spans="1:41" s="95" customFormat="1" ht="15.75" x14ac:dyDescent="0.25">
      <c r="A89" s="627"/>
      <c r="B89" s="13" t="str">
        <f t="shared" si="54"/>
        <v>Refrigeration</v>
      </c>
      <c r="C89" s="375">
        <f>'2M - SGS'!C89</f>
        <v>8.3486000000000005E-2</v>
      </c>
      <c r="D89" s="375">
        <f>'2M - SGS'!D89</f>
        <v>7.6158000000000003E-2</v>
      </c>
      <c r="E89" s="375">
        <f>'2M - SGS'!E89</f>
        <v>8.3346000000000003E-2</v>
      </c>
      <c r="F89" s="375">
        <f>'2M - SGS'!F89</f>
        <v>8.0782999999999994E-2</v>
      </c>
      <c r="G89" s="375">
        <f>'2M - SGS'!G89</f>
        <v>8.5133E-2</v>
      </c>
      <c r="H89" s="375">
        <f>'2M - SGS'!H89</f>
        <v>8.4294999999999995E-2</v>
      </c>
      <c r="I89" s="375">
        <f>'2M - SGS'!I89</f>
        <v>8.7456999999999993E-2</v>
      </c>
      <c r="J89" s="375">
        <f>'2M - SGS'!J89</f>
        <v>8.7230000000000002E-2</v>
      </c>
      <c r="K89" s="375">
        <f>'2M - SGS'!K89</f>
        <v>8.3319000000000004E-2</v>
      </c>
      <c r="L89" s="375">
        <f>'2M - SGS'!L89</f>
        <v>8.4562999999999999E-2</v>
      </c>
      <c r="M89" s="375">
        <f>'2M - SGS'!M89</f>
        <v>8.1112000000000004E-2</v>
      </c>
      <c r="N89" s="375">
        <f>'2M - SGS'!N89</f>
        <v>8.3117999999999997E-2</v>
      </c>
      <c r="O89" s="375">
        <f>'2M - SGS'!O89</f>
        <v>8.3486000000000005E-2</v>
      </c>
      <c r="P89" s="375">
        <f>'2M - SGS'!P89</f>
        <v>7.6158000000000003E-2</v>
      </c>
      <c r="Q89" s="375">
        <f>'2M - SGS'!Q89</f>
        <v>8.3346000000000003E-2</v>
      </c>
      <c r="R89" s="375">
        <f>'2M - SGS'!R89</f>
        <v>8.0782999999999994E-2</v>
      </c>
      <c r="S89" s="375">
        <f>'2M - SGS'!S89</f>
        <v>8.5133E-2</v>
      </c>
      <c r="T89" s="375">
        <f>'2M - SGS'!T89</f>
        <v>8.4294999999999995E-2</v>
      </c>
      <c r="U89" s="375">
        <f>'2M - SGS'!U89</f>
        <v>8.7456999999999993E-2</v>
      </c>
      <c r="V89" s="375">
        <f>'2M - SGS'!V89</f>
        <v>8.7230000000000002E-2</v>
      </c>
      <c r="W89" s="375">
        <f>'2M - SGS'!W89</f>
        <v>8.3319000000000004E-2</v>
      </c>
      <c r="X89" s="375">
        <f>'2M - SGS'!X89</f>
        <v>8.4562999999999999E-2</v>
      </c>
      <c r="Y89" s="375">
        <f>'2M - SGS'!Y89</f>
        <v>8.1112000000000004E-2</v>
      </c>
      <c r="Z89" s="375">
        <f>'2M - SGS'!Z89</f>
        <v>8.3117999999999997E-2</v>
      </c>
      <c r="AA89" s="375">
        <f>'2M - SGS'!AA89</f>
        <v>8.3486000000000005E-2</v>
      </c>
      <c r="AB89" s="375">
        <f>'2M - SGS'!AB89</f>
        <v>7.6158000000000003E-2</v>
      </c>
      <c r="AC89" s="375">
        <f>'2M - SGS'!AC89</f>
        <v>8.3346000000000003E-2</v>
      </c>
      <c r="AD89" s="375">
        <f>'2M - SGS'!AD89</f>
        <v>8.0782999999999994E-2</v>
      </c>
      <c r="AE89" s="375">
        <f>'2M - SGS'!AE89</f>
        <v>8.5133E-2</v>
      </c>
      <c r="AF89" s="375">
        <f>'2M - SGS'!AF89</f>
        <v>8.4294999999999995E-2</v>
      </c>
      <c r="AG89" s="375">
        <f>'2M - SGS'!AG89</f>
        <v>8.7456999999999993E-2</v>
      </c>
      <c r="AH89" s="375">
        <f>'2M - SGS'!AH89</f>
        <v>8.7230000000000002E-2</v>
      </c>
      <c r="AI89" s="375">
        <f>'2M - SGS'!AI89</f>
        <v>8.3319000000000004E-2</v>
      </c>
      <c r="AJ89" s="375">
        <f>'2M - SGS'!AJ89</f>
        <v>8.4562999999999999E-2</v>
      </c>
      <c r="AK89" s="375">
        <f>'2M - SGS'!AK89</f>
        <v>8.1112000000000004E-2</v>
      </c>
      <c r="AL89" s="375">
        <f>'2M - SGS'!AL89</f>
        <v>8.3117999999999997E-2</v>
      </c>
      <c r="AM89" s="375">
        <f>'2M - SGS'!AM89</f>
        <v>8.3486000000000005E-2</v>
      </c>
      <c r="AO89" s="373">
        <f t="shared" si="53"/>
        <v>1</v>
      </c>
    </row>
    <row r="90" spans="1:41" s="95" customFormat="1" ht="16.5" thickBot="1" x14ac:dyDescent="0.3">
      <c r="A90" s="628"/>
      <c r="B90" s="14" t="str">
        <f t="shared" si="54"/>
        <v>Water Heating</v>
      </c>
      <c r="C90" s="381">
        <f>'2M - SGS'!C90</f>
        <v>0.108255</v>
      </c>
      <c r="D90" s="381">
        <f>'2M - SGS'!D90</f>
        <v>9.1078000000000006E-2</v>
      </c>
      <c r="E90" s="381">
        <f>'2M - SGS'!E90</f>
        <v>8.5239999999999996E-2</v>
      </c>
      <c r="F90" s="381">
        <f>'2M - SGS'!F90</f>
        <v>7.2980000000000003E-2</v>
      </c>
      <c r="G90" s="381">
        <f>'2M - SGS'!G90</f>
        <v>7.9849000000000003E-2</v>
      </c>
      <c r="H90" s="381">
        <f>'2M - SGS'!H90</f>
        <v>7.2720999999999994E-2</v>
      </c>
      <c r="I90" s="381">
        <f>'2M - SGS'!I90</f>
        <v>7.4929999999999997E-2</v>
      </c>
      <c r="J90" s="381">
        <f>'2M - SGS'!J90</f>
        <v>7.5861999999999999E-2</v>
      </c>
      <c r="K90" s="381">
        <f>'2M - SGS'!K90</f>
        <v>7.5733999999999996E-2</v>
      </c>
      <c r="L90" s="381">
        <f>'2M - SGS'!L90</f>
        <v>8.2808000000000007E-2</v>
      </c>
      <c r="M90" s="381">
        <f>'2M - SGS'!M90</f>
        <v>8.6345000000000005E-2</v>
      </c>
      <c r="N90" s="381">
        <f>'2M - SGS'!N90</f>
        <v>9.4198000000000004E-2</v>
      </c>
      <c r="O90" s="381">
        <f>'2M - SGS'!O90</f>
        <v>0.108255</v>
      </c>
      <c r="P90" s="381">
        <f>'2M - SGS'!P90</f>
        <v>9.1078000000000006E-2</v>
      </c>
      <c r="Q90" s="381">
        <f>'2M - SGS'!Q90</f>
        <v>8.5239999999999996E-2</v>
      </c>
      <c r="R90" s="381">
        <f>'2M - SGS'!R90</f>
        <v>7.2980000000000003E-2</v>
      </c>
      <c r="S90" s="381">
        <f>'2M - SGS'!S90</f>
        <v>7.9849000000000003E-2</v>
      </c>
      <c r="T90" s="381">
        <f>'2M - SGS'!T90</f>
        <v>7.2720999999999994E-2</v>
      </c>
      <c r="U90" s="381">
        <f>'2M - SGS'!U90</f>
        <v>7.4929999999999997E-2</v>
      </c>
      <c r="V90" s="381">
        <f>'2M - SGS'!V90</f>
        <v>7.5861999999999999E-2</v>
      </c>
      <c r="W90" s="381">
        <f>'2M - SGS'!W90</f>
        <v>7.5733999999999996E-2</v>
      </c>
      <c r="X90" s="381">
        <f>'2M - SGS'!X90</f>
        <v>8.2808000000000007E-2</v>
      </c>
      <c r="Y90" s="381">
        <f>'2M - SGS'!Y90</f>
        <v>8.6345000000000005E-2</v>
      </c>
      <c r="Z90" s="381">
        <f>'2M - SGS'!Z90</f>
        <v>9.4198000000000004E-2</v>
      </c>
      <c r="AA90" s="381">
        <f>'2M - SGS'!AA90</f>
        <v>0.108255</v>
      </c>
      <c r="AB90" s="381">
        <f>'2M - SGS'!AB90</f>
        <v>9.1078000000000006E-2</v>
      </c>
      <c r="AC90" s="381">
        <f>'2M - SGS'!AC90</f>
        <v>8.5239999999999996E-2</v>
      </c>
      <c r="AD90" s="381">
        <f>'2M - SGS'!AD90</f>
        <v>7.2980000000000003E-2</v>
      </c>
      <c r="AE90" s="381">
        <f>'2M - SGS'!AE90</f>
        <v>7.9849000000000003E-2</v>
      </c>
      <c r="AF90" s="381">
        <f>'2M - SGS'!AF90</f>
        <v>7.2720999999999994E-2</v>
      </c>
      <c r="AG90" s="381">
        <f>'2M - SGS'!AG90</f>
        <v>7.4929999999999997E-2</v>
      </c>
      <c r="AH90" s="381">
        <f>'2M - SGS'!AH90</f>
        <v>7.5861999999999999E-2</v>
      </c>
      <c r="AI90" s="381">
        <f>'2M - SGS'!AI90</f>
        <v>7.5733999999999996E-2</v>
      </c>
      <c r="AJ90" s="381">
        <f>'2M - SGS'!AJ90</f>
        <v>8.2808000000000007E-2</v>
      </c>
      <c r="AK90" s="381">
        <f>'2M - SGS'!AK90</f>
        <v>8.6345000000000005E-2</v>
      </c>
      <c r="AL90" s="381">
        <f>'2M - SGS'!AL90</f>
        <v>9.4198000000000004E-2</v>
      </c>
      <c r="AM90" s="381">
        <f>'2M - SGS'!AM90</f>
        <v>0.108255</v>
      </c>
      <c r="AO90" s="373">
        <f t="shared" si="53"/>
        <v>1</v>
      </c>
    </row>
    <row r="91" spans="1:41" s="95" customFormat="1" ht="15.75" thickBot="1" x14ac:dyDescent="0.3">
      <c r="AO91" s="95" t="s">
        <v>223</v>
      </c>
    </row>
    <row r="92" spans="1:41" s="95" customFormat="1" ht="15" customHeight="1" thickBot="1" x14ac:dyDescent="0.3">
      <c r="A92" s="629" t="s">
        <v>27</v>
      </c>
      <c r="B92" s="383" t="s">
        <v>31</v>
      </c>
      <c r="C92" s="135">
        <f>C$4</f>
        <v>45292</v>
      </c>
      <c r="D92" s="135">
        <f t="shared" ref="D92:AM92" si="55">D$4</f>
        <v>45323</v>
      </c>
      <c r="E92" s="135">
        <f t="shared" si="55"/>
        <v>45352</v>
      </c>
      <c r="F92" s="135">
        <f t="shared" si="55"/>
        <v>45383</v>
      </c>
      <c r="G92" s="135">
        <f t="shared" si="55"/>
        <v>45413</v>
      </c>
      <c r="H92" s="135">
        <f t="shared" si="55"/>
        <v>45444</v>
      </c>
      <c r="I92" s="135">
        <f t="shared" si="55"/>
        <v>45474</v>
      </c>
      <c r="J92" s="135">
        <f t="shared" si="55"/>
        <v>45505</v>
      </c>
      <c r="K92" s="135">
        <f t="shared" si="55"/>
        <v>45536</v>
      </c>
      <c r="L92" s="135">
        <f t="shared" si="55"/>
        <v>45566</v>
      </c>
      <c r="M92" s="135">
        <f t="shared" si="55"/>
        <v>45597</v>
      </c>
      <c r="N92" s="135">
        <f t="shared" si="55"/>
        <v>45627</v>
      </c>
      <c r="O92" s="135">
        <f t="shared" si="55"/>
        <v>45658</v>
      </c>
      <c r="P92" s="135">
        <f t="shared" si="55"/>
        <v>45689</v>
      </c>
      <c r="Q92" s="135">
        <f t="shared" si="55"/>
        <v>45717</v>
      </c>
      <c r="R92" s="135">
        <f t="shared" si="55"/>
        <v>45748</v>
      </c>
      <c r="S92" s="135">
        <f t="shared" si="55"/>
        <v>45778</v>
      </c>
      <c r="T92" s="135">
        <f t="shared" si="55"/>
        <v>45809</v>
      </c>
      <c r="U92" s="135">
        <f t="shared" si="55"/>
        <v>45839</v>
      </c>
      <c r="V92" s="135">
        <f t="shared" si="55"/>
        <v>45870</v>
      </c>
      <c r="W92" s="135">
        <f t="shared" si="55"/>
        <v>45901</v>
      </c>
      <c r="X92" s="135">
        <f t="shared" si="55"/>
        <v>45931</v>
      </c>
      <c r="Y92" s="135">
        <f t="shared" si="55"/>
        <v>45962</v>
      </c>
      <c r="Z92" s="135">
        <f t="shared" si="55"/>
        <v>45992</v>
      </c>
      <c r="AA92" s="135">
        <f t="shared" si="55"/>
        <v>46023</v>
      </c>
      <c r="AB92" s="135">
        <f t="shared" si="55"/>
        <v>46054</v>
      </c>
      <c r="AC92" s="135">
        <f t="shared" si="55"/>
        <v>46082</v>
      </c>
      <c r="AD92" s="135">
        <f t="shared" si="55"/>
        <v>46113</v>
      </c>
      <c r="AE92" s="135">
        <f t="shared" si="55"/>
        <v>46143</v>
      </c>
      <c r="AF92" s="135">
        <f t="shared" si="55"/>
        <v>46174</v>
      </c>
      <c r="AG92" s="135">
        <f t="shared" si="55"/>
        <v>46204</v>
      </c>
      <c r="AH92" s="135">
        <f t="shared" si="55"/>
        <v>46235</v>
      </c>
      <c r="AI92" s="135">
        <f t="shared" si="55"/>
        <v>46266</v>
      </c>
      <c r="AJ92" s="135">
        <f t="shared" si="55"/>
        <v>46296</v>
      </c>
      <c r="AK92" s="135">
        <f t="shared" si="55"/>
        <v>46327</v>
      </c>
      <c r="AL92" s="135">
        <f t="shared" si="55"/>
        <v>46357</v>
      </c>
      <c r="AM92" s="135">
        <f t="shared" si="55"/>
        <v>46388</v>
      </c>
    </row>
    <row r="93" spans="1:41" s="95" customFormat="1" ht="15.75" customHeight="1" x14ac:dyDescent="0.25">
      <c r="A93" s="630"/>
      <c r="B93" s="74" t="str">
        <f>B78</f>
        <v>Air Comp</v>
      </c>
      <c r="C93" s="384">
        <v>3.9829999999999997E-2</v>
      </c>
      <c r="D93" s="384">
        <v>4.0202000000000002E-2</v>
      </c>
      <c r="E93" s="384">
        <v>4.0568E-2</v>
      </c>
      <c r="F93" s="384">
        <v>4.1613999999999998E-2</v>
      </c>
      <c r="G93" s="384">
        <v>4.3744999999999999E-2</v>
      </c>
      <c r="H93" s="384">
        <v>8.1032999999999994E-2</v>
      </c>
      <c r="I93" s="384">
        <v>7.6974000000000001E-2</v>
      </c>
      <c r="J93" s="384">
        <v>7.7621999999999997E-2</v>
      </c>
      <c r="K93" s="384">
        <v>7.6564999999999994E-2</v>
      </c>
      <c r="L93" s="384">
        <v>4.2223999999999998E-2</v>
      </c>
      <c r="M93" s="384">
        <v>4.2845000000000001E-2</v>
      </c>
      <c r="N93" s="384">
        <v>3.9836000000000003E-2</v>
      </c>
      <c r="O93" s="384">
        <f>C93</f>
        <v>3.9829999999999997E-2</v>
      </c>
      <c r="P93" s="384">
        <f t="shared" ref="P93:P105" si="56">D93</f>
        <v>4.0202000000000002E-2</v>
      </c>
      <c r="Q93" s="384">
        <f t="shared" ref="Q93:Q105" si="57">E93</f>
        <v>4.0568E-2</v>
      </c>
      <c r="R93" s="384">
        <f t="shared" ref="R93:R105" si="58">F93</f>
        <v>4.1613999999999998E-2</v>
      </c>
      <c r="S93" s="384">
        <f t="shared" ref="S93:S105" si="59">G93</f>
        <v>4.3744999999999999E-2</v>
      </c>
      <c r="T93" s="433">
        <v>9.1775999999999996E-2</v>
      </c>
      <c r="U93" s="433">
        <v>8.8924000000000003E-2</v>
      </c>
      <c r="V93" s="433">
        <v>9.0119000000000005E-2</v>
      </c>
      <c r="W93" s="433">
        <v>8.9261999999999994E-2</v>
      </c>
      <c r="X93" s="433">
        <v>4.8958000000000002E-2</v>
      </c>
      <c r="Y93" s="433">
        <v>4.9664E-2</v>
      </c>
      <c r="Z93" s="433">
        <v>4.5769999999999998E-2</v>
      </c>
      <c r="AA93" s="433">
        <v>4.5504000000000003E-2</v>
      </c>
      <c r="AB93" s="433">
        <v>4.6175000000000001E-2</v>
      </c>
      <c r="AC93" s="433">
        <v>4.7510999999999998E-2</v>
      </c>
      <c r="AD93" s="433">
        <v>4.8266000000000003E-2</v>
      </c>
      <c r="AE93" s="433">
        <v>5.0146000000000003E-2</v>
      </c>
      <c r="AF93" s="433">
        <v>9.1775999999999996E-2</v>
      </c>
      <c r="AG93" s="433">
        <v>8.8924000000000003E-2</v>
      </c>
      <c r="AH93" s="433">
        <v>9.0119000000000005E-2</v>
      </c>
      <c r="AI93" s="433">
        <v>8.9261999999999994E-2</v>
      </c>
      <c r="AJ93" s="433">
        <v>4.8958000000000002E-2</v>
      </c>
      <c r="AK93" s="433">
        <v>4.9664E-2</v>
      </c>
      <c r="AL93" s="433">
        <v>4.5769999999999998E-2</v>
      </c>
      <c r="AM93" s="433">
        <f t="shared" ref="AM93:AM105" si="60">AA93</f>
        <v>4.5504000000000003E-2</v>
      </c>
      <c r="AO93" s="95" t="s">
        <v>247</v>
      </c>
    </row>
    <row r="94" spans="1:41" s="95" customFormat="1" x14ac:dyDescent="0.25">
      <c r="A94" s="630"/>
      <c r="B94" s="74" t="str">
        <f t="shared" ref="B94:B105" si="61">B79</f>
        <v>Building Shell</v>
      </c>
      <c r="C94" s="384">
        <v>4.6690000000000002E-2</v>
      </c>
      <c r="D94" s="384">
        <v>4.5469999999999997E-2</v>
      </c>
      <c r="E94" s="384">
        <v>4.6181E-2</v>
      </c>
      <c r="F94" s="384">
        <v>4.3610000000000003E-2</v>
      </c>
      <c r="G94" s="384">
        <v>5.1957000000000003E-2</v>
      </c>
      <c r="H94" s="384">
        <v>0.106351</v>
      </c>
      <c r="I94" s="384">
        <v>9.5311000000000007E-2</v>
      </c>
      <c r="J94" s="384">
        <v>0.100024</v>
      </c>
      <c r="K94" s="384">
        <v>0.10265100000000001</v>
      </c>
      <c r="L94" s="384">
        <v>4.7780999999999997E-2</v>
      </c>
      <c r="M94" s="384">
        <v>4.6185999999999998E-2</v>
      </c>
      <c r="N94" s="384">
        <v>4.5090999999999999E-2</v>
      </c>
      <c r="O94" s="384">
        <f t="shared" ref="O94:O105" si="62">C94</f>
        <v>4.6690000000000002E-2</v>
      </c>
      <c r="P94" s="384">
        <f t="shared" si="56"/>
        <v>4.5469999999999997E-2</v>
      </c>
      <c r="Q94" s="384">
        <f t="shared" si="57"/>
        <v>4.6181E-2</v>
      </c>
      <c r="R94" s="384">
        <f t="shared" si="58"/>
        <v>4.3610000000000003E-2</v>
      </c>
      <c r="S94" s="384">
        <f t="shared" si="59"/>
        <v>5.1957000000000003E-2</v>
      </c>
      <c r="T94" s="433">
        <v>0.120381</v>
      </c>
      <c r="U94" s="433">
        <v>0.11025500000000001</v>
      </c>
      <c r="V94" s="433">
        <v>0.115824</v>
      </c>
      <c r="W94" s="433">
        <v>0.120159</v>
      </c>
      <c r="X94" s="433">
        <v>5.5509000000000003E-2</v>
      </c>
      <c r="Y94" s="433">
        <v>5.3158999999999998E-2</v>
      </c>
      <c r="Z94" s="433">
        <v>5.1805999999999998E-2</v>
      </c>
      <c r="AA94" s="433">
        <v>5.3165999999999998E-2</v>
      </c>
      <c r="AB94" s="433">
        <v>5.2478999999999998E-2</v>
      </c>
      <c r="AC94" s="433">
        <v>5.4157999999999998E-2</v>
      </c>
      <c r="AD94" s="433">
        <v>5.1117999999999997E-2</v>
      </c>
      <c r="AE94" s="433">
        <v>5.9484000000000002E-2</v>
      </c>
      <c r="AF94" s="433">
        <v>0.120381</v>
      </c>
      <c r="AG94" s="433">
        <v>0.11025500000000001</v>
      </c>
      <c r="AH94" s="433">
        <v>0.115824</v>
      </c>
      <c r="AI94" s="433">
        <v>0.120159</v>
      </c>
      <c r="AJ94" s="433">
        <v>5.5509000000000003E-2</v>
      </c>
      <c r="AK94" s="433">
        <v>5.3158999999999998E-2</v>
      </c>
      <c r="AL94" s="433">
        <v>5.1805999999999998E-2</v>
      </c>
      <c r="AM94" s="433">
        <f t="shared" si="60"/>
        <v>5.3165999999999998E-2</v>
      </c>
      <c r="AO94" s="95" t="s">
        <v>249</v>
      </c>
    </row>
    <row r="95" spans="1:41" s="95" customFormat="1" x14ac:dyDescent="0.25">
      <c r="A95" s="630"/>
      <c r="B95" s="74" t="str">
        <f t="shared" si="61"/>
        <v>Cooking</v>
      </c>
      <c r="C95" s="384">
        <v>4.0557000000000003E-2</v>
      </c>
      <c r="D95" s="384">
        <v>4.1267999999999999E-2</v>
      </c>
      <c r="E95" s="384">
        <v>4.3454E-2</v>
      </c>
      <c r="F95" s="384">
        <v>4.5587000000000003E-2</v>
      </c>
      <c r="G95" s="384">
        <v>4.6787000000000002E-2</v>
      </c>
      <c r="H95" s="384">
        <v>8.8827000000000003E-2</v>
      </c>
      <c r="I95" s="384">
        <v>8.3249000000000004E-2</v>
      </c>
      <c r="J95" s="384">
        <v>8.5038000000000002E-2</v>
      </c>
      <c r="K95" s="384">
        <v>8.2868999999999998E-2</v>
      </c>
      <c r="L95" s="384">
        <v>4.5005000000000003E-2</v>
      </c>
      <c r="M95" s="384">
        <v>4.5767000000000002E-2</v>
      </c>
      <c r="N95" s="384">
        <v>4.1034000000000001E-2</v>
      </c>
      <c r="O95" s="384">
        <f t="shared" si="62"/>
        <v>4.0557000000000003E-2</v>
      </c>
      <c r="P95" s="384">
        <f t="shared" si="56"/>
        <v>4.1267999999999999E-2</v>
      </c>
      <c r="Q95" s="384">
        <f t="shared" si="57"/>
        <v>4.3454E-2</v>
      </c>
      <c r="R95" s="384">
        <f t="shared" si="58"/>
        <v>4.5587000000000003E-2</v>
      </c>
      <c r="S95" s="384">
        <f t="shared" si="59"/>
        <v>4.6787000000000002E-2</v>
      </c>
      <c r="T95" s="433">
        <v>0.10058400000000001</v>
      </c>
      <c r="U95" s="433">
        <v>9.6225000000000005E-2</v>
      </c>
      <c r="V95" s="433">
        <v>9.8633999999999999E-2</v>
      </c>
      <c r="W95" s="433">
        <v>9.6726999999999994E-2</v>
      </c>
      <c r="X95" s="433">
        <v>5.2224E-2</v>
      </c>
      <c r="Y95" s="433">
        <v>5.3099E-2</v>
      </c>
      <c r="Z95" s="433">
        <v>4.7057000000000002E-2</v>
      </c>
      <c r="AA95" s="433">
        <v>4.6351999999999997E-2</v>
      </c>
      <c r="AB95" s="433">
        <v>4.7388E-2</v>
      </c>
      <c r="AC95" s="433">
        <v>5.0922000000000002E-2</v>
      </c>
      <c r="AD95" s="433">
        <v>5.2740000000000002E-2</v>
      </c>
      <c r="AE95" s="433">
        <v>5.3603999999999999E-2</v>
      </c>
      <c r="AF95" s="433">
        <v>0.10058400000000001</v>
      </c>
      <c r="AG95" s="433">
        <v>9.6225000000000005E-2</v>
      </c>
      <c r="AH95" s="433">
        <v>9.8633999999999999E-2</v>
      </c>
      <c r="AI95" s="433">
        <v>9.6726999999999994E-2</v>
      </c>
      <c r="AJ95" s="433">
        <v>5.2224E-2</v>
      </c>
      <c r="AK95" s="433">
        <v>5.3099E-2</v>
      </c>
      <c r="AL95" s="433">
        <v>4.7057000000000002E-2</v>
      </c>
      <c r="AM95" s="433">
        <f t="shared" si="60"/>
        <v>4.6351999999999997E-2</v>
      </c>
    </row>
    <row r="96" spans="1:41" s="95" customFormat="1" x14ac:dyDescent="0.25">
      <c r="A96" s="630"/>
      <c r="B96" s="74" t="str">
        <f t="shared" si="61"/>
        <v>Cooling</v>
      </c>
      <c r="C96" s="384">
        <v>3.7643000000000003E-2</v>
      </c>
      <c r="D96" s="384">
        <v>3.7594000000000002E-2</v>
      </c>
      <c r="E96" s="384">
        <v>3.8481000000000001E-2</v>
      </c>
      <c r="F96" s="384">
        <v>4.9109E-2</v>
      </c>
      <c r="G96" s="384">
        <v>6.1143000000000003E-2</v>
      </c>
      <c r="H96" s="384">
        <v>0.107651</v>
      </c>
      <c r="I96" s="384">
        <v>9.5873E-2</v>
      </c>
      <c r="J96" s="384">
        <v>0.100786</v>
      </c>
      <c r="K96" s="384">
        <v>0.10802100000000001</v>
      </c>
      <c r="L96" s="384">
        <v>5.407E-2</v>
      </c>
      <c r="M96" s="384">
        <v>4.4588000000000003E-2</v>
      </c>
      <c r="N96" s="384">
        <v>4.0072999999999998E-2</v>
      </c>
      <c r="O96" s="384">
        <f t="shared" si="62"/>
        <v>3.7643000000000003E-2</v>
      </c>
      <c r="P96" s="384">
        <f t="shared" si="56"/>
        <v>3.7594000000000002E-2</v>
      </c>
      <c r="Q96" s="384">
        <f t="shared" si="57"/>
        <v>3.8481000000000001E-2</v>
      </c>
      <c r="R96" s="384">
        <f t="shared" si="58"/>
        <v>4.9109E-2</v>
      </c>
      <c r="S96" s="384">
        <f t="shared" si="59"/>
        <v>6.1143000000000003E-2</v>
      </c>
      <c r="T96" s="433">
        <v>0.121847</v>
      </c>
      <c r="U96" s="433">
        <v>0.11090800000000001</v>
      </c>
      <c r="V96" s="433">
        <v>0.116701</v>
      </c>
      <c r="W96" s="433">
        <v>0.12651799999999999</v>
      </c>
      <c r="X96" s="433">
        <v>6.2914999999999999E-2</v>
      </c>
      <c r="Y96" s="433">
        <v>5.0502999999999999E-2</v>
      </c>
      <c r="Z96" s="433">
        <v>4.5546000000000003E-2</v>
      </c>
      <c r="AA96" s="433">
        <v>4.3242000000000003E-2</v>
      </c>
      <c r="AB96" s="433">
        <v>4.3921000000000002E-2</v>
      </c>
      <c r="AC96" s="433">
        <v>4.5185000000000003E-2</v>
      </c>
      <c r="AD96" s="433">
        <v>5.7828999999999998E-2</v>
      </c>
      <c r="AE96" s="433">
        <v>6.9942000000000004E-2</v>
      </c>
      <c r="AF96" s="433">
        <v>0.121847</v>
      </c>
      <c r="AG96" s="433">
        <v>0.11090800000000001</v>
      </c>
      <c r="AH96" s="433">
        <v>0.116701</v>
      </c>
      <c r="AI96" s="433">
        <v>0.12651799999999999</v>
      </c>
      <c r="AJ96" s="433">
        <v>6.2914999999999999E-2</v>
      </c>
      <c r="AK96" s="433">
        <v>5.0502999999999999E-2</v>
      </c>
      <c r="AL96" s="433">
        <v>4.5546000000000003E-2</v>
      </c>
      <c r="AM96" s="433">
        <f t="shared" si="60"/>
        <v>4.3242000000000003E-2</v>
      </c>
    </row>
    <row r="97" spans="1:39" s="95" customFormat="1" x14ac:dyDescent="0.25">
      <c r="A97" s="630"/>
      <c r="B97" s="74" t="str">
        <f t="shared" si="61"/>
        <v>Ext Lighting</v>
      </c>
      <c r="C97" s="384">
        <v>2.8396999999999999E-2</v>
      </c>
      <c r="D97" s="384">
        <v>2.7067000000000001E-2</v>
      </c>
      <c r="E97" s="384">
        <v>2.7428000000000001E-2</v>
      </c>
      <c r="F97" s="384">
        <v>2.8527E-2</v>
      </c>
      <c r="G97" s="384">
        <v>2.7924000000000001E-2</v>
      </c>
      <c r="H97" s="384">
        <v>4.5346999999999998E-2</v>
      </c>
      <c r="I97" s="384">
        <v>4.3922999999999997E-2</v>
      </c>
      <c r="J97" s="384">
        <v>4.3657000000000001E-2</v>
      </c>
      <c r="K97" s="384">
        <v>4.4394999999999997E-2</v>
      </c>
      <c r="L97" s="384">
        <v>2.7671999999999999E-2</v>
      </c>
      <c r="M97" s="384">
        <v>2.7786999999999999E-2</v>
      </c>
      <c r="N97" s="384">
        <v>2.7320000000000001E-2</v>
      </c>
      <c r="O97" s="384">
        <f t="shared" si="62"/>
        <v>2.8396999999999999E-2</v>
      </c>
      <c r="P97" s="384">
        <f t="shared" si="56"/>
        <v>2.7067000000000001E-2</v>
      </c>
      <c r="Q97" s="384">
        <f t="shared" si="57"/>
        <v>2.7428000000000001E-2</v>
      </c>
      <c r="R97" s="384">
        <f t="shared" si="58"/>
        <v>2.8527E-2</v>
      </c>
      <c r="S97" s="384">
        <f t="shared" si="59"/>
        <v>2.7924000000000001E-2</v>
      </c>
      <c r="T97" s="433">
        <v>5.1388999999999997E-2</v>
      </c>
      <c r="U97" s="433">
        <v>5.0473999999999998E-2</v>
      </c>
      <c r="V97" s="433">
        <v>5.1123000000000002E-2</v>
      </c>
      <c r="W97" s="433">
        <v>5.1249000000000003E-2</v>
      </c>
      <c r="X97" s="433">
        <v>3.1897000000000002E-2</v>
      </c>
      <c r="Y97" s="433">
        <v>3.1947000000000003E-2</v>
      </c>
      <c r="Z97" s="433">
        <v>3.1501000000000001E-2</v>
      </c>
      <c r="AA97" s="433">
        <v>3.2620000000000003E-2</v>
      </c>
      <c r="AB97" s="433">
        <v>3.1168000000000001E-2</v>
      </c>
      <c r="AC97" s="433">
        <v>3.2108999999999999E-2</v>
      </c>
      <c r="AD97" s="433">
        <v>3.3001999999999997E-2</v>
      </c>
      <c r="AE97" s="433">
        <v>3.2203000000000002E-2</v>
      </c>
      <c r="AF97" s="433">
        <v>5.1388999999999997E-2</v>
      </c>
      <c r="AG97" s="433">
        <v>5.0473999999999998E-2</v>
      </c>
      <c r="AH97" s="433">
        <v>5.1123000000000002E-2</v>
      </c>
      <c r="AI97" s="433">
        <v>5.1249000000000003E-2</v>
      </c>
      <c r="AJ97" s="433">
        <v>3.1897000000000002E-2</v>
      </c>
      <c r="AK97" s="433">
        <v>3.1947000000000003E-2</v>
      </c>
      <c r="AL97" s="433">
        <v>3.1501000000000001E-2</v>
      </c>
      <c r="AM97" s="433">
        <f t="shared" si="60"/>
        <v>3.2620000000000003E-2</v>
      </c>
    </row>
    <row r="98" spans="1:39" s="95" customFormat="1" x14ac:dyDescent="0.25">
      <c r="A98" s="630"/>
      <c r="B98" s="74" t="str">
        <f t="shared" si="61"/>
        <v>Heating</v>
      </c>
      <c r="C98" s="384">
        <v>4.4441000000000001E-2</v>
      </c>
      <c r="D98" s="384">
        <v>4.3256999999999997E-2</v>
      </c>
      <c r="E98" s="384">
        <v>4.4178000000000002E-2</v>
      </c>
      <c r="F98" s="384">
        <v>4.3381000000000003E-2</v>
      </c>
      <c r="G98" s="384">
        <v>4.3248000000000002E-2</v>
      </c>
      <c r="H98" s="384">
        <v>4.4656000000000001E-2</v>
      </c>
      <c r="I98" s="384">
        <v>4.3243999999999998E-2</v>
      </c>
      <c r="J98" s="384">
        <v>4.2998000000000001E-2</v>
      </c>
      <c r="K98" s="384">
        <v>7.9738000000000003E-2</v>
      </c>
      <c r="L98" s="384">
        <v>4.2855999999999998E-2</v>
      </c>
      <c r="M98" s="384">
        <v>4.2256000000000002E-2</v>
      </c>
      <c r="N98" s="384">
        <v>4.2143E-2</v>
      </c>
      <c r="O98" s="384">
        <f t="shared" si="62"/>
        <v>4.4441000000000001E-2</v>
      </c>
      <c r="P98" s="384">
        <f t="shared" si="56"/>
        <v>4.3256999999999997E-2</v>
      </c>
      <c r="Q98" s="384">
        <f t="shared" si="57"/>
        <v>4.4178000000000002E-2</v>
      </c>
      <c r="R98" s="384">
        <f t="shared" si="58"/>
        <v>4.3381000000000003E-2</v>
      </c>
      <c r="S98" s="384">
        <f t="shared" si="59"/>
        <v>4.3248000000000002E-2</v>
      </c>
      <c r="T98" s="433">
        <v>5.0605999999999998E-2</v>
      </c>
      <c r="U98" s="433">
        <v>4.9686000000000001E-2</v>
      </c>
      <c r="V98" s="433">
        <v>5.0367000000000002E-2</v>
      </c>
      <c r="W98" s="433">
        <v>9.3019000000000004E-2</v>
      </c>
      <c r="X98" s="433">
        <v>4.9519000000000001E-2</v>
      </c>
      <c r="Y98" s="433">
        <v>4.8910000000000002E-2</v>
      </c>
      <c r="Z98" s="433">
        <v>4.8503999999999999E-2</v>
      </c>
      <c r="AA98" s="433">
        <v>5.0491000000000001E-2</v>
      </c>
      <c r="AB98" s="433">
        <v>4.9575000000000001E-2</v>
      </c>
      <c r="AC98" s="433">
        <v>5.1875999999999999E-2</v>
      </c>
      <c r="AD98" s="433">
        <v>5.0056999999999997E-2</v>
      </c>
      <c r="AE98" s="433">
        <v>4.938E-2</v>
      </c>
      <c r="AF98" s="433">
        <v>5.0605999999999998E-2</v>
      </c>
      <c r="AG98" s="433">
        <v>4.9686000000000001E-2</v>
      </c>
      <c r="AH98" s="433">
        <v>5.0367000000000002E-2</v>
      </c>
      <c r="AI98" s="433">
        <v>9.3019000000000004E-2</v>
      </c>
      <c r="AJ98" s="433">
        <v>4.9519000000000001E-2</v>
      </c>
      <c r="AK98" s="433">
        <v>4.8910000000000002E-2</v>
      </c>
      <c r="AL98" s="433">
        <v>4.8503999999999999E-2</v>
      </c>
      <c r="AM98" s="433">
        <f t="shared" si="60"/>
        <v>5.0491000000000001E-2</v>
      </c>
    </row>
    <row r="99" spans="1:39" s="95" customFormat="1" x14ac:dyDescent="0.25">
      <c r="A99" s="630"/>
      <c r="B99" s="74" t="str">
        <f t="shared" si="61"/>
        <v>HVAC</v>
      </c>
      <c r="C99" s="384">
        <v>4.6690000000000002E-2</v>
      </c>
      <c r="D99" s="384">
        <v>4.5469999999999997E-2</v>
      </c>
      <c r="E99" s="384">
        <v>4.6181E-2</v>
      </c>
      <c r="F99" s="384">
        <v>4.3610000000000003E-2</v>
      </c>
      <c r="G99" s="384">
        <v>5.1957000000000003E-2</v>
      </c>
      <c r="H99" s="384">
        <v>0.106351</v>
      </c>
      <c r="I99" s="384">
        <v>9.5311000000000007E-2</v>
      </c>
      <c r="J99" s="384">
        <v>0.100024</v>
      </c>
      <c r="K99" s="384">
        <v>0.10265100000000001</v>
      </c>
      <c r="L99" s="384">
        <v>4.7780999999999997E-2</v>
      </c>
      <c r="M99" s="384">
        <v>4.6185999999999998E-2</v>
      </c>
      <c r="N99" s="384">
        <v>4.5090999999999999E-2</v>
      </c>
      <c r="O99" s="384">
        <f t="shared" si="62"/>
        <v>4.6690000000000002E-2</v>
      </c>
      <c r="P99" s="384">
        <f t="shared" si="56"/>
        <v>4.5469999999999997E-2</v>
      </c>
      <c r="Q99" s="384">
        <f t="shared" si="57"/>
        <v>4.6181E-2</v>
      </c>
      <c r="R99" s="384">
        <f t="shared" si="58"/>
        <v>4.3610000000000003E-2</v>
      </c>
      <c r="S99" s="384">
        <f t="shared" si="59"/>
        <v>5.1957000000000003E-2</v>
      </c>
      <c r="T99" s="433">
        <v>0.120381</v>
      </c>
      <c r="U99" s="433">
        <v>0.11025500000000001</v>
      </c>
      <c r="V99" s="433">
        <v>0.115824</v>
      </c>
      <c r="W99" s="433">
        <v>0.120159</v>
      </c>
      <c r="X99" s="433">
        <v>5.5509000000000003E-2</v>
      </c>
      <c r="Y99" s="433">
        <v>5.3158999999999998E-2</v>
      </c>
      <c r="Z99" s="433">
        <v>5.1805999999999998E-2</v>
      </c>
      <c r="AA99" s="433">
        <v>5.3165999999999998E-2</v>
      </c>
      <c r="AB99" s="433">
        <v>5.2478999999999998E-2</v>
      </c>
      <c r="AC99" s="433">
        <v>5.4157999999999998E-2</v>
      </c>
      <c r="AD99" s="433">
        <v>5.1117999999999997E-2</v>
      </c>
      <c r="AE99" s="433">
        <v>5.9484000000000002E-2</v>
      </c>
      <c r="AF99" s="433">
        <v>0.120381</v>
      </c>
      <c r="AG99" s="433">
        <v>0.11025500000000001</v>
      </c>
      <c r="AH99" s="433">
        <v>0.115824</v>
      </c>
      <c r="AI99" s="433">
        <v>0.120159</v>
      </c>
      <c r="AJ99" s="433">
        <v>5.5509000000000003E-2</v>
      </c>
      <c r="AK99" s="433">
        <v>5.3158999999999998E-2</v>
      </c>
      <c r="AL99" s="433">
        <v>5.1805999999999998E-2</v>
      </c>
      <c r="AM99" s="433">
        <f t="shared" si="60"/>
        <v>5.3165999999999998E-2</v>
      </c>
    </row>
    <row r="100" spans="1:39" s="95" customFormat="1" x14ac:dyDescent="0.25">
      <c r="A100" s="630"/>
      <c r="B100" s="74" t="str">
        <f t="shared" si="61"/>
        <v>Lighting</v>
      </c>
      <c r="C100" s="384">
        <v>4.2353000000000002E-2</v>
      </c>
      <c r="D100" s="384">
        <v>4.2375999999999997E-2</v>
      </c>
      <c r="E100" s="384">
        <v>4.3025000000000001E-2</v>
      </c>
      <c r="F100" s="384">
        <v>4.5280000000000001E-2</v>
      </c>
      <c r="G100" s="384">
        <v>4.718E-2</v>
      </c>
      <c r="H100" s="384">
        <v>8.7298000000000001E-2</v>
      </c>
      <c r="I100" s="384">
        <v>8.1882999999999997E-2</v>
      </c>
      <c r="J100" s="384">
        <v>8.3452999999999999E-2</v>
      </c>
      <c r="K100" s="384">
        <v>7.9449000000000006E-2</v>
      </c>
      <c r="L100" s="384">
        <v>4.5407999999999997E-2</v>
      </c>
      <c r="M100" s="384">
        <v>4.5609999999999998E-2</v>
      </c>
      <c r="N100" s="384">
        <v>4.1577999999999997E-2</v>
      </c>
      <c r="O100" s="384">
        <f t="shared" si="62"/>
        <v>4.2353000000000002E-2</v>
      </c>
      <c r="P100" s="384">
        <f t="shared" si="56"/>
        <v>4.2375999999999997E-2</v>
      </c>
      <c r="Q100" s="384">
        <f t="shared" si="57"/>
        <v>4.3025000000000001E-2</v>
      </c>
      <c r="R100" s="384">
        <f t="shared" si="58"/>
        <v>4.5280000000000001E-2</v>
      </c>
      <c r="S100" s="384">
        <f t="shared" si="59"/>
        <v>4.718E-2</v>
      </c>
      <c r="T100" s="433">
        <v>9.8854999999999998E-2</v>
      </c>
      <c r="U100" s="433">
        <v>9.4635999999999998E-2</v>
      </c>
      <c r="V100" s="433">
        <v>9.6814999999999998E-2</v>
      </c>
      <c r="W100" s="433">
        <v>9.2677999999999996E-2</v>
      </c>
      <c r="X100" s="433">
        <v>5.2706999999999997E-2</v>
      </c>
      <c r="Y100" s="433">
        <v>5.2904E-2</v>
      </c>
      <c r="Z100" s="433">
        <v>4.7689000000000002E-2</v>
      </c>
      <c r="AA100" s="433">
        <v>4.8335000000000003E-2</v>
      </c>
      <c r="AB100" s="433">
        <v>4.8652000000000001E-2</v>
      </c>
      <c r="AC100" s="433">
        <v>5.0395000000000002E-2</v>
      </c>
      <c r="AD100" s="433">
        <v>5.2442000000000003E-2</v>
      </c>
      <c r="AE100" s="433">
        <v>5.4066000000000003E-2</v>
      </c>
      <c r="AF100" s="433">
        <v>9.8854999999999998E-2</v>
      </c>
      <c r="AG100" s="433">
        <v>9.4635999999999998E-2</v>
      </c>
      <c r="AH100" s="433">
        <v>9.6814999999999998E-2</v>
      </c>
      <c r="AI100" s="433">
        <v>9.2677999999999996E-2</v>
      </c>
      <c r="AJ100" s="433">
        <v>5.2706999999999997E-2</v>
      </c>
      <c r="AK100" s="433">
        <v>5.2904E-2</v>
      </c>
      <c r="AL100" s="433">
        <v>4.7689000000000002E-2</v>
      </c>
      <c r="AM100" s="433">
        <f t="shared" si="60"/>
        <v>4.8335000000000003E-2</v>
      </c>
    </row>
    <row r="101" spans="1:39" s="95" customFormat="1" x14ac:dyDescent="0.25">
      <c r="A101" s="630"/>
      <c r="B101" s="74" t="str">
        <f t="shared" si="61"/>
        <v>Miscellaneous</v>
      </c>
      <c r="C101" s="384">
        <v>3.9829999999999997E-2</v>
      </c>
      <c r="D101" s="384">
        <v>4.0202000000000002E-2</v>
      </c>
      <c r="E101" s="384">
        <v>4.0568E-2</v>
      </c>
      <c r="F101" s="384">
        <v>4.1613999999999998E-2</v>
      </c>
      <c r="G101" s="384">
        <v>4.3744999999999999E-2</v>
      </c>
      <c r="H101" s="384">
        <v>8.1032999999999994E-2</v>
      </c>
      <c r="I101" s="384">
        <v>7.6974000000000001E-2</v>
      </c>
      <c r="J101" s="384">
        <v>7.7621999999999997E-2</v>
      </c>
      <c r="K101" s="384">
        <v>7.6564999999999994E-2</v>
      </c>
      <c r="L101" s="384">
        <v>4.2223999999999998E-2</v>
      </c>
      <c r="M101" s="384">
        <v>4.2845000000000001E-2</v>
      </c>
      <c r="N101" s="384">
        <v>3.9836000000000003E-2</v>
      </c>
      <c r="O101" s="384">
        <f t="shared" si="62"/>
        <v>3.9829999999999997E-2</v>
      </c>
      <c r="P101" s="384">
        <f t="shared" si="56"/>
        <v>4.0202000000000002E-2</v>
      </c>
      <c r="Q101" s="384">
        <f t="shared" si="57"/>
        <v>4.0568E-2</v>
      </c>
      <c r="R101" s="384">
        <f t="shared" si="58"/>
        <v>4.1613999999999998E-2</v>
      </c>
      <c r="S101" s="384">
        <f t="shared" si="59"/>
        <v>4.3744999999999999E-2</v>
      </c>
      <c r="T101" s="433">
        <v>9.1775999999999996E-2</v>
      </c>
      <c r="U101" s="433">
        <v>8.8924000000000003E-2</v>
      </c>
      <c r="V101" s="433">
        <v>9.0119000000000005E-2</v>
      </c>
      <c r="W101" s="433">
        <v>8.9261999999999994E-2</v>
      </c>
      <c r="X101" s="433">
        <v>4.8958000000000002E-2</v>
      </c>
      <c r="Y101" s="433">
        <v>4.9664E-2</v>
      </c>
      <c r="Z101" s="433">
        <v>4.5769999999999998E-2</v>
      </c>
      <c r="AA101" s="433">
        <v>4.5504000000000003E-2</v>
      </c>
      <c r="AB101" s="433">
        <v>4.6175000000000001E-2</v>
      </c>
      <c r="AC101" s="433">
        <v>4.7510999999999998E-2</v>
      </c>
      <c r="AD101" s="433">
        <v>4.8266000000000003E-2</v>
      </c>
      <c r="AE101" s="433">
        <v>5.0146000000000003E-2</v>
      </c>
      <c r="AF101" s="433">
        <v>9.1775999999999996E-2</v>
      </c>
      <c r="AG101" s="433">
        <v>8.8924000000000003E-2</v>
      </c>
      <c r="AH101" s="433">
        <v>9.0119000000000005E-2</v>
      </c>
      <c r="AI101" s="433">
        <v>8.9261999999999994E-2</v>
      </c>
      <c r="AJ101" s="433">
        <v>4.8958000000000002E-2</v>
      </c>
      <c r="AK101" s="433">
        <v>4.9664E-2</v>
      </c>
      <c r="AL101" s="433">
        <v>4.5769999999999998E-2</v>
      </c>
      <c r="AM101" s="433">
        <f t="shared" si="60"/>
        <v>4.5504000000000003E-2</v>
      </c>
    </row>
    <row r="102" spans="1:39" s="95" customFormat="1" x14ac:dyDescent="0.25">
      <c r="A102" s="630"/>
      <c r="B102" s="74" t="str">
        <f t="shared" si="61"/>
        <v>Motors</v>
      </c>
      <c r="C102" s="384">
        <v>3.9829999999999997E-2</v>
      </c>
      <c r="D102" s="384">
        <v>4.0202000000000002E-2</v>
      </c>
      <c r="E102" s="384">
        <v>4.0568E-2</v>
      </c>
      <c r="F102" s="384">
        <v>4.1613999999999998E-2</v>
      </c>
      <c r="G102" s="384">
        <v>4.3744999999999999E-2</v>
      </c>
      <c r="H102" s="384">
        <v>8.1032999999999994E-2</v>
      </c>
      <c r="I102" s="384">
        <v>7.6974000000000001E-2</v>
      </c>
      <c r="J102" s="384">
        <v>7.7621999999999997E-2</v>
      </c>
      <c r="K102" s="384">
        <v>7.6564999999999994E-2</v>
      </c>
      <c r="L102" s="384">
        <v>4.2223999999999998E-2</v>
      </c>
      <c r="M102" s="384">
        <v>4.2845000000000001E-2</v>
      </c>
      <c r="N102" s="384">
        <v>3.9836000000000003E-2</v>
      </c>
      <c r="O102" s="384">
        <f t="shared" si="62"/>
        <v>3.9829999999999997E-2</v>
      </c>
      <c r="P102" s="384">
        <f t="shared" si="56"/>
        <v>4.0202000000000002E-2</v>
      </c>
      <c r="Q102" s="384">
        <f t="shared" si="57"/>
        <v>4.0568E-2</v>
      </c>
      <c r="R102" s="384">
        <f t="shared" si="58"/>
        <v>4.1613999999999998E-2</v>
      </c>
      <c r="S102" s="384">
        <f t="shared" si="59"/>
        <v>4.3744999999999999E-2</v>
      </c>
      <c r="T102" s="433">
        <v>9.1775999999999996E-2</v>
      </c>
      <c r="U102" s="433">
        <v>8.8924000000000003E-2</v>
      </c>
      <c r="V102" s="433">
        <v>9.0119000000000005E-2</v>
      </c>
      <c r="W102" s="433">
        <v>8.9261999999999994E-2</v>
      </c>
      <c r="X102" s="433">
        <v>4.8958000000000002E-2</v>
      </c>
      <c r="Y102" s="433">
        <v>4.9664E-2</v>
      </c>
      <c r="Z102" s="433">
        <v>4.5769999999999998E-2</v>
      </c>
      <c r="AA102" s="433">
        <v>4.5504000000000003E-2</v>
      </c>
      <c r="AB102" s="433">
        <v>4.6175000000000001E-2</v>
      </c>
      <c r="AC102" s="433">
        <v>4.7510999999999998E-2</v>
      </c>
      <c r="AD102" s="433">
        <v>4.8266000000000003E-2</v>
      </c>
      <c r="AE102" s="433">
        <v>5.0146000000000003E-2</v>
      </c>
      <c r="AF102" s="433">
        <v>9.1775999999999996E-2</v>
      </c>
      <c r="AG102" s="433">
        <v>8.8924000000000003E-2</v>
      </c>
      <c r="AH102" s="433">
        <v>9.0119000000000005E-2</v>
      </c>
      <c r="AI102" s="433">
        <v>8.9261999999999994E-2</v>
      </c>
      <c r="AJ102" s="433">
        <v>4.8958000000000002E-2</v>
      </c>
      <c r="AK102" s="433">
        <v>4.9664E-2</v>
      </c>
      <c r="AL102" s="433">
        <v>4.5769999999999998E-2</v>
      </c>
      <c r="AM102" s="433">
        <f t="shared" si="60"/>
        <v>4.5504000000000003E-2</v>
      </c>
    </row>
    <row r="103" spans="1:39" s="95" customFormat="1" x14ac:dyDescent="0.25">
      <c r="A103" s="630"/>
      <c r="B103" s="74" t="str">
        <f t="shared" si="61"/>
        <v>Process</v>
      </c>
      <c r="C103" s="384">
        <v>3.9829999999999997E-2</v>
      </c>
      <c r="D103" s="384">
        <v>4.0202000000000002E-2</v>
      </c>
      <c r="E103" s="384">
        <v>4.0568E-2</v>
      </c>
      <c r="F103" s="384">
        <v>4.1613999999999998E-2</v>
      </c>
      <c r="G103" s="384">
        <v>4.3744999999999999E-2</v>
      </c>
      <c r="H103" s="384">
        <v>8.1032999999999994E-2</v>
      </c>
      <c r="I103" s="384">
        <v>7.6974000000000001E-2</v>
      </c>
      <c r="J103" s="384">
        <v>7.7621999999999997E-2</v>
      </c>
      <c r="K103" s="384">
        <v>7.6564999999999994E-2</v>
      </c>
      <c r="L103" s="384">
        <v>4.2223999999999998E-2</v>
      </c>
      <c r="M103" s="384">
        <v>4.2845000000000001E-2</v>
      </c>
      <c r="N103" s="384">
        <v>3.9836000000000003E-2</v>
      </c>
      <c r="O103" s="384">
        <f t="shared" si="62"/>
        <v>3.9829999999999997E-2</v>
      </c>
      <c r="P103" s="384">
        <f t="shared" si="56"/>
        <v>4.0202000000000002E-2</v>
      </c>
      <c r="Q103" s="384">
        <f t="shared" si="57"/>
        <v>4.0568E-2</v>
      </c>
      <c r="R103" s="384">
        <f t="shared" si="58"/>
        <v>4.1613999999999998E-2</v>
      </c>
      <c r="S103" s="384">
        <f t="shared" si="59"/>
        <v>4.3744999999999999E-2</v>
      </c>
      <c r="T103" s="433">
        <v>9.1775999999999996E-2</v>
      </c>
      <c r="U103" s="433">
        <v>8.8924000000000003E-2</v>
      </c>
      <c r="V103" s="433">
        <v>9.0119000000000005E-2</v>
      </c>
      <c r="W103" s="433">
        <v>8.9261999999999994E-2</v>
      </c>
      <c r="X103" s="433">
        <v>4.8958000000000002E-2</v>
      </c>
      <c r="Y103" s="433">
        <v>4.9664E-2</v>
      </c>
      <c r="Z103" s="433">
        <v>4.5769999999999998E-2</v>
      </c>
      <c r="AA103" s="433">
        <v>4.5504000000000003E-2</v>
      </c>
      <c r="AB103" s="433">
        <v>4.6175000000000001E-2</v>
      </c>
      <c r="AC103" s="433">
        <v>4.7510999999999998E-2</v>
      </c>
      <c r="AD103" s="433">
        <v>4.8266000000000003E-2</v>
      </c>
      <c r="AE103" s="433">
        <v>5.0146000000000003E-2</v>
      </c>
      <c r="AF103" s="433">
        <v>9.1775999999999996E-2</v>
      </c>
      <c r="AG103" s="433">
        <v>8.8924000000000003E-2</v>
      </c>
      <c r="AH103" s="433">
        <v>9.0119000000000005E-2</v>
      </c>
      <c r="AI103" s="433">
        <v>8.9261999999999994E-2</v>
      </c>
      <c r="AJ103" s="433">
        <v>4.8958000000000002E-2</v>
      </c>
      <c r="AK103" s="433">
        <v>4.9664E-2</v>
      </c>
      <c r="AL103" s="433">
        <v>4.5769999999999998E-2</v>
      </c>
      <c r="AM103" s="433">
        <f t="shared" si="60"/>
        <v>4.5504000000000003E-2</v>
      </c>
    </row>
    <row r="104" spans="1:39" s="95" customFormat="1" x14ac:dyDescent="0.25">
      <c r="A104" s="630"/>
      <c r="B104" s="74" t="str">
        <f t="shared" si="61"/>
        <v>Refrigeration</v>
      </c>
      <c r="C104" s="384">
        <v>3.7731000000000001E-2</v>
      </c>
      <c r="D104" s="384">
        <v>3.7999999999999999E-2</v>
      </c>
      <c r="E104" s="384">
        <v>3.9366999999999999E-2</v>
      </c>
      <c r="F104" s="384">
        <v>4.0410000000000001E-2</v>
      </c>
      <c r="G104" s="384">
        <v>4.1471000000000001E-2</v>
      </c>
      <c r="H104" s="384">
        <v>7.6507000000000006E-2</v>
      </c>
      <c r="I104" s="384">
        <v>7.2470999999999994E-2</v>
      </c>
      <c r="J104" s="384">
        <v>7.3424000000000003E-2</v>
      </c>
      <c r="K104" s="384">
        <v>7.2287000000000004E-2</v>
      </c>
      <c r="L104" s="384">
        <v>4.011E-2</v>
      </c>
      <c r="M104" s="384">
        <v>4.0693E-2</v>
      </c>
      <c r="N104" s="384">
        <v>3.7767000000000002E-2</v>
      </c>
      <c r="O104" s="384">
        <f t="shared" si="62"/>
        <v>3.7731000000000001E-2</v>
      </c>
      <c r="P104" s="384">
        <f t="shared" si="56"/>
        <v>3.7999999999999999E-2</v>
      </c>
      <c r="Q104" s="384">
        <f t="shared" si="57"/>
        <v>3.9366999999999999E-2</v>
      </c>
      <c r="R104" s="384">
        <f t="shared" si="58"/>
        <v>4.0410000000000001E-2</v>
      </c>
      <c r="S104" s="384">
        <f t="shared" si="59"/>
        <v>4.1471000000000001E-2</v>
      </c>
      <c r="T104" s="433">
        <v>8.6664000000000005E-2</v>
      </c>
      <c r="U104" s="433">
        <v>8.3682000000000006E-2</v>
      </c>
      <c r="V104" s="433">
        <v>8.5294999999999996E-2</v>
      </c>
      <c r="W104" s="433">
        <v>8.4197999999999995E-2</v>
      </c>
      <c r="X104" s="433">
        <v>4.6477999999999998E-2</v>
      </c>
      <c r="Y104" s="433">
        <v>4.7128999999999997E-2</v>
      </c>
      <c r="Z104" s="433">
        <v>4.3395000000000003E-2</v>
      </c>
      <c r="AA104" s="433">
        <v>4.3159999999999997E-2</v>
      </c>
      <c r="AB104" s="433">
        <v>4.3653999999999998E-2</v>
      </c>
      <c r="AC104" s="433">
        <v>4.6134000000000001E-2</v>
      </c>
      <c r="AD104" s="433">
        <v>4.6808000000000002E-2</v>
      </c>
      <c r="AE104" s="433">
        <v>4.7559999999999998E-2</v>
      </c>
      <c r="AF104" s="433">
        <v>8.6664000000000005E-2</v>
      </c>
      <c r="AG104" s="433">
        <v>8.3682000000000006E-2</v>
      </c>
      <c r="AH104" s="433">
        <v>8.5294999999999996E-2</v>
      </c>
      <c r="AI104" s="433">
        <v>8.4197999999999995E-2</v>
      </c>
      <c r="AJ104" s="433">
        <v>4.6477999999999998E-2</v>
      </c>
      <c r="AK104" s="433">
        <v>4.7128999999999997E-2</v>
      </c>
      <c r="AL104" s="433">
        <v>4.3395000000000003E-2</v>
      </c>
      <c r="AM104" s="433">
        <f t="shared" si="60"/>
        <v>4.3159999999999997E-2</v>
      </c>
    </row>
    <row r="105" spans="1:39" s="95" customFormat="1" ht="15.75" thickBot="1" x14ac:dyDescent="0.3">
      <c r="A105" s="631"/>
      <c r="B105" s="76" t="str">
        <f t="shared" si="61"/>
        <v>Water Heating</v>
      </c>
      <c r="C105" s="382">
        <v>3.9265000000000001E-2</v>
      </c>
      <c r="D105" s="382">
        <v>4.0346E-2</v>
      </c>
      <c r="E105" s="382">
        <v>4.2657E-2</v>
      </c>
      <c r="F105" s="382">
        <v>4.4724E-2</v>
      </c>
      <c r="G105" s="382">
        <v>4.6117999999999999E-2</v>
      </c>
      <c r="H105" s="382">
        <v>8.8703000000000004E-2</v>
      </c>
      <c r="I105" s="382">
        <v>8.1969E-2</v>
      </c>
      <c r="J105" s="382">
        <v>8.4942000000000004E-2</v>
      </c>
      <c r="K105" s="382">
        <v>8.1456000000000001E-2</v>
      </c>
      <c r="L105" s="382">
        <v>4.4394999999999997E-2</v>
      </c>
      <c r="M105" s="382">
        <v>4.5121000000000001E-2</v>
      </c>
      <c r="N105" s="382">
        <v>4.0204999999999998E-2</v>
      </c>
      <c r="O105" s="382">
        <f t="shared" si="62"/>
        <v>3.9265000000000001E-2</v>
      </c>
      <c r="P105" s="382">
        <f t="shared" si="56"/>
        <v>4.0346E-2</v>
      </c>
      <c r="Q105" s="382">
        <f t="shared" si="57"/>
        <v>4.2657E-2</v>
      </c>
      <c r="R105" s="382">
        <f t="shared" si="58"/>
        <v>4.4724E-2</v>
      </c>
      <c r="S105" s="382">
        <f t="shared" si="59"/>
        <v>4.6117999999999999E-2</v>
      </c>
      <c r="T105" s="432">
        <v>0.10044500000000001</v>
      </c>
      <c r="U105" s="432">
        <v>9.4736000000000001E-2</v>
      </c>
      <c r="V105" s="432">
        <v>9.8522999999999999E-2</v>
      </c>
      <c r="W105" s="432">
        <v>9.5055000000000001E-2</v>
      </c>
      <c r="X105" s="432">
        <v>5.1507999999999998E-2</v>
      </c>
      <c r="Y105" s="432">
        <v>5.2333999999999999E-2</v>
      </c>
      <c r="Z105" s="432">
        <v>4.6092000000000001E-2</v>
      </c>
      <c r="AA105" s="432">
        <v>4.4920000000000002E-2</v>
      </c>
      <c r="AB105" s="432">
        <v>4.6327E-2</v>
      </c>
      <c r="AC105" s="432">
        <v>4.9966999999999998E-2</v>
      </c>
      <c r="AD105" s="432">
        <v>5.1763999999999998E-2</v>
      </c>
      <c r="AE105" s="432">
        <v>5.2845000000000003E-2</v>
      </c>
      <c r="AF105" s="432">
        <v>0.10044500000000001</v>
      </c>
      <c r="AG105" s="432">
        <v>9.4736000000000001E-2</v>
      </c>
      <c r="AH105" s="432">
        <v>9.8522999999999999E-2</v>
      </c>
      <c r="AI105" s="432">
        <v>9.5055000000000001E-2</v>
      </c>
      <c r="AJ105" s="432">
        <v>5.1507999999999998E-2</v>
      </c>
      <c r="AK105" s="432">
        <v>5.2333999999999999E-2</v>
      </c>
      <c r="AL105" s="432">
        <v>4.6092000000000001E-2</v>
      </c>
      <c r="AM105" s="432">
        <f t="shared" si="60"/>
        <v>4.4920000000000002E-2</v>
      </c>
    </row>
    <row r="106" spans="1:39" s="95" customFormat="1" x14ac:dyDescent="0.25">
      <c r="C106" s="379" t="s">
        <v>219</v>
      </c>
      <c r="T106" s="431" t="s">
        <v>248</v>
      </c>
    </row>
    <row r="107" spans="1:39" s="95" customFormat="1" hidden="1" x14ac:dyDescent="0.25">
      <c r="A107" s="635" t="s">
        <v>114</v>
      </c>
      <c r="B107" s="639" t="s">
        <v>115</v>
      </c>
      <c r="C107" s="640"/>
      <c r="D107" s="640"/>
      <c r="E107" s="640"/>
      <c r="F107" s="640"/>
      <c r="G107" s="640"/>
      <c r="H107" s="640"/>
      <c r="I107" s="640"/>
      <c r="J107" s="640"/>
      <c r="K107" s="640"/>
      <c r="L107" s="640"/>
      <c r="M107" s="640"/>
      <c r="N107" s="651"/>
      <c r="O107" s="639" t="s">
        <v>115</v>
      </c>
      <c r="P107" s="640"/>
      <c r="Q107" s="640"/>
      <c r="R107" s="640"/>
      <c r="S107" s="640"/>
      <c r="T107" s="640"/>
      <c r="U107" s="640"/>
      <c r="V107" s="640"/>
      <c r="W107" s="640"/>
      <c r="X107" s="640"/>
      <c r="Y107" s="640"/>
      <c r="Z107" s="640"/>
      <c r="AA107" s="639" t="s">
        <v>115</v>
      </c>
      <c r="AB107" s="640"/>
      <c r="AC107" s="640"/>
      <c r="AD107" s="640"/>
      <c r="AE107" s="640"/>
      <c r="AF107" s="640"/>
      <c r="AG107" s="640"/>
      <c r="AH107" s="640"/>
      <c r="AI107" s="640"/>
      <c r="AJ107" s="640"/>
      <c r="AK107" s="640"/>
      <c r="AL107" s="640"/>
      <c r="AM107" s="385" t="s">
        <v>115</v>
      </c>
    </row>
    <row r="108" spans="1:39" s="95" customFormat="1" ht="15.75" hidden="1" thickBot="1" x14ac:dyDescent="0.3">
      <c r="A108" s="636"/>
      <c r="B108" s="641" t="s">
        <v>238</v>
      </c>
      <c r="C108" s="642"/>
      <c r="D108" s="642"/>
      <c r="E108" s="642"/>
      <c r="F108" s="642"/>
      <c r="G108" s="642"/>
      <c r="H108" s="642"/>
      <c r="I108" s="642"/>
      <c r="J108" s="642"/>
      <c r="K108" s="642"/>
      <c r="L108" s="642"/>
      <c r="M108" s="642"/>
      <c r="N108" s="652"/>
      <c r="O108" s="641" t="s">
        <v>238</v>
      </c>
      <c r="P108" s="642"/>
      <c r="Q108" s="642"/>
      <c r="R108" s="642"/>
      <c r="S108" s="642"/>
      <c r="T108" s="642"/>
      <c r="U108" s="642"/>
      <c r="V108" s="642"/>
      <c r="W108" s="642"/>
      <c r="X108" s="642"/>
      <c r="Y108" s="642"/>
      <c r="Z108" s="642"/>
      <c r="AA108" s="641" t="s">
        <v>238</v>
      </c>
      <c r="AB108" s="642"/>
      <c r="AC108" s="642"/>
      <c r="AD108" s="642"/>
      <c r="AE108" s="642"/>
      <c r="AF108" s="642"/>
      <c r="AG108" s="642"/>
      <c r="AH108" s="642"/>
      <c r="AI108" s="642"/>
      <c r="AJ108" s="642"/>
      <c r="AK108" s="642"/>
      <c r="AL108" s="642"/>
      <c r="AM108" s="524" t="s">
        <v>116</v>
      </c>
    </row>
    <row r="109" spans="1:39" s="95" customFormat="1" ht="16.5" hidden="1" thickBot="1" x14ac:dyDescent="0.3">
      <c r="A109" s="637"/>
      <c r="B109" s="228" t="s">
        <v>136</v>
      </c>
      <c r="C109" s="135">
        <f>C$4</f>
        <v>45292</v>
      </c>
      <c r="D109" s="135">
        <f t="shared" ref="D109:AM109" si="63">D$4</f>
        <v>45323</v>
      </c>
      <c r="E109" s="135">
        <f t="shared" si="63"/>
        <v>45352</v>
      </c>
      <c r="F109" s="135">
        <f t="shared" si="63"/>
        <v>45383</v>
      </c>
      <c r="G109" s="135">
        <f t="shared" si="63"/>
        <v>45413</v>
      </c>
      <c r="H109" s="135">
        <f t="shared" si="63"/>
        <v>45444</v>
      </c>
      <c r="I109" s="135">
        <f t="shared" si="63"/>
        <v>45474</v>
      </c>
      <c r="J109" s="135">
        <f t="shared" si="63"/>
        <v>45505</v>
      </c>
      <c r="K109" s="135">
        <f t="shared" si="63"/>
        <v>45536</v>
      </c>
      <c r="L109" s="135">
        <f t="shared" si="63"/>
        <v>45566</v>
      </c>
      <c r="M109" s="135">
        <f t="shared" si="63"/>
        <v>45597</v>
      </c>
      <c r="N109" s="135">
        <f t="shared" si="63"/>
        <v>45627</v>
      </c>
      <c r="O109" s="135">
        <f t="shared" si="63"/>
        <v>45658</v>
      </c>
      <c r="P109" s="135">
        <f t="shared" si="63"/>
        <v>45689</v>
      </c>
      <c r="Q109" s="135">
        <f t="shared" si="63"/>
        <v>45717</v>
      </c>
      <c r="R109" s="135">
        <f t="shared" si="63"/>
        <v>45748</v>
      </c>
      <c r="S109" s="135">
        <f t="shared" si="63"/>
        <v>45778</v>
      </c>
      <c r="T109" s="135">
        <f t="shared" si="63"/>
        <v>45809</v>
      </c>
      <c r="U109" s="135">
        <f t="shared" si="63"/>
        <v>45839</v>
      </c>
      <c r="V109" s="135">
        <f t="shared" si="63"/>
        <v>45870</v>
      </c>
      <c r="W109" s="135">
        <f t="shared" si="63"/>
        <v>45901</v>
      </c>
      <c r="X109" s="135">
        <f t="shared" si="63"/>
        <v>45931</v>
      </c>
      <c r="Y109" s="135">
        <f t="shared" si="63"/>
        <v>45962</v>
      </c>
      <c r="Z109" s="135">
        <f t="shared" si="63"/>
        <v>45992</v>
      </c>
      <c r="AA109" s="135">
        <f t="shared" si="63"/>
        <v>46023</v>
      </c>
      <c r="AB109" s="135">
        <f t="shared" si="63"/>
        <v>46054</v>
      </c>
      <c r="AC109" s="135">
        <f t="shared" si="63"/>
        <v>46082</v>
      </c>
      <c r="AD109" s="135">
        <f t="shared" si="63"/>
        <v>46113</v>
      </c>
      <c r="AE109" s="135">
        <f t="shared" si="63"/>
        <v>46143</v>
      </c>
      <c r="AF109" s="135">
        <f t="shared" si="63"/>
        <v>46174</v>
      </c>
      <c r="AG109" s="135">
        <f t="shared" si="63"/>
        <v>46204</v>
      </c>
      <c r="AH109" s="135">
        <f t="shared" si="63"/>
        <v>46235</v>
      </c>
      <c r="AI109" s="135">
        <f t="shared" si="63"/>
        <v>46266</v>
      </c>
      <c r="AJ109" s="135">
        <f t="shared" si="63"/>
        <v>46296</v>
      </c>
      <c r="AK109" s="135">
        <f t="shared" si="63"/>
        <v>46327</v>
      </c>
      <c r="AL109" s="135">
        <f t="shared" si="63"/>
        <v>46357</v>
      </c>
      <c r="AM109" s="135">
        <f t="shared" si="63"/>
        <v>46388</v>
      </c>
    </row>
    <row r="110" spans="1:39" s="95" customFormat="1" hidden="1" x14ac:dyDescent="0.25">
      <c r="A110" s="637"/>
      <c r="B110" s="227" t="s">
        <v>19</v>
      </c>
      <c r="C110" s="396">
        <v>3.7309360712313777E-2</v>
      </c>
      <c r="D110" s="396">
        <v>3.7592595090519432E-2</v>
      </c>
      <c r="E110" s="396">
        <v>3.790549063990227E-2</v>
      </c>
      <c r="F110" s="396">
        <v>3.8795312696370085E-2</v>
      </c>
      <c r="G110" s="396">
        <v>4.0256529624143049E-2</v>
      </c>
      <c r="H110" s="396">
        <v>7.0755895095357096E-2</v>
      </c>
      <c r="I110" s="396">
        <v>6.7753562472526563E-2</v>
      </c>
      <c r="J110" s="396">
        <v>6.823915742998507E-2</v>
      </c>
      <c r="K110" s="396">
        <v>6.7525399252015297E-2</v>
      </c>
      <c r="L110" s="396">
        <v>3.9063382109163408E-2</v>
      </c>
      <c r="M110" s="396">
        <v>3.9553696920511257E-2</v>
      </c>
      <c r="N110" s="396">
        <v>3.7562326323709046E-2</v>
      </c>
      <c r="O110" s="396">
        <f>C110</f>
        <v>3.7309360712313777E-2</v>
      </c>
      <c r="P110" s="396">
        <f t="shared" ref="P110:P122" si="64">D110</f>
        <v>3.7592595090519432E-2</v>
      </c>
      <c r="Q110" s="396">
        <f t="shared" ref="Q110:Q122" si="65">E110</f>
        <v>3.790549063990227E-2</v>
      </c>
      <c r="R110" s="396">
        <f t="shared" ref="R110:R122" si="66">F110</f>
        <v>3.8795312696370085E-2</v>
      </c>
      <c r="S110" s="396">
        <f t="shared" ref="S110:S122" si="67">G110</f>
        <v>4.0256529624143049E-2</v>
      </c>
      <c r="T110" s="437">
        <v>7.9510077581870273E-2</v>
      </c>
      <c r="U110" s="437">
        <v>7.7383542180068696E-2</v>
      </c>
      <c r="V110" s="437">
        <v>7.8313464599173391E-2</v>
      </c>
      <c r="W110" s="437">
        <v>7.7649369252783984E-2</v>
      </c>
      <c r="X110" s="437">
        <v>4.4937306579294942E-2</v>
      </c>
      <c r="Y110" s="437">
        <v>4.5437401042652557E-2</v>
      </c>
      <c r="Z110" s="437">
        <v>4.289506132791146E-2</v>
      </c>
      <c r="AA110" s="437">
        <v>4.2401976122032031E-2</v>
      </c>
      <c r="AB110" s="437">
        <v>4.2918767292986895E-2</v>
      </c>
      <c r="AC110" s="437">
        <v>4.4038735465077361E-2</v>
      </c>
      <c r="AD110" s="437">
        <v>4.469091762017955E-2</v>
      </c>
      <c r="AE110" s="437">
        <v>4.5890958187531021E-2</v>
      </c>
      <c r="AF110" s="437">
        <v>7.9510077581870273E-2</v>
      </c>
      <c r="AG110" s="437">
        <v>7.7383542180068696E-2</v>
      </c>
      <c r="AH110" s="437">
        <v>7.8313464599173391E-2</v>
      </c>
      <c r="AI110" s="437">
        <v>7.7649369252783984E-2</v>
      </c>
      <c r="AJ110" s="437">
        <v>4.4937306579294942E-2</v>
      </c>
      <c r="AK110" s="437">
        <v>4.5437401042652557E-2</v>
      </c>
      <c r="AL110" s="437">
        <v>4.289506132791146E-2</v>
      </c>
      <c r="AM110" s="437">
        <f t="shared" ref="AM110:AM122" si="68">AA110</f>
        <v>4.2401976122032031E-2</v>
      </c>
    </row>
    <row r="111" spans="1:39" s="95" customFormat="1" hidden="1" x14ac:dyDescent="0.25">
      <c r="A111" s="637"/>
      <c r="B111" s="227" t="s">
        <v>0</v>
      </c>
      <c r="C111" s="396">
        <v>4.2520723114963382E-2</v>
      </c>
      <c r="D111" s="396">
        <v>4.1743510531885644E-2</v>
      </c>
      <c r="E111" s="396">
        <v>4.2304659778201283E-2</v>
      </c>
      <c r="F111" s="396">
        <v>4.1033300936625446E-2</v>
      </c>
      <c r="G111" s="396">
        <v>4.5919524731222877E-2</v>
      </c>
      <c r="H111" s="396">
        <v>8.828635664133308E-2</v>
      </c>
      <c r="I111" s="396">
        <v>8.0635132489662531E-2</v>
      </c>
      <c r="J111" s="396">
        <v>8.4009606331493389E-2</v>
      </c>
      <c r="K111" s="396">
        <v>8.5745407007655414E-2</v>
      </c>
      <c r="L111" s="396">
        <v>4.4458666257811495E-2</v>
      </c>
      <c r="M111" s="396">
        <v>4.3145560230729206E-2</v>
      </c>
      <c r="N111" s="396">
        <v>4.1885704303761657E-2</v>
      </c>
      <c r="O111" s="396">
        <f t="shared" ref="O111:O122" si="69">C111</f>
        <v>4.2520723114963382E-2</v>
      </c>
      <c r="P111" s="396">
        <f t="shared" si="64"/>
        <v>4.1743510531885644E-2</v>
      </c>
      <c r="Q111" s="396">
        <f t="shared" si="65"/>
        <v>4.2304659778201283E-2</v>
      </c>
      <c r="R111" s="396">
        <f t="shared" si="66"/>
        <v>4.1033300936625446E-2</v>
      </c>
      <c r="S111" s="396">
        <f t="shared" si="67"/>
        <v>4.5919524731222877E-2</v>
      </c>
      <c r="T111" s="437">
        <v>9.8910563784186292E-2</v>
      </c>
      <c r="U111" s="437">
        <v>9.195555657538336E-2</v>
      </c>
      <c r="V111" s="437">
        <v>9.5777195178819052E-2</v>
      </c>
      <c r="W111" s="437">
        <v>9.8553157711066083E-2</v>
      </c>
      <c r="X111" s="437">
        <v>5.1290569397417891E-2</v>
      </c>
      <c r="Y111" s="437">
        <v>4.9265793892428474E-2</v>
      </c>
      <c r="Z111" s="437">
        <v>4.7761935328408042E-2</v>
      </c>
      <c r="AA111" s="437">
        <v>4.8052370654002127E-2</v>
      </c>
      <c r="AB111" s="437">
        <v>4.7834360169005517E-2</v>
      </c>
      <c r="AC111" s="437">
        <v>4.9115068720552366E-2</v>
      </c>
      <c r="AD111" s="437">
        <v>4.7845235477833134E-2</v>
      </c>
      <c r="AE111" s="437">
        <v>5.2141026777590402E-2</v>
      </c>
      <c r="AF111" s="437">
        <v>9.8910563784186292E-2</v>
      </c>
      <c r="AG111" s="437">
        <v>9.195555657538336E-2</v>
      </c>
      <c r="AH111" s="437">
        <v>9.5777195178819052E-2</v>
      </c>
      <c r="AI111" s="437">
        <v>9.8553157711066083E-2</v>
      </c>
      <c r="AJ111" s="437">
        <v>5.1290569397417891E-2</v>
      </c>
      <c r="AK111" s="437">
        <v>4.9265793892428474E-2</v>
      </c>
      <c r="AL111" s="437">
        <v>4.7761935328408042E-2</v>
      </c>
      <c r="AM111" s="437">
        <f t="shared" si="68"/>
        <v>4.8052370654002127E-2</v>
      </c>
    </row>
    <row r="112" spans="1:39" s="95" customFormat="1" hidden="1" x14ac:dyDescent="0.25">
      <c r="A112" s="637"/>
      <c r="B112" s="227" t="s">
        <v>20</v>
      </c>
      <c r="C112" s="396">
        <v>3.812480333592938E-2</v>
      </c>
      <c r="D112" s="396">
        <v>3.863584650399525E-2</v>
      </c>
      <c r="E112" s="396">
        <v>4.0110968412696429E-2</v>
      </c>
      <c r="F112" s="396">
        <v>4.1692552246356249E-2</v>
      </c>
      <c r="G112" s="396">
        <v>4.2574877465881671E-2</v>
      </c>
      <c r="H112" s="396">
        <v>7.6182846728634554E-2</v>
      </c>
      <c r="I112" s="396">
        <v>7.2182560224524711E-2</v>
      </c>
      <c r="J112" s="396">
        <v>7.3486687391125252E-2</v>
      </c>
      <c r="K112" s="396">
        <v>7.1961972198973156E-2</v>
      </c>
      <c r="L112" s="396">
        <v>4.1202779153548821E-2</v>
      </c>
      <c r="M112" s="396">
        <v>4.1783383909177088E-2</v>
      </c>
      <c r="N112" s="396">
        <v>3.8741878479679928E-2</v>
      </c>
      <c r="O112" s="396">
        <f t="shared" si="69"/>
        <v>3.812480333592938E-2</v>
      </c>
      <c r="P112" s="396">
        <f t="shared" si="64"/>
        <v>3.863584650399525E-2</v>
      </c>
      <c r="Q112" s="396">
        <f t="shared" si="65"/>
        <v>4.0110968412696429E-2</v>
      </c>
      <c r="R112" s="396">
        <f t="shared" si="66"/>
        <v>4.1692552246356249E-2</v>
      </c>
      <c r="S112" s="396">
        <f t="shared" si="67"/>
        <v>4.2574877465881671E-2</v>
      </c>
      <c r="T112" s="437">
        <v>8.5515778998937642E-2</v>
      </c>
      <c r="U112" s="437">
        <v>8.2393800627705155E-2</v>
      </c>
      <c r="V112" s="437">
        <v>8.4128545119334999E-2</v>
      </c>
      <c r="W112" s="437">
        <v>8.2736105660607309E-2</v>
      </c>
      <c r="X112" s="437">
        <v>4.7392118971268431E-2</v>
      </c>
      <c r="Y112" s="437">
        <v>4.7988624351919779E-2</v>
      </c>
      <c r="Z112" s="437">
        <v>4.4161547411792172E-2</v>
      </c>
      <c r="AA112" s="437">
        <v>4.3359486978481604E-2</v>
      </c>
      <c r="AB112" s="437">
        <v>4.410515684864829E-2</v>
      </c>
      <c r="AC112" s="437">
        <v>4.6568079384446098E-2</v>
      </c>
      <c r="AD112" s="437">
        <v>4.7811937499234729E-2</v>
      </c>
      <c r="AE112" s="437">
        <v>4.8472448005502253E-2</v>
      </c>
      <c r="AF112" s="437">
        <v>8.5515778998937642E-2</v>
      </c>
      <c r="AG112" s="437">
        <v>8.2393800627705155E-2</v>
      </c>
      <c r="AH112" s="437">
        <v>8.4128545119334999E-2</v>
      </c>
      <c r="AI112" s="437">
        <v>8.2736105660607309E-2</v>
      </c>
      <c r="AJ112" s="437">
        <v>4.7392118971268431E-2</v>
      </c>
      <c r="AK112" s="437">
        <v>4.7988624351919779E-2</v>
      </c>
      <c r="AL112" s="437">
        <v>4.4161547411792172E-2</v>
      </c>
      <c r="AM112" s="437">
        <f t="shared" si="68"/>
        <v>4.3359486978481604E-2</v>
      </c>
    </row>
    <row r="113" spans="1:39" s="95" customFormat="1" hidden="1" x14ac:dyDescent="0.25">
      <c r="A113" s="637"/>
      <c r="B113" s="227" t="s">
        <v>1</v>
      </c>
      <c r="C113" s="396">
        <v>3.7643000000000003E-2</v>
      </c>
      <c r="D113" s="396">
        <v>3.7594000000000002E-2</v>
      </c>
      <c r="E113" s="396">
        <v>3.8481000000000001E-2</v>
      </c>
      <c r="F113" s="396">
        <v>4.5546527424448306E-2</v>
      </c>
      <c r="G113" s="396">
        <v>5.2139423884773821E-2</v>
      </c>
      <c r="H113" s="396">
        <v>8.918045167108582E-2</v>
      </c>
      <c r="I113" s="396">
        <v>8.1027324509359955E-2</v>
      </c>
      <c r="J113" s="396">
        <v>8.4542112011390252E-2</v>
      </c>
      <c r="K113" s="396">
        <v>8.9460509002049729E-2</v>
      </c>
      <c r="L113" s="396">
        <v>5.0502845272441692E-2</v>
      </c>
      <c r="M113" s="396">
        <v>4.4588000000000003E-2</v>
      </c>
      <c r="N113" s="396">
        <v>4.0072999999999998E-2</v>
      </c>
      <c r="O113" s="396">
        <f t="shared" si="69"/>
        <v>3.7643000000000003E-2</v>
      </c>
      <c r="P113" s="396">
        <f t="shared" si="64"/>
        <v>3.7594000000000002E-2</v>
      </c>
      <c r="Q113" s="396">
        <f t="shared" si="65"/>
        <v>3.8481000000000001E-2</v>
      </c>
      <c r="R113" s="396">
        <f t="shared" si="66"/>
        <v>4.5546527424448306E-2</v>
      </c>
      <c r="S113" s="396">
        <f t="shared" si="67"/>
        <v>5.2139423884773821E-2</v>
      </c>
      <c r="T113" s="437">
        <v>9.9897910659503125E-2</v>
      </c>
      <c r="U113" s="437">
        <v>9.2398741649694693E-2</v>
      </c>
      <c r="V113" s="437">
        <v>9.6369500138671779E-2</v>
      </c>
      <c r="W113" s="437">
        <v>0.10281652912514347</v>
      </c>
      <c r="X113" s="437">
        <v>5.8394300118172024E-2</v>
      </c>
      <c r="Y113" s="437">
        <v>5.0502999999999999E-2</v>
      </c>
      <c r="Z113" s="437">
        <v>4.5546000000000003E-2</v>
      </c>
      <c r="AA113" s="437">
        <v>4.3242000000000003E-2</v>
      </c>
      <c r="AB113" s="437">
        <v>4.3921000000000002E-2</v>
      </c>
      <c r="AC113" s="437">
        <v>4.5185000000000003E-2</v>
      </c>
      <c r="AD113" s="437">
        <v>5.3311060585216834E-2</v>
      </c>
      <c r="AE113" s="437">
        <v>5.9018025316611565E-2</v>
      </c>
      <c r="AF113" s="437">
        <v>9.9897910659503125E-2</v>
      </c>
      <c r="AG113" s="437">
        <v>9.2398741649694693E-2</v>
      </c>
      <c r="AH113" s="437">
        <v>9.6369500138671779E-2</v>
      </c>
      <c r="AI113" s="437">
        <v>0.10281652912514347</v>
      </c>
      <c r="AJ113" s="437">
        <v>5.8394300118172024E-2</v>
      </c>
      <c r="AK113" s="437">
        <v>5.0502999999999999E-2</v>
      </c>
      <c r="AL113" s="437">
        <v>4.5546000000000003E-2</v>
      </c>
      <c r="AM113" s="437">
        <f t="shared" si="68"/>
        <v>4.3242000000000003E-2</v>
      </c>
    </row>
    <row r="114" spans="1:39" s="95" customFormat="1" hidden="1" x14ac:dyDescent="0.25">
      <c r="A114" s="637"/>
      <c r="B114" s="227" t="s">
        <v>21</v>
      </c>
      <c r="C114" s="396">
        <v>2.7979023307448891E-2</v>
      </c>
      <c r="D114" s="396">
        <v>2.7062237345416705E-2</v>
      </c>
      <c r="E114" s="396">
        <v>2.7366766574322021E-2</v>
      </c>
      <c r="F114" s="396">
        <v>2.8203953398476794E-2</v>
      </c>
      <c r="G114" s="396">
        <v>2.7858111953350514E-2</v>
      </c>
      <c r="H114" s="396">
        <v>4.517263626282926E-2</v>
      </c>
      <c r="I114" s="396">
        <v>4.3757210070201225E-2</v>
      </c>
      <c r="J114" s="396">
        <v>4.3498044615800903E-2</v>
      </c>
      <c r="K114" s="396">
        <v>4.4228232364900331E-2</v>
      </c>
      <c r="L114" s="396">
        <v>2.7623053960593121E-2</v>
      </c>
      <c r="M114" s="396">
        <v>2.7741626843932658E-2</v>
      </c>
      <c r="N114" s="396">
        <v>2.7315147361757344E-2</v>
      </c>
      <c r="O114" s="396">
        <f t="shared" si="69"/>
        <v>2.7979023307448891E-2</v>
      </c>
      <c r="P114" s="396">
        <f t="shared" si="64"/>
        <v>2.7062237345416705E-2</v>
      </c>
      <c r="Q114" s="396">
        <f t="shared" si="65"/>
        <v>2.7366766574322021E-2</v>
      </c>
      <c r="R114" s="396">
        <f t="shared" si="66"/>
        <v>2.8203953398476794E-2</v>
      </c>
      <c r="S114" s="396">
        <f t="shared" si="67"/>
        <v>2.7858111953350514E-2</v>
      </c>
      <c r="T114" s="437">
        <v>5.11783628578363E-2</v>
      </c>
      <c r="U114" s="437">
        <v>5.0263920444823536E-2</v>
      </c>
      <c r="V114" s="437">
        <v>5.0919729973442698E-2</v>
      </c>
      <c r="W114" s="437">
        <v>5.1032244195683668E-2</v>
      </c>
      <c r="X114" s="437">
        <v>3.1834282914929901E-2</v>
      </c>
      <c r="Y114" s="437">
        <v>3.1888338288885681E-2</v>
      </c>
      <c r="Z114" s="437">
        <v>3.1494810525499989E-2</v>
      </c>
      <c r="AA114" s="437">
        <v>3.2101429198820274E-2</v>
      </c>
      <c r="AB114" s="437">
        <v>3.1162005371043862E-2</v>
      </c>
      <c r="AC114" s="437">
        <v>3.2028393651727299E-2</v>
      </c>
      <c r="AD114" s="437">
        <v>3.2589271142712109E-2</v>
      </c>
      <c r="AE114" s="437">
        <v>3.2121803164922365E-2</v>
      </c>
      <c r="AF114" s="437">
        <v>5.11783628578363E-2</v>
      </c>
      <c r="AG114" s="437">
        <v>5.0263920444823536E-2</v>
      </c>
      <c r="AH114" s="437">
        <v>5.0919729973442698E-2</v>
      </c>
      <c r="AI114" s="437">
        <v>5.1032244195683668E-2</v>
      </c>
      <c r="AJ114" s="437">
        <v>3.1834282914929901E-2</v>
      </c>
      <c r="AK114" s="437">
        <v>3.1888338288885681E-2</v>
      </c>
      <c r="AL114" s="437">
        <v>3.1494810525499989E-2</v>
      </c>
      <c r="AM114" s="437">
        <f t="shared" si="68"/>
        <v>3.2101429198820274E-2</v>
      </c>
    </row>
    <row r="115" spans="1:39" s="95" customFormat="1" hidden="1" x14ac:dyDescent="0.25">
      <c r="A115" s="637"/>
      <c r="B115" s="74" t="s">
        <v>9</v>
      </c>
      <c r="C115" s="396">
        <v>4.0318557896803296E-2</v>
      </c>
      <c r="D115" s="396">
        <v>3.9568248587468539E-2</v>
      </c>
      <c r="E115" s="396">
        <v>4.0207620734309842E-2</v>
      </c>
      <c r="F115" s="396">
        <v>3.9948730023870067E-2</v>
      </c>
      <c r="G115" s="396">
        <v>4.0203143576144802E-2</v>
      </c>
      <c r="H115" s="396">
        <v>4.4656000000000001E-2</v>
      </c>
      <c r="I115" s="396">
        <v>4.3243999999999998E-2</v>
      </c>
      <c r="J115" s="396">
        <v>4.2998000000000001E-2</v>
      </c>
      <c r="K115" s="396">
        <v>6.9761842481432038E-2</v>
      </c>
      <c r="L115" s="396">
        <v>3.8970456467593638E-2</v>
      </c>
      <c r="M115" s="396">
        <v>3.9130451436498209E-2</v>
      </c>
      <c r="N115" s="396">
        <v>3.8987207833272704E-2</v>
      </c>
      <c r="O115" s="396">
        <f t="shared" si="69"/>
        <v>4.0318557896803296E-2</v>
      </c>
      <c r="P115" s="396">
        <f t="shared" si="64"/>
        <v>3.9568248587468539E-2</v>
      </c>
      <c r="Q115" s="396">
        <f t="shared" si="65"/>
        <v>4.0207620734309842E-2</v>
      </c>
      <c r="R115" s="396">
        <f t="shared" si="66"/>
        <v>3.9948730023870067E-2</v>
      </c>
      <c r="S115" s="396">
        <f t="shared" si="67"/>
        <v>4.0203143576144802E-2</v>
      </c>
      <c r="T115" s="437">
        <v>5.0605999999999998E-2</v>
      </c>
      <c r="U115" s="437">
        <v>4.9686000000000001E-2</v>
      </c>
      <c r="V115" s="437">
        <v>5.0367000000000002E-2</v>
      </c>
      <c r="W115" s="437">
        <v>8.0213116119369376E-2</v>
      </c>
      <c r="X115" s="437">
        <v>4.4581278033074399E-2</v>
      </c>
      <c r="Y115" s="437">
        <v>4.4896473465286448E-2</v>
      </c>
      <c r="Z115" s="437">
        <v>4.451608244196837E-2</v>
      </c>
      <c r="AA115" s="437">
        <v>4.5433396278296651E-2</v>
      </c>
      <c r="AB115" s="437">
        <v>4.498042662427993E-2</v>
      </c>
      <c r="AC115" s="437">
        <v>4.6704649300783101E-2</v>
      </c>
      <c r="AD115" s="437">
        <v>4.5712233618312538E-2</v>
      </c>
      <c r="AE115" s="437">
        <v>4.5668710636157968E-2</v>
      </c>
      <c r="AF115" s="437">
        <v>5.0605999999999998E-2</v>
      </c>
      <c r="AG115" s="437">
        <v>4.9686000000000001E-2</v>
      </c>
      <c r="AH115" s="437">
        <v>5.0367000000000002E-2</v>
      </c>
      <c r="AI115" s="437">
        <v>8.0213116119369376E-2</v>
      </c>
      <c r="AJ115" s="437">
        <v>4.4581278033074399E-2</v>
      </c>
      <c r="AK115" s="437">
        <v>4.4896473465286448E-2</v>
      </c>
      <c r="AL115" s="437">
        <v>4.451608244196837E-2</v>
      </c>
      <c r="AM115" s="437">
        <f t="shared" si="68"/>
        <v>4.5433396278296651E-2</v>
      </c>
    </row>
    <row r="116" spans="1:39" s="95" customFormat="1" hidden="1" x14ac:dyDescent="0.25">
      <c r="A116" s="637"/>
      <c r="B116" s="74" t="s">
        <v>3</v>
      </c>
      <c r="C116" s="396">
        <v>4.2520723114963382E-2</v>
      </c>
      <c r="D116" s="396">
        <v>4.1743510531885644E-2</v>
      </c>
      <c r="E116" s="396">
        <v>4.2304659778201283E-2</v>
      </c>
      <c r="F116" s="396">
        <v>4.1033300936625446E-2</v>
      </c>
      <c r="G116" s="396">
        <v>4.5919524731222877E-2</v>
      </c>
      <c r="H116" s="396">
        <v>8.828635664133308E-2</v>
      </c>
      <c r="I116" s="396">
        <v>8.0635132489662531E-2</v>
      </c>
      <c r="J116" s="396">
        <v>8.4009606331493389E-2</v>
      </c>
      <c r="K116" s="396">
        <v>8.5745407007655414E-2</v>
      </c>
      <c r="L116" s="396">
        <v>4.4458666257811495E-2</v>
      </c>
      <c r="M116" s="396">
        <v>4.3145560230729206E-2</v>
      </c>
      <c r="N116" s="396">
        <v>4.1885704303761657E-2</v>
      </c>
      <c r="O116" s="396">
        <f t="shared" si="69"/>
        <v>4.2520723114963382E-2</v>
      </c>
      <c r="P116" s="396">
        <f t="shared" si="64"/>
        <v>4.1743510531885644E-2</v>
      </c>
      <c r="Q116" s="396">
        <f t="shared" si="65"/>
        <v>4.2304659778201283E-2</v>
      </c>
      <c r="R116" s="396">
        <f t="shared" si="66"/>
        <v>4.1033300936625446E-2</v>
      </c>
      <c r="S116" s="396">
        <f t="shared" si="67"/>
        <v>4.5919524731222877E-2</v>
      </c>
      <c r="T116" s="437">
        <v>9.8910563784186292E-2</v>
      </c>
      <c r="U116" s="437">
        <v>9.195555657538336E-2</v>
      </c>
      <c r="V116" s="437">
        <v>9.5777195178819052E-2</v>
      </c>
      <c r="W116" s="437">
        <v>9.8553157711066083E-2</v>
      </c>
      <c r="X116" s="437">
        <v>5.1290569397417891E-2</v>
      </c>
      <c r="Y116" s="437">
        <v>4.9265793892428474E-2</v>
      </c>
      <c r="Z116" s="437">
        <v>4.7761935328408042E-2</v>
      </c>
      <c r="AA116" s="437">
        <v>4.8052370654002127E-2</v>
      </c>
      <c r="AB116" s="437">
        <v>4.7834360169005517E-2</v>
      </c>
      <c r="AC116" s="437">
        <v>4.9115068720552366E-2</v>
      </c>
      <c r="AD116" s="437">
        <v>4.7845235477833134E-2</v>
      </c>
      <c r="AE116" s="437">
        <v>5.2141026777590402E-2</v>
      </c>
      <c r="AF116" s="437">
        <v>9.8910563784186292E-2</v>
      </c>
      <c r="AG116" s="437">
        <v>9.195555657538336E-2</v>
      </c>
      <c r="AH116" s="437">
        <v>9.5777195178819052E-2</v>
      </c>
      <c r="AI116" s="437">
        <v>9.8553157711066083E-2</v>
      </c>
      <c r="AJ116" s="437">
        <v>5.1290569397417891E-2</v>
      </c>
      <c r="AK116" s="437">
        <v>4.9265793892428474E-2</v>
      </c>
      <c r="AL116" s="437">
        <v>4.7761935328408042E-2</v>
      </c>
      <c r="AM116" s="437">
        <f t="shared" si="68"/>
        <v>4.8052370654002127E-2</v>
      </c>
    </row>
    <row r="117" spans="1:39" s="95" customFormat="1" hidden="1" x14ac:dyDescent="0.25">
      <c r="A117" s="637"/>
      <c r="B117" s="74" t="s">
        <v>4</v>
      </c>
      <c r="C117" s="396">
        <v>3.9332392744537863E-2</v>
      </c>
      <c r="D117" s="396">
        <v>3.9395134594588245E-2</v>
      </c>
      <c r="E117" s="396">
        <v>3.9889592752648043E-2</v>
      </c>
      <c r="F117" s="396">
        <v>4.1567530398382256E-2</v>
      </c>
      <c r="G117" s="396">
        <v>4.2877148484720788E-2</v>
      </c>
      <c r="H117" s="396">
        <v>7.5120845496107133E-2</v>
      </c>
      <c r="I117" s="396">
        <v>7.1220477912199667E-2</v>
      </c>
      <c r="J117" s="396">
        <v>7.2367615303684074E-2</v>
      </c>
      <c r="K117" s="396">
        <v>6.9558311182514918E-2</v>
      </c>
      <c r="L117" s="396">
        <v>4.1479096302891857E-2</v>
      </c>
      <c r="M117" s="396">
        <v>4.1768887377816956E-2</v>
      </c>
      <c r="N117" s="396">
        <v>3.9137667024608053E-2</v>
      </c>
      <c r="O117" s="396">
        <f t="shared" si="69"/>
        <v>3.9332392744537863E-2</v>
      </c>
      <c r="P117" s="396">
        <f t="shared" si="64"/>
        <v>3.9395134594588245E-2</v>
      </c>
      <c r="Q117" s="396">
        <f t="shared" si="65"/>
        <v>3.9889592752648043E-2</v>
      </c>
      <c r="R117" s="396">
        <f t="shared" si="66"/>
        <v>4.1567530398382256E-2</v>
      </c>
      <c r="S117" s="396">
        <f t="shared" si="67"/>
        <v>4.2877148484720788E-2</v>
      </c>
      <c r="T117" s="437">
        <v>8.4339191855156342E-2</v>
      </c>
      <c r="U117" s="437">
        <v>8.1305668252964217E-2</v>
      </c>
      <c r="V117" s="437">
        <v>8.2889255598368225E-2</v>
      </c>
      <c r="W117" s="437">
        <v>7.9980800342486641E-2</v>
      </c>
      <c r="X117" s="437">
        <v>4.7714605745392387E-2</v>
      </c>
      <c r="Y117" s="437">
        <v>4.7976376121747467E-2</v>
      </c>
      <c r="Z117" s="437">
        <v>4.4606959534996216E-2</v>
      </c>
      <c r="AA117" s="437">
        <v>4.4622578847787253E-2</v>
      </c>
      <c r="AB117" s="437">
        <v>4.4936242447317053E-2</v>
      </c>
      <c r="AC117" s="437">
        <v>4.6311001696948344E-2</v>
      </c>
      <c r="AD117" s="437">
        <v>4.7742451948499416E-2</v>
      </c>
      <c r="AE117" s="437">
        <v>4.8824336976823986E-2</v>
      </c>
      <c r="AF117" s="437">
        <v>8.4339191855156342E-2</v>
      </c>
      <c r="AG117" s="437">
        <v>8.1305668252964217E-2</v>
      </c>
      <c r="AH117" s="437">
        <v>8.2889255598368225E-2</v>
      </c>
      <c r="AI117" s="437">
        <v>7.9980800342486641E-2</v>
      </c>
      <c r="AJ117" s="437">
        <v>4.7714605745392387E-2</v>
      </c>
      <c r="AK117" s="437">
        <v>4.7976376121747467E-2</v>
      </c>
      <c r="AL117" s="437">
        <v>4.4606959534996216E-2</v>
      </c>
      <c r="AM117" s="437">
        <f t="shared" si="68"/>
        <v>4.4622578847787253E-2</v>
      </c>
    </row>
    <row r="118" spans="1:39" s="95" customFormat="1" hidden="1" x14ac:dyDescent="0.25">
      <c r="A118" s="637"/>
      <c r="B118" s="74" t="s">
        <v>5</v>
      </c>
      <c r="C118" s="396">
        <v>3.7309360712313777E-2</v>
      </c>
      <c r="D118" s="396">
        <v>3.7592595090519432E-2</v>
      </c>
      <c r="E118" s="396">
        <v>3.790549063990227E-2</v>
      </c>
      <c r="F118" s="396">
        <v>3.8795312696370085E-2</v>
      </c>
      <c r="G118" s="396">
        <v>4.0256529624143049E-2</v>
      </c>
      <c r="H118" s="396">
        <v>7.0755895095357096E-2</v>
      </c>
      <c r="I118" s="396">
        <v>6.7753562472526563E-2</v>
      </c>
      <c r="J118" s="396">
        <v>6.823915742998507E-2</v>
      </c>
      <c r="K118" s="396">
        <v>6.7525399252015297E-2</v>
      </c>
      <c r="L118" s="396">
        <v>3.9063382109163408E-2</v>
      </c>
      <c r="M118" s="396">
        <v>3.9553696920511257E-2</v>
      </c>
      <c r="N118" s="396">
        <v>3.7562326323709046E-2</v>
      </c>
      <c r="O118" s="396">
        <f t="shared" si="69"/>
        <v>3.7309360712313777E-2</v>
      </c>
      <c r="P118" s="396">
        <f t="shared" si="64"/>
        <v>3.7592595090519432E-2</v>
      </c>
      <c r="Q118" s="396">
        <f t="shared" si="65"/>
        <v>3.790549063990227E-2</v>
      </c>
      <c r="R118" s="396">
        <f t="shared" si="66"/>
        <v>3.8795312696370085E-2</v>
      </c>
      <c r="S118" s="396">
        <f t="shared" si="67"/>
        <v>4.0256529624143049E-2</v>
      </c>
      <c r="T118" s="437">
        <v>7.9510077581870273E-2</v>
      </c>
      <c r="U118" s="437">
        <v>7.7383542180068696E-2</v>
      </c>
      <c r="V118" s="437">
        <v>7.8313464599173391E-2</v>
      </c>
      <c r="W118" s="437">
        <v>7.7649369252783984E-2</v>
      </c>
      <c r="X118" s="437">
        <v>4.4937306579294942E-2</v>
      </c>
      <c r="Y118" s="437">
        <v>4.5437401042652557E-2</v>
      </c>
      <c r="Z118" s="437">
        <v>4.289506132791146E-2</v>
      </c>
      <c r="AA118" s="437">
        <v>4.2401976122032031E-2</v>
      </c>
      <c r="AB118" s="437">
        <v>4.2918767292986895E-2</v>
      </c>
      <c r="AC118" s="437">
        <v>4.4038735465077361E-2</v>
      </c>
      <c r="AD118" s="437">
        <v>4.469091762017955E-2</v>
      </c>
      <c r="AE118" s="437">
        <v>4.5890958187531021E-2</v>
      </c>
      <c r="AF118" s="437">
        <v>7.9510077581870273E-2</v>
      </c>
      <c r="AG118" s="437">
        <v>7.7383542180068696E-2</v>
      </c>
      <c r="AH118" s="437">
        <v>7.8313464599173391E-2</v>
      </c>
      <c r="AI118" s="437">
        <v>7.7649369252783984E-2</v>
      </c>
      <c r="AJ118" s="437">
        <v>4.4937306579294942E-2</v>
      </c>
      <c r="AK118" s="437">
        <v>4.5437401042652557E-2</v>
      </c>
      <c r="AL118" s="437">
        <v>4.289506132791146E-2</v>
      </c>
      <c r="AM118" s="437">
        <f t="shared" si="68"/>
        <v>4.2401976122032031E-2</v>
      </c>
    </row>
    <row r="119" spans="1:39" s="95" customFormat="1" hidden="1" x14ac:dyDescent="0.25">
      <c r="A119" s="637"/>
      <c r="B119" s="74" t="s">
        <v>22</v>
      </c>
      <c r="C119" s="396">
        <v>3.7309360712313777E-2</v>
      </c>
      <c r="D119" s="396">
        <v>3.7592595090519432E-2</v>
      </c>
      <c r="E119" s="396">
        <v>3.790549063990227E-2</v>
      </c>
      <c r="F119" s="396">
        <v>3.8795312696370085E-2</v>
      </c>
      <c r="G119" s="396">
        <v>4.0256529624143049E-2</v>
      </c>
      <c r="H119" s="396">
        <v>7.0755895095357096E-2</v>
      </c>
      <c r="I119" s="396">
        <v>6.7753562472526563E-2</v>
      </c>
      <c r="J119" s="396">
        <v>6.823915742998507E-2</v>
      </c>
      <c r="K119" s="396">
        <v>6.7525399252015297E-2</v>
      </c>
      <c r="L119" s="396">
        <v>3.9063382109163408E-2</v>
      </c>
      <c r="M119" s="396">
        <v>3.9553696920511257E-2</v>
      </c>
      <c r="N119" s="396">
        <v>3.7562326323709046E-2</v>
      </c>
      <c r="O119" s="396">
        <f t="shared" si="69"/>
        <v>3.7309360712313777E-2</v>
      </c>
      <c r="P119" s="396">
        <f t="shared" si="64"/>
        <v>3.7592595090519432E-2</v>
      </c>
      <c r="Q119" s="396">
        <f t="shared" si="65"/>
        <v>3.790549063990227E-2</v>
      </c>
      <c r="R119" s="396">
        <f t="shared" si="66"/>
        <v>3.8795312696370085E-2</v>
      </c>
      <c r="S119" s="396">
        <f t="shared" si="67"/>
        <v>4.0256529624143049E-2</v>
      </c>
      <c r="T119" s="437">
        <v>7.9510077581870273E-2</v>
      </c>
      <c r="U119" s="437">
        <v>7.7383542180068696E-2</v>
      </c>
      <c r="V119" s="437">
        <v>7.8313464599173391E-2</v>
      </c>
      <c r="W119" s="437">
        <v>7.7649369252783984E-2</v>
      </c>
      <c r="X119" s="437">
        <v>4.4937306579294942E-2</v>
      </c>
      <c r="Y119" s="437">
        <v>4.5437401042652557E-2</v>
      </c>
      <c r="Z119" s="437">
        <v>4.289506132791146E-2</v>
      </c>
      <c r="AA119" s="437">
        <v>4.2401976122032031E-2</v>
      </c>
      <c r="AB119" s="437">
        <v>4.2918767292986895E-2</v>
      </c>
      <c r="AC119" s="437">
        <v>4.4038735465077361E-2</v>
      </c>
      <c r="AD119" s="437">
        <v>4.469091762017955E-2</v>
      </c>
      <c r="AE119" s="437">
        <v>4.5890958187531021E-2</v>
      </c>
      <c r="AF119" s="437">
        <v>7.9510077581870273E-2</v>
      </c>
      <c r="AG119" s="437">
        <v>7.7383542180068696E-2</v>
      </c>
      <c r="AH119" s="437">
        <v>7.8313464599173391E-2</v>
      </c>
      <c r="AI119" s="437">
        <v>7.7649369252783984E-2</v>
      </c>
      <c r="AJ119" s="437">
        <v>4.4937306579294942E-2</v>
      </c>
      <c r="AK119" s="437">
        <v>4.5437401042652557E-2</v>
      </c>
      <c r="AL119" s="437">
        <v>4.289506132791146E-2</v>
      </c>
      <c r="AM119" s="437">
        <f t="shared" si="68"/>
        <v>4.2401976122032031E-2</v>
      </c>
    </row>
    <row r="120" spans="1:39" s="95" customFormat="1" hidden="1" x14ac:dyDescent="0.25">
      <c r="A120" s="637"/>
      <c r="B120" s="74" t="s">
        <v>23</v>
      </c>
      <c r="C120" s="396">
        <v>3.7309360712313777E-2</v>
      </c>
      <c r="D120" s="396">
        <v>3.7592595090519432E-2</v>
      </c>
      <c r="E120" s="396">
        <v>3.790549063990227E-2</v>
      </c>
      <c r="F120" s="396">
        <v>3.8795312696370085E-2</v>
      </c>
      <c r="G120" s="396">
        <v>4.0256529624143049E-2</v>
      </c>
      <c r="H120" s="396">
        <v>7.0755895095357096E-2</v>
      </c>
      <c r="I120" s="396">
        <v>6.7753562472526563E-2</v>
      </c>
      <c r="J120" s="396">
        <v>6.823915742998507E-2</v>
      </c>
      <c r="K120" s="396">
        <v>6.7525399252015297E-2</v>
      </c>
      <c r="L120" s="396">
        <v>3.9063382109163408E-2</v>
      </c>
      <c r="M120" s="396">
        <v>3.9553696920511257E-2</v>
      </c>
      <c r="N120" s="396">
        <v>3.7562326323709046E-2</v>
      </c>
      <c r="O120" s="396">
        <f t="shared" si="69"/>
        <v>3.7309360712313777E-2</v>
      </c>
      <c r="P120" s="396">
        <f t="shared" si="64"/>
        <v>3.7592595090519432E-2</v>
      </c>
      <c r="Q120" s="396">
        <f t="shared" si="65"/>
        <v>3.790549063990227E-2</v>
      </c>
      <c r="R120" s="396">
        <f t="shared" si="66"/>
        <v>3.8795312696370085E-2</v>
      </c>
      <c r="S120" s="396">
        <f t="shared" si="67"/>
        <v>4.0256529624143049E-2</v>
      </c>
      <c r="T120" s="437">
        <v>7.9510077581870273E-2</v>
      </c>
      <c r="U120" s="437">
        <v>7.7383542180068696E-2</v>
      </c>
      <c r="V120" s="437">
        <v>7.8313464599173391E-2</v>
      </c>
      <c r="W120" s="437">
        <v>7.7649369252783984E-2</v>
      </c>
      <c r="X120" s="437">
        <v>4.4937306579294942E-2</v>
      </c>
      <c r="Y120" s="437">
        <v>4.5437401042652557E-2</v>
      </c>
      <c r="Z120" s="437">
        <v>4.289506132791146E-2</v>
      </c>
      <c r="AA120" s="437">
        <v>4.2401976122032031E-2</v>
      </c>
      <c r="AB120" s="437">
        <v>4.2918767292986895E-2</v>
      </c>
      <c r="AC120" s="437">
        <v>4.4038735465077361E-2</v>
      </c>
      <c r="AD120" s="437">
        <v>4.469091762017955E-2</v>
      </c>
      <c r="AE120" s="437">
        <v>4.5890958187531021E-2</v>
      </c>
      <c r="AF120" s="437">
        <v>7.9510077581870273E-2</v>
      </c>
      <c r="AG120" s="437">
        <v>7.7383542180068696E-2</v>
      </c>
      <c r="AH120" s="437">
        <v>7.8313464599173391E-2</v>
      </c>
      <c r="AI120" s="437">
        <v>7.7649369252783984E-2</v>
      </c>
      <c r="AJ120" s="437">
        <v>4.4937306579294942E-2</v>
      </c>
      <c r="AK120" s="437">
        <v>4.5437401042652557E-2</v>
      </c>
      <c r="AL120" s="437">
        <v>4.289506132791146E-2</v>
      </c>
      <c r="AM120" s="437">
        <f t="shared" si="68"/>
        <v>4.2401976122032031E-2</v>
      </c>
    </row>
    <row r="121" spans="1:39" s="95" customFormat="1" hidden="1" x14ac:dyDescent="0.25">
      <c r="A121" s="637"/>
      <c r="B121" s="74" t="s">
        <v>7</v>
      </c>
      <c r="C121" s="396">
        <v>3.5682741979693122E-2</v>
      </c>
      <c r="D121" s="396">
        <v>3.5900332017223431E-2</v>
      </c>
      <c r="E121" s="396">
        <v>3.6855222703080198E-2</v>
      </c>
      <c r="F121" s="396">
        <v>3.7713234347840394E-2</v>
      </c>
      <c r="G121" s="396">
        <v>3.8506725867705857E-2</v>
      </c>
      <c r="H121" s="396">
        <v>6.7586919778914373E-2</v>
      </c>
      <c r="I121" s="396">
        <v>6.4558915989139196E-2</v>
      </c>
      <c r="J121" s="396">
        <v>6.5253104129576744E-2</v>
      </c>
      <c r="K121" s="396">
        <v>6.4498460821838438E-2</v>
      </c>
      <c r="L121" s="396">
        <v>3.7446622718188112E-2</v>
      </c>
      <c r="M121" s="396">
        <v>3.7897793768534443E-2</v>
      </c>
      <c r="N121" s="396">
        <v>3.5939490764754653E-2</v>
      </c>
      <c r="O121" s="396">
        <f t="shared" si="69"/>
        <v>3.5682741979693122E-2</v>
      </c>
      <c r="P121" s="396">
        <f t="shared" si="64"/>
        <v>3.5900332017223431E-2</v>
      </c>
      <c r="Q121" s="396">
        <f t="shared" si="65"/>
        <v>3.6855222703080198E-2</v>
      </c>
      <c r="R121" s="396">
        <f t="shared" si="66"/>
        <v>3.7713234347840394E-2</v>
      </c>
      <c r="S121" s="396">
        <f t="shared" si="67"/>
        <v>3.8506725867705857E-2</v>
      </c>
      <c r="T121" s="437">
        <v>7.6006995700110214E-2</v>
      </c>
      <c r="U121" s="437">
        <v>7.3767747211345963E-2</v>
      </c>
      <c r="V121" s="437">
        <v>7.500139112434763E-2</v>
      </c>
      <c r="W121" s="437">
        <v>7.4181492605889951E-2</v>
      </c>
      <c r="X121" s="437">
        <v>4.3086895410529735E-2</v>
      </c>
      <c r="Y121" s="437">
        <v>4.3536621518492115E-2</v>
      </c>
      <c r="Z121" s="437">
        <v>4.1081863431092103E-2</v>
      </c>
      <c r="AA121" s="437">
        <v>4.0636051269151235E-2</v>
      </c>
      <c r="AB121" s="437">
        <v>4.1031074110099472E-2</v>
      </c>
      <c r="AC121" s="437">
        <v>4.2855648258242861E-2</v>
      </c>
      <c r="AD121" s="437">
        <v>4.3386601179202781E-2</v>
      </c>
      <c r="AE121" s="437">
        <v>4.394077132166159E-2</v>
      </c>
      <c r="AF121" s="437">
        <v>7.6006995700110214E-2</v>
      </c>
      <c r="AG121" s="437">
        <v>7.3767747211345963E-2</v>
      </c>
      <c r="AH121" s="437">
        <v>7.500139112434763E-2</v>
      </c>
      <c r="AI121" s="437">
        <v>7.4181492605889951E-2</v>
      </c>
      <c r="AJ121" s="437">
        <v>4.3086895410529735E-2</v>
      </c>
      <c r="AK121" s="437">
        <v>4.3536621518492115E-2</v>
      </c>
      <c r="AL121" s="437">
        <v>4.1081863431092103E-2</v>
      </c>
      <c r="AM121" s="437">
        <f t="shared" si="68"/>
        <v>4.0636051269151235E-2</v>
      </c>
    </row>
    <row r="122" spans="1:39" s="95" customFormat="1" ht="15.75" hidden="1" thickBot="1" x14ac:dyDescent="0.3">
      <c r="A122" s="638"/>
      <c r="B122" s="76" t="s">
        <v>8</v>
      </c>
      <c r="C122" s="396">
        <v>3.720867190622492E-2</v>
      </c>
      <c r="D122" s="396">
        <v>3.7965054983119348E-2</v>
      </c>
      <c r="E122" s="396">
        <v>3.9526899842224586E-2</v>
      </c>
      <c r="F122" s="396">
        <v>4.1066274953560376E-2</v>
      </c>
      <c r="G122" s="396">
        <v>4.2068085643249667E-2</v>
      </c>
      <c r="H122" s="396">
        <v>7.6096635164427801E-2</v>
      </c>
      <c r="I122" s="396">
        <v>7.1281056658700187E-2</v>
      </c>
      <c r="J122" s="396">
        <v>7.3419066539057082E-2</v>
      </c>
      <c r="K122" s="396">
        <v>7.0969717842630911E-2</v>
      </c>
      <c r="L122" s="396">
        <v>4.0735333196233868E-2</v>
      </c>
      <c r="M122" s="396">
        <v>4.1293551146050066E-2</v>
      </c>
      <c r="N122" s="396">
        <v>3.8129622671069403E-2</v>
      </c>
      <c r="O122" s="396">
        <f t="shared" si="69"/>
        <v>3.720867190622492E-2</v>
      </c>
      <c r="P122" s="396">
        <f t="shared" si="64"/>
        <v>3.7965054983119348E-2</v>
      </c>
      <c r="Q122" s="396">
        <f t="shared" si="65"/>
        <v>3.9526899842224586E-2</v>
      </c>
      <c r="R122" s="396">
        <f t="shared" si="66"/>
        <v>4.1066274953560376E-2</v>
      </c>
      <c r="S122" s="396">
        <f t="shared" si="67"/>
        <v>4.2068085643249667E-2</v>
      </c>
      <c r="T122" s="437">
        <v>8.5421290752115769E-2</v>
      </c>
      <c r="U122" s="437">
        <v>8.1374145819631816E-2</v>
      </c>
      <c r="V122" s="437">
        <v>8.4052972330393119E-2</v>
      </c>
      <c r="W122" s="437">
        <v>8.1599401894075566E-2</v>
      </c>
      <c r="X122" s="437">
        <v>4.6856237216303179E-2</v>
      </c>
      <c r="Y122" s="437">
        <v>4.7422920079751796E-2</v>
      </c>
      <c r="Z122" s="437">
        <v>4.3469584651946724E-2</v>
      </c>
      <c r="AA122" s="437">
        <v>4.2387829214501176E-2</v>
      </c>
      <c r="AB122" s="437">
        <v>4.3356261633246691E-2</v>
      </c>
      <c r="AC122" s="437">
        <v>4.5889135076079626E-2</v>
      </c>
      <c r="AD122" s="437">
        <v>4.713332980093863E-2</v>
      </c>
      <c r="AE122" s="437">
        <v>4.7909771247272172E-2</v>
      </c>
      <c r="AF122" s="437">
        <v>8.5421290752115769E-2</v>
      </c>
      <c r="AG122" s="437">
        <v>8.1374145819631816E-2</v>
      </c>
      <c r="AH122" s="437">
        <v>8.4052972330393119E-2</v>
      </c>
      <c r="AI122" s="437">
        <v>8.1599401894075566E-2</v>
      </c>
      <c r="AJ122" s="437">
        <v>4.6856237216303179E-2</v>
      </c>
      <c r="AK122" s="437">
        <v>4.7422920079751796E-2</v>
      </c>
      <c r="AL122" s="437">
        <v>4.3469584651946724E-2</v>
      </c>
      <c r="AM122" s="437">
        <f t="shared" si="68"/>
        <v>4.2387829214501176E-2</v>
      </c>
    </row>
    <row r="123" spans="1:39" s="95" customFormat="1" hidden="1" x14ac:dyDescent="0.25">
      <c r="C123" s="96"/>
      <c r="D123" s="96"/>
      <c r="E123" s="96"/>
      <c r="F123" s="96"/>
      <c r="G123" s="96"/>
      <c r="H123" s="96"/>
      <c r="I123" s="96"/>
      <c r="J123" s="96"/>
      <c r="K123" s="96"/>
      <c r="L123" s="96"/>
      <c r="M123" s="96"/>
      <c r="N123" s="96"/>
    </row>
    <row r="124" spans="1:39" s="95" customFormat="1" ht="15.75" hidden="1" thickBot="1" x14ac:dyDescent="0.3"/>
    <row r="125" spans="1:39" s="95" customFormat="1" ht="15.75" hidden="1" thickBot="1" x14ac:dyDescent="0.3">
      <c r="C125" s="650" t="s">
        <v>118</v>
      </c>
      <c r="D125" s="633"/>
      <c r="E125" s="633"/>
      <c r="F125" s="633"/>
      <c r="G125" s="633"/>
      <c r="H125" s="633"/>
      <c r="I125" s="633"/>
      <c r="J125" s="633"/>
      <c r="K125" s="633"/>
      <c r="L125" s="633"/>
      <c r="M125" s="633"/>
      <c r="N125" s="634"/>
      <c r="O125" s="632" t="s">
        <v>118</v>
      </c>
      <c r="P125" s="633"/>
      <c r="Q125" s="633"/>
      <c r="R125" s="633"/>
      <c r="S125" s="633"/>
      <c r="T125" s="633"/>
      <c r="U125" s="633"/>
      <c r="V125" s="633"/>
      <c r="W125" s="633"/>
      <c r="X125" s="633"/>
      <c r="Y125" s="633"/>
      <c r="Z125" s="634"/>
      <c r="AA125" s="632" t="s">
        <v>118</v>
      </c>
      <c r="AB125" s="633"/>
      <c r="AC125" s="633"/>
      <c r="AD125" s="633"/>
      <c r="AE125" s="633"/>
      <c r="AF125" s="633"/>
      <c r="AG125" s="633"/>
      <c r="AH125" s="633"/>
      <c r="AI125" s="633"/>
      <c r="AJ125" s="633"/>
      <c r="AK125" s="633"/>
      <c r="AL125" s="634"/>
      <c r="AM125" s="523" t="s">
        <v>118</v>
      </c>
    </row>
    <row r="126" spans="1:39" s="95" customFormat="1" ht="16.5" hidden="1" thickBot="1" x14ac:dyDescent="0.3">
      <c r="A126" s="649" t="s">
        <v>119</v>
      </c>
      <c r="B126" s="228" t="s">
        <v>136</v>
      </c>
      <c r="C126" s="135">
        <f>C$4</f>
        <v>45292</v>
      </c>
      <c r="D126" s="135">
        <f t="shared" ref="D126:AM126" si="70">D$4</f>
        <v>45323</v>
      </c>
      <c r="E126" s="135">
        <f t="shared" si="70"/>
        <v>45352</v>
      </c>
      <c r="F126" s="135">
        <f t="shared" si="70"/>
        <v>45383</v>
      </c>
      <c r="G126" s="135">
        <f t="shared" si="70"/>
        <v>45413</v>
      </c>
      <c r="H126" s="135">
        <f t="shared" si="70"/>
        <v>45444</v>
      </c>
      <c r="I126" s="135">
        <f t="shared" si="70"/>
        <v>45474</v>
      </c>
      <c r="J126" s="135">
        <f t="shared" si="70"/>
        <v>45505</v>
      </c>
      <c r="K126" s="135">
        <f t="shared" si="70"/>
        <v>45536</v>
      </c>
      <c r="L126" s="135">
        <f t="shared" si="70"/>
        <v>45566</v>
      </c>
      <c r="M126" s="135">
        <f t="shared" si="70"/>
        <v>45597</v>
      </c>
      <c r="N126" s="135">
        <f t="shared" si="70"/>
        <v>45627</v>
      </c>
      <c r="O126" s="135">
        <f t="shared" si="70"/>
        <v>45658</v>
      </c>
      <c r="P126" s="135">
        <f t="shared" si="70"/>
        <v>45689</v>
      </c>
      <c r="Q126" s="135">
        <f t="shared" si="70"/>
        <v>45717</v>
      </c>
      <c r="R126" s="135">
        <f t="shared" si="70"/>
        <v>45748</v>
      </c>
      <c r="S126" s="135">
        <f t="shared" si="70"/>
        <v>45778</v>
      </c>
      <c r="T126" s="135">
        <f t="shared" si="70"/>
        <v>45809</v>
      </c>
      <c r="U126" s="135">
        <f t="shared" si="70"/>
        <v>45839</v>
      </c>
      <c r="V126" s="135">
        <f t="shared" si="70"/>
        <v>45870</v>
      </c>
      <c r="W126" s="135">
        <f t="shared" si="70"/>
        <v>45901</v>
      </c>
      <c r="X126" s="135">
        <f t="shared" si="70"/>
        <v>45931</v>
      </c>
      <c r="Y126" s="135">
        <f t="shared" si="70"/>
        <v>45962</v>
      </c>
      <c r="Z126" s="135">
        <f t="shared" si="70"/>
        <v>45992</v>
      </c>
      <c r="AA126" s="135">
        <f t="shared" si="70"/>
        <v>46023</v>
      </c>
      <c r="AB126" s="135">
        <f t="shared" si="70"/>
        <v>46054</v>
      </c>
      <c r="AC126" s="135">
        <f t="shared" si="70"/>
        <v>46082</v>
      </c>
      <c r="AD126" s="135">
        <f t="shared" si="70"/>
        <v>46113</v>
      </c>
      <c r="AE126" s="135">
        <f t="shared" si="70"/>
        <v>46143</v>
      </c>
      <c r="AF126" s="135">
        <f t="shared" si="70"/>
        <v>46174</v>
      </c>
      <c r="AG126" s="135">
        <f t="shared" si="70"/>
        <v>46204</v>
      </c>
      <c r="AH126" s="135">
        <f t="shared" si="70"/>
        <v>46235</v>
      </c>
      <c r="AI126" s="135">
        <f t="shared" si="70"/>
        <v>46266</v>
      </c>
      <c r="AJ126" s="135">
        <f t="shared" si="70"/>
        <v>46296</v>
      </c>
      <c r="AK126" s="135">
        <f t="shared" si="70"/>
        <v>46327</v>
      </c>
      <c r="AL126" s="135">
        <f t="shared" si="70"/>
        <v>46357</v>
      </c>
      <c r="AM126" s="135">
        <f t="shared" si="70"/>
        <v>46388</v>
      </c>
    </row>
    <row r="127" spans="1:39" s="95" customFormat="1" hidden="1" x14ac:dyDescent="0.25">
      <c r="A127" s="637"/>
      <c r="B127" s="227" t="s">
        <v>19</v>
      </c>
      <c r="C127" s="396">
        <v>2.5206392876862228E-3</v>
      </c>
      <c r="D127" s="396">
        <v>2.6094049094805729E-3</v>
      </c>
      <c r="E127" s="396">
        <v>2.6625093600977324E-3</v>
      </c>
      <c r="F127" s="396">
        <v>2.8186873036299166E-3</v>
      </c>
      <c r="G127" s="396">
        <v>3.4884703758569541E-3</v>
      </c>
      <c r="H127" s="396">
        <v>1.0277104904642899E-2</v>
      </c>
      <c r="I127" s="396">
        <v>9.2204375274734379E-3</v>
      </c>
      <c r="J127" s="396">
        <v>9.38284257001493E-3</v>
      </c>
      <c r="K127" s="396">
        <v>9.0396007479847072E-3</v>
      </c>
      <c r="L127" s="396">
        <v>3.1606178908365895E-3</v>
      </c>
      <c r="M127" s="396">
        <v>3.2913030794887426E-3</v>
      </c>
      <c r="N127" s="396">
        <v>2.2736736762909611E-3</v>
      </c>
      <c r="O127" s="396">
        <f>C127</f>
        <v>2.5206392876862228E-3</v>
      </c>
      <c r="P127" s="396">
        <f t="shared" ref="P127:P139" si="71">D127</f>
        <v>2.6094049094805729E-3</v>
      </c>
      <c r="Q127" s="396">
        <f t="shared" ref="Q127:Q139" si="72">E127</f>
        <v>2.6625093600977324E-3</v>
      </c>
      <c r="R127" s="396">
        <f t="shared" ref="R127:R139" si="73">F127</f>
        <v>2.8186873036299166E-3</v>
      </c>
      <c r="S127" s="396">
        <f t="shared" ref="S127:S139" si="74">G127</f>
        <v>3.4884703758569541E-3</v>
      </c>
      <c r="T127" s="437">
        <v>1.2265922418129727E-2</v>
      </c>
      <c r="U127" s="437">
        <v>1.1540457819931309E-2</v>
      </c>
      <c r="V127" s="437">
        <v>1.180553540082661E-2</v>
      </c>
      <c r="W127" s="437">
        <v>1.1612630747216001E-2</v>
      </c>
      <c r="X127" s="437">
        <v>4.020693420705059E-3</v>
      </c>
      <c r="Y127" s="437">
        <v>4.2265989573474503E-3</v>
      </c>
      <c r="Z127" s="437">
        <v>2.8749386720885359E-3</v>
      </c>
      <c r="AA127" s="437">
        <v>3.1020238779679707E-3</v>
      </c>
      <c r="AB127" s="437">
        <v>3.256232707013106E-3</v>
      </c>
      <c r="AC127" s="437">
        <v>3.4722645349226392E-3</v>
      </c>
      <c r="AD127" s="437">
        <v>3.5750823798204566E-3</v>
      </c>
      <c r="AE127" s="437">
        <v>4.2550418124689821E-3</v>
      </c>
      <c r="AF127" s="437">
        <v>1.2265922418129727E-2</v>
      </c>
      <c r="AG127" s="437">
        <v>1.1540457819931309E-2</v>
      </c>
      <c r="AH127" s="437">
        <v>1.180553540082661E-2</v>
      </c>
      <c r="AI127" s="437">
        <v>1.1612630747216001E-2</v>
      </c>
      <c r="AJ127" s="437">
        <v>4.020693420705059E-3</v>
      </c>
      <c r="AK127" s="437">
        <v>4.2265989573474503E-3</v>
      </c>
      <c r="AL127" s="437">
        <v>2.8749386720885359E-3</v>
      </c>
      <c r="AM127" s="437">
        <f t="shared" ref="AM127:AM139" si="75">AA127</f>
        <v>3.1020238779679707E-3</v>
      </c>
    </row>
    <row r="128" spans="1:39" s="95" customFormat="1" hidden="1" x14ac:dyDescent="0.25">
      <c r="A128" s="637"/>
      <c r="B128" s="227" t="s">
        <v>0</v>
      </c>
      <c r="C128" s="396">
        <v>4.1692768850366182E-3</v>
      </c>
      <c r="D128" s="396">
        <v>3.7264894681143467E-3</v>
      </c>
      <c r="E128" s="396">
        <v>3.8763402217987103E-3</v>
      </c>
      <c r="F128" s="396">
        <v>2.5766990633745573E-3</v>
      </c>
      <c r="G128" s="396">
        <v>6.0374752687771217E-3</v>
      </c>
      <c r="H128" s="396">
        <v>1.8064643358666917E-2</v>
      </c>
      <c r="I128" s="396">
        <v>1.4675867510337476E-2</v>
      </c>
      <c r="J128" s="396">
        <v>1.6014393668506627E-2</v>
      </c>
      <c r="K128" s="396">
        <v>1.6905592992344596E-2</v>
      </c>
      <c r="L128" s="396">
        <v>3.3223337421884975E-3</v>
      </c>
      <c r="M128" s="396">
        <v>3.0404397692707871E-3</v>
      </c>
      <c r="N128" s="396">
        <v>3.2052956962383477E-3</v>
      </c>
      <c r="O128" s="396">
        <f t="shared" ref="O128:O139" si="76">C128</f>
        <v>4.1692768850366182E-3</v>
      </c>
      <c r="P128" s="396">
        <f t="shared" si="71"/>
        <v>3.7264894681143467E-3</v>
      </c>
      <c r="Q128" s="396">
        <f t="shared" si="72"/>
        <v>3.8763402217987103E-3</v>
      </c>
      <c r="R128" s="396">
        <f t="shared" si="73"/>
        <v>2.5766990633745573E-3</v>
      </c>
      <c r="S128" s="396">
        <f t="shared" si="74"/>
        <v>6.0374752687771217E-3</v>
      </c>
      <c r="T128" s="437">
        <v>2.147043621581371E-2</v>
      </c>
      <c r="U128" s="437">
        <v>1.8299443424616649E-2</v>
      </c>
      <c r="V128" s="437">
        <v>2.0046804821180941E-2</v>
      </c>
      <c r="W128" s="437">
        <v>2.1605842288933919E-2</v>
      </c>
      <c r="X128" s="437">
        <v>4.2184306025821097E-3</v>
      </c>
      <c r="Y128" s="437">
        <v>3.8932061075715226E-3</v>
      </c>
      <c r="Z128" s="437">
        <v>4.0440646715919591E-3</v>
      </c>
      <c r="AA128" s="437">
        <v>5.113629345997869E-3</v>
      </c>
      <c r="AB128" s="437">
        <v>4.6446398309944823E-3</v>
      </c>
      <c r="AC128" s="437">
        <v>5.0429312794476322E-3</v>
      </c>
      <c r="AD128" s="437">
        <v>3.2727645221668589E-3</v>
      </c>
      <c r="AE128" s="437">
        <v>7.3429732224096003E-3</v>
      </c>
      <c r="AF128" s="437">
        <v>2.147043621581371E-2</v>
      </c>
      <c r="AG128" s="437">
        <v>1.8299443424616649E-2</v>
      </c>
      <c r="AH128" s="437">
        <v>2.0046804821180941E-2</v>
      </c>
      <c r="AI128" s="437">
        <v>2.1605842288933919E-2</v>
      </c>
      <c r="AJ128" s="437">
        <v>4.2184306025821097E-3</v>
      </c>
      <c r="AK128" s="437">
        <v>3.8932061075715226E-3</v>
      </c>
      <c r="AL128" s="437">
        <v>4.0440646715919591E-3</v>
      </c>
      <c r="AM128" s="437">
        <f t="shared" si="75"/>
        <v>5.113629345997869E-3</v>
      </c>
    </row>
    <row r="129" spans="1:39" s="95" customFormat="1" hidden="1" x14ac:dyDescent="0.25">
      <c r="A129" s="637"/>
      <c r="B129" s="227" t="s">
        <v>20</v>
      </c>
      <c r="C129" s="396">
        <v>2.4321966640706207E-3</v>
      </c>
      <c r="D129" s="396">
        <v>2.6321534960047515E-3</v>
      </c>
      <c r="E129" s="396">
        <v>3.343031587303571E-3</v>
      </c>
      <c r="F129" s="396">
        <v>3.894447753643759E-3</v>
      </c>
      <c r="G129" s="396">
        <v>4.2121225341183359E-3</v>
      </c>
      <c r="H129" s="396">
        <v>1.2644153271365446E-2</v>
      </c>
      <c r="I129" s="396">
        <v>1.1066439775475291E-2</v>
      </c>
      <c r="J129" s="396">
        <v>1.1551312608874764E-2</v>
      </c>
      <c r="K129" s="396">
        <v>1.0907027801026845E-2</v>
      </c>
      <c r="L129" s="396">
        <v>3.8022208464511746E-3</v>
      </c>
      <c r="M129" s="396">
        <v>3.983616090822921E-3</v>
      </c>
      <c r="N129" s="396">
        <v>2.2921215203200737E-3</v>
      </c>
      <c r="O129" s="396">
        <f t="shared" si="76"/>
        <v>2.4321966640706207E-3</v>
      </c>
      <c r="P129" s="396">
        <f t="shared" si="71"/>
        <v>2.6321534960047515E-3</v>
      </c>
      <c r="Q129" s="396">
        <f t="shared" si="72"/>
        <v>3.343031587303571E-3</v>
      </c>
      <c r="R129" s="396">
        <f t="shared" si="73"/>
        <v>3.894447753643759E-3</v>
      </c>
      <c r="S129" s="396">
        <f t="shared" si="74"/>
        <v>4.2121225341183359E-3</v>
      </c>
      <c r="T129" s="437">
        <v>1.5068221001062383E-2</v>
      </c>
      <c r="U129" s="437">
        <v>1.3831199372294845E-2</v>
      </c>
      <c r="V129" s="437">
        <v>1.4505454880665002E-2</v>
      </c>
      <c r="W129" s="437">
        <v>1.3990894339392679E-2</v>
      </c>
      <c r="X129" s="437">
        <v>4.8318810287315671E-3</v>
      </c>
      <c r="Y129" s="437">
        <v>5.11037564808022E-3</v>
      </c>
      <c r="Z129" s="437">
        <v>2.8954525882078255E-3</v>
      </c>
      <c r="AA129" s="437">
        <v>2.992513021518393E-3</v>
      </c>
      <c r="AB129" s="437">
        <v>3.2828431513517186E-3</v>
      </c>
      <c r="AC129" s="437">
        <v>4.3539206155539037E-3</v>
      </c>
      <c r="AD129" s="437">
        <v>4.9280625007652717E-3</v>
      </c>
      <c r="AE129" s="437">
        <v>5.1315519944977366E-3</v>
      </c>
      <c r="AF129" s="437">
        <v>1.5068221001062383E-2</v>
      </c>
      <c r="AG129" s="437">
        <v>1.3831199372294845E-2</v>
      </c>
      <c r="AH129" s="437">
        <v>1.4505454880665002E-2</v>
      </c>
      <c r="AI129" s="437">
        <v>1.3990894339392679E-2</v>
      </c>
      <c r="AJ129" s="437">
        <v>4.8318810287315671E-3</v>
      </c>
      <c r="AK129" s="437">
        <v>5.11037564808022E-3</v>
      </c>
      <c r="AL129" s="437">
        <v>2.8954525882078255E-3</v>
      </c>
      <c r="AM129" s="437">
        <f t="shared" si="75"/>
        <v>2.992513021518393E-3</v>
      </c>
    </row>
    <row r="130" spans="1:39" s="95" customFormat="1" hidden="1" x14ac:dyDescent="0.25">
      <c r="A130" s="637"/>
      <c r="B130" s="227" t="s">
        <v>1</v>
      </c>
      <c r="C130" s="396">
        <v>0</v>
      </c>
      <c r="D130" s="396">
        <v>0</v>
      </c>
      <c r="E130" s="396">
        <v>0</v>
      </c>
      <c r="F130" s="396">
        <v>3.5624725755516919E-3</v>
      </c>
      <c r="G130" s="396">
        <v>9.0035761152261768E-3</v>
      </c>
      <c r="H130" s="396">
        <v>1.8470548328914174E-2</v>
      </c>
      <c r="I130" s="396">
        <v>1.4845675490640056E-2</v>
      </c>
      <c r="J130" s="396">
        <v>1.6243887988609765E-2</v>
      </c>
      <c r="K130" s="396">
        <v>1.856049099795027E-2</v>
      </c>
      <c r="L130" s="396">
        <v>3.5671547275583052E-3</v>
      </c>
      <c r="M130" s="396">
        <v>0</v>
      </c>
      <c r="N130" s="396">
        <v>0</v>
      </c>
      <c r="O130" s="396">
        <f t="shared" si="76"/>
        <v>0</v>
      </c>
      <c r="P130" s="396">
        <f t="shared" si="71"/>
        <v>0</v>
      </c>
      <c r="Q130" s="396">
        <f t="shared" si="72"/>
        <v>0</v>
      </c>
      <c r="R130" s="396">
        <f t="shared" si="73"/>
        <v>3.5624725755516919E-3</v>
      </c>
      <c r="S130" s="396">
        <f t="shared" si="74"/>
        <v>9.0035761152261768E-3</v>
      </c>
      <c r="T130" s="437">
        <v>2.1949089340496868E-2</v>
      </c>
      <c r="U130" s="437">
        <v>1.8509258350305331E-2</v>
      </c>
      <c r="V130" s="437">
        <v>2.033149986132823E-2</v>
      </c>
      <c r="W130" s="437">
        <v>2.3701470874856523E-2</v>
      </c>
      <c r="X130" s="437">
        <v>4.520699881827973E-3</v>
      </c>
      <c r="Y130" s="437">
        <v>0</v>
      </c>
      <c r="Z130" s="437">
        <v>0</v>
      </c>
      <c r="AA130" s="437">
        <v>0</v>
      </c>
      <c r="AB130" s="437">
        <v>0</v>
      </c>
      <c r="AC130" s="437">
        <v>0</v>
      </c>
      <c r="AD130" s="437">
        <v>4.5179394147831708E-3</v>
      </c>
      <c r="AE130" s="437">
        <v>1.0923974683388441E-2</v>
      </c>
      <c r="AF130" s="437">
        <v>2.1949089340496868E-2</v>
      </c>
      <c r="AG130" s="437">
        <v>1.8509258350305331E-2</v>
      </c>
      <c r="AH130" s="437">
        <v>2.033149986132823E-2</v>
      </c>
      <c r="AI130" s="437">
        <v>2.3701470874856523E-2</v>
      </c>
      <c r="AJ130" s="437">
        <v>4.520699881827973E-3</v>
      </c>
      <c r="AK130" s="437">
        <v>0</v>
      </c>
      <c r="AL130" s="437">
        <v>0</v>
      </c>
      <c r="AM130" s="437">
        <f t="shared" si="75"/>
        <v>0</v>
      </c>
    </row>
    <row r="131" spans="1:39" s="95" customFormat="1" hidden="1" x14ac:dyDescent="0.25">
      <c r="A131" s="637"/>
      <c r="B131" s="227" t="s">
        <v>21</v>
      </c>
      <c r="C131" s="396">
        <v>4.1797669255110828E-4</v>
      </c>
      <c r="D131" s="396">
        <v>4.7626545832960722E-6</v>
      </c>
      <c r="E131" s="396">
        <v>6.1233425677979886E-5</v>
      </c>
      <c r="F131" s="396">
        <v>3.2304660152320788E-4</v>
      </c>
      <c r="G131" s="396">
        <v>6.5888046649485832E-5</v>
      </c>
      <c r="H131" s="396">
        <v>1.7436373717073588E-4</v>
      </c>
      <c r="I131" s="396">
        <v>1.6578992979877382E-4</v>
      </c>
      <c r="J131" s="396">
        <v>1.589553841990964E-4</v>
      </c>
      <c r="K131" s="396">
        <v>1.6676763509966403E-4</v>
      </c>
      <c r="L131" s="396">
        <v>4.8946039406879454E-5</v>
      </c>
      <c r="M131" s="396">
        <v>4.5373156067342698E-5</v>
      </c>
      <c r="N131" s="396">
        <v>4.8526382426554074E-6</v>
      </c>
      <c r="O131" s="396">
        <f t="shared" si="76"/>
        <v>4.1797669255110828E-4</v>
      </c>
      <c r="P131" s="396">
        <f t="shared" si="71"/>
        <v>4.7626545832960722E-6</v>
      </c>
      <c r="Q131" s="396">
        <f t="shared" si="72"/>
        <v>6.1233425677979886E-5</v>
      </c>
      <c r="R131" s="396">
        <f t="shared" si="73"/>
        <v>3.2304660152320788E-4</v>
      </c>
      <c r="S131" s="396">
        <f t="shared" si="74"/>
        <v>6.5888046649485832E-5</v>
      </c>
      <c r="T131" s="437">
        <v>2.1063714216369717E-4</v>
      </c>
      <c r="U131" s="437">
        <v>2.1007955517646099E-4</v>
      </c>
      <c r="V131" s="437">
        <v>2.0327002655730092E-4</v>
      </c>
      <c r="W131" s="437">
        <v>2.1675580431633945E-4</v>
      </c>
      <c r="X131" s="437">
        <v>6.2717085070096424E-5</v>
      </c>
      <c r="Y131" s="437">
        <v>5.8661711114318465E-5</v>
      </c>
      <c r="Z131" s="437">
        <v>6.1894745000106972E-6</v>
      </c>
      <c r="AA131" s="437">
        <v>5.1857080117972498E-4</v>
      </c>
      <c r="AB131" s="437">
        <v>5.9946289561374402E-6</v>
      </c>
      <c r="AC131" s="437">
        <v>8.0606348272701538E-5</v>
      </c>
      <c r="AD131" s="437">
        <v>4.1272885728788582E-4</v>
      </c>
      <c r="AE131" s="437">
        <v>8.1196835077634985E-5</v>
      </c>
      <c r="AF131" s="437">
        <v>2.1063714216369717E-4</v>
      </c>
      <c r="AG131" s="437">
        <v>2.1007955517646099E-4</v>
      </c>
      <c r="AH131" s="437">
        <v>2.0327002655730092E-4</v>
      </c>
      <c r="AI131" s="437">
        <v>2.1675580431633945E-4</v>
      </c>
      <c r="AJ131" s="437">
        <v>6.2717085070096424E-5</v>
      </c>
      <c r="AK131" s="437">
        <v>5.8661711114318465E-5</v>
      </c>
      <c r="AL131" s="437">
        <v>6.1894745000106972E-6</v>
      </c>
      <c r="AM131" s="437">
        <f t="shared" si="75"/>
        <v>5.1857080117972498E-4</v>
      </c>
    </row>
    <row r="132" spans="1:39" s="95" customFormat="1" hidden="1" x14ac:dyDescent="0.25">
      <c r="A132" s="637"/>
      <c r="B132" s="74" t="s">
        <v>9</v>
      </c>
      <c r="C132" s="396">
        <v>4.1224421031967025E-3</v>
      </c>
      <c r="D132" s="396">
        <v>3.6887514125314639E-3</v>
      </c>
      <c r="E132" s="396">
        <v>3.9703792656901622E-3</v>
      </c>
      <c r="F132" s="396">
        <v>3.4322699761299359E-3</v>
      </c>
      <c r="G132" s="396">
        <v>3.0448564238552043E-3</v>
      </c>
      <c r="H132" s="396">
        <v>0</v>
      </c>
      <c r="I132" s="396">
        <v>0</v>
      </c>
      <c r="J132" s="396">
        <v>0</v>
      </c>
      <c r="K132" s="396">
        <v>9.9761575185679744E-3</v>
      </c>
      <c r="L132" s="396">
        <v>3.8855435324063642E-3</v>
      </c>
      <c r="M132" s="396">
        <v>3.1255485635017944E-3</v>
      </c>
      <c r="N132" s="396">
        <v>3.1557921667272936E-3</v>
      </c>
      <c r="O132" s="396">
        <f t="shared" si="76"/>
        <v>4.1224421031967025E-3</v>
      </c>
      <c r="P132" s="396">
        <f t="shared" si="71"/>
        <v>3.6887514125314639E-3</v>
      </c>
      <c r="Q132" s="396">
        <f t="shared" si="72"/>
        <v>3.9703792656901622E-3</v>
      </c>
      <c r="R132" s="396">
        <f t="shared" si="73"/>
        <v>3.4322699761299359E-3</v>
      </c>
      <c r="S132" s="396">
        <f t="shared" si="74"/>
        <v>3.0448564238552043E-3</v>
      </c>
      <c r="T132" s="437">
        <v>0</v>
      </c>
      <c r="U132" s="437">
        <v>0</v>
      </c>
      <c r="V132" s="437">
        <v>0</v>
      </c>
      <c r="W132" s="437">
        <v>1.2805883880630621E-2</v>
      </c>
      <c r="X132" s="437">
        <v>4.9377219669255994E-3</v>
      </c>
      <c r="Y132" s="437">
        <v>4.0135265347135589E-3</v>
      </c>
      <c r="Z132" s="437">
        <v>3.9879175580316362E-3</v>
      </c>
      <c r="AA132" s="437">
        <v>5.0576037217033498E-3</v>
      </c>
      <c r="AB132" s="437">
        <v>4.594573375720069E-3</v>
      </c>
      <c r="AC132" s="437">
        <v>5.1713506992168987E-3</v>
      </c>
      <c r="AD132" s="437">
        <v>4.344766381687455E-3</v>
      </c>
      <c r="AE132" s="437">
        <v>3.7112893638420359E-3</v>
      </c>
      <c r="AF132" s="437">
        <v>0</v>
      </c>
      <c r="AG132" s="437">
        <v>0</v>
      </c>
      <c r="AH132" s="437">
        <v>0</v>
      </c>
      <c r="AI132" s="437">
        <v>1.2805883880630621E-2</v>
      </c>
      <c r="AJ132" s="437">
        <v>4.9377219669255994E-3</v>
      </c>
      <c r="AK132" s="437">
        <v>4.0135265347135589E-3</v>
      </c>
      <c r="AL132" s="437">
        <v>3.9879175580316362E-3</v>
      </c>
      <c r="AM132" s="437">
        <f t="shared" si="75"/>
        <v>5.0576037217033498E-3</v>
      </c>
    </row>
    <row r="133" spans="1:39" s="95" customFormat="1" hidden="1" x14ac:dyDescent="0.25">
      <c r="A133" s="637"/>
      <c r="B133" s="74" t="s">
        <v>3</v>
      </c>
      <c r="C133" s="396">
        <v>4.1692768850366182E-3</v>
      </c>
      <c r="D133" s="396">
        <v>3.7264894681143467E-3</v>
      </c>
      <c r="E133" s="396">
        <v>3.8763402217987103E-3</v>
      </c>
      <c r="F133" s="396">
        <v>2.5766990633745573E-3</v>
      </c>
      <c r="G133" s="396">
        <v>6.0374752687771217E-3</v>
      </c>
      <c r="H133" s="396">
        <v>1.8064643358666917E-2</v>
      </c>
      <c r="I133" s="396">
        <v>1.4675867510337476E-2</v>
      </c>
      <c r="J133" s="396">
        <v>1.6014393668506627E-2</v>
      </c>
      <c r="K133" s="396">
        <v>1.6905592992344596E-2</v>
      </c>
      <c r="L133" s="396">
        <v>3.3223337421884975E-3</v>
      </c>
      <c r="M133" s="396">
        <v>3.0404397692707871E-3</v>
      </c>
      <c r="N133" s="396">
        <v>3.2052956962383477E-3</v>
      </c>
      <c r="O133" s="396">
        <f t="shared" si="76"/>
        <v>4.1692768850366182E-3</v>
      </c>
      <c r="P133" s="396">
        <f t="shared" si="71"/>
        <v>3.7264894681143467E-3</v>
      </c>
      <c r="Q133" s="396">
        <f t="shared" si="72"/>
        <v>3.8763402217987103E-3</v>
      </c>
      <c r="R133" s="396">
        <f t="shared" si="73"/>
        <v>2.5766990633745573E-3</v>
      </c>
      <c r="S133" s="396">
        <f t="shared" si="74"/>
        <v>6.0374752687771217E-3</v>
      </c>
      <c r="T133" s="437">
        <v>2.147043621581371E-2</v>
      </c>
      <c r="U133" s="437">
        <v>1.8299443424616649E-2</v>
      </c>
      <c r="V133" s="437">
        <v>2.0046804821180941E-2</v>
      </c>
      <c r="W133" s="437">
        <v>2.1605842288933919E-2</v>
      </c>
      <c r="X133" s="437">
        <v>4.2184306025821097E-3</v>
      </c>
      <c r="Y133" s="437">
        <v>3.8932061075715226E-3</v>
      </c>
      <c r="Z133" s="437">
        <v>4.0440646715919591E-3</v>
      </c>
      <c r="AA133" s="437">
        <v>5.113629345997869E-3</v>
      </c>
      <c r="AB133" s="437">
        <v>4.6446398309944823E-3</v>
      </c>
      <c r="AC133" s="437">
        <v>5.0429312794476322E-3</v>
      </c>
      <c r="AD133" s="437">
        <v>3.2727645221668589E-3</v>
      </c>
      <c r="AE133" s="437">
        <v>7.3429732224096003E-3</v>
      </c>
      <c r="AF133" s="437">
        <v>2.147043621581371E-2</v>
      </c>
      <c r="AG133" s="437">
        <v>1.8299443424616649E-2</v>
      </c>
      <c r="AH133" s="437">
        <v>2.0046804821180941E-2</v>
      </c>
      <c r="AI133" s="437">
        <v>2.1605842288933919E-2</v>
      </c>
      <c r="AJ133" s="437">
        <v>4.2184306025821097E-3</v>
      </c>
      <c r="AK133" s="437">
        <v>3.8932061075715226E-3</v>
      </c>
      <c r="AL133" s="437">
        <v>4.0440646715919591E-3</v>
      </c>
      <c r="AM133" s="437">
        <f t="shared" si="75"/>
        <v>5.113629345997869E-3</v>
      </c>
    </row>
    <row r="134" spans="1:39" s="95" customFormat="1" hidden="1" x14ac:dyDescent="0.25">
      <c r="A134" s="637"/>
      <c r="B134" s="74" t="s">
        <v>4</v>
      </c>
      <c r="C134" s="396">
        <v>3.0206072554621395E-3</v>
      </c>
      <c r="D134" s="396">
        <v>2.9808654054117568E-3</v>
      </c>
      <c r="E134" s="396">
        <v>3.1354072473519607E-3</v>
      </c>
      <c r="F134" s="396">
        <v>3.7124696016177404E-3</v>
      </c>
      <c r="G134" s="396">
        <v>4.3028515152792133E-3</v>
      </c>
      <c r="H134" s="396">
        <v>1.2177154503892866E-2</v>
      </c>
      <c r="I134" s="396">
        <v>1.0662522087800325E-2</v>
      </c>
      <c r="J134" s="396">
        <v>1.1085384696315924E-2</v>
      </c>
      <c r="K134" s="396">
        <v>9.8906888174850882E-3</v>
      </c>
      <c r="L134" s="396">
        <v>3.9289036971081369E-3</v>
      </c>
      <c r="M134" s="396">
        <v>3.8411126221830454E-3</v>
      </c>
      <c r="N134" s="396">
        <v>2.4403329753919399E-3</v>
      </c>
      <c r="O134" s="396">
        <f t="shared" si="76"/>
        <v>3.0206072554621395E-3</v>
      </c>
      <c r="P134" s="396">
        <f t="shared" si="71"/>
        <v>2.9808654054117568E-3</v>
      </c>
      <c r="Q134" s="396">
        <f t="shared" si="72"/>
        <v>3.1354072473519607E-3</v>
      </c>
      <c r="R134" s="396">
        <f t="shared" si="73"/>
        <v>3.7124696016177404E-3</v>
      </c>
      <c r="S134" s="396">
        <f t="shared" si="74"/>
        <v>4.3028515152792133E-3</v>
      </c>
      <c r="T134" s="437">
        <v>1.4515808144843659E-2</v>
      </c>
      <c r="U134" s="437">
        <v>1.3330331747035793E-2</v>
      </c>
      <c r="V134" s="437">
        <v>1.3925744401631775E-2</v>
      </c>
      <c r="W134" s="437">
        <v>1.2697199657513368E-2</v>
      </c>
      <c r="X134" s="437">
        <v>4.9923942546076109E-3</v>
      </c>
      <c r="Y134" s="437">
        <v>4.9276238782525322E-3</v>
      </c>
      <c r="Z134" s="437">
        <v>3.082040465003791E-3</v>
      </c>
      <c r="AA134" s="437">
        <v>3.7124211522127542E-3</v>
      </c>
      <c r="AB134" s="437">
        <v>3.7157575526829542E-3</v>
      </c>
      <c r="AC134" s="437">
        <v>4.0839983030516586E-3</v>
      </c>
      <c r="AD134" s="437">
        <v>4.6995480515005933E-3</v>
      </c>
      <c r="AE134" s="437">
        <v>5.2416630231760198E-3</v>
      </c>
      <c r="AF134" s="437">
        <v>1.4515808144843659E-2</v>
      </c>
      <c r="AG134" s="437">
        <v>1.3330331747035793E-2</v>
      </c>
      <c r="AH134" s="437">
        <v>1.3925744401631775E-2</v>
      </c>
      <c r="AI134" s="437">
        <v>1.2697199657513368E-2</v>
      </c>
      <c r="AJ134" s="437">
        <v>4.9923942546076109E-3</v>
      </c>
      <c r="AK134" s="437">
        <v>4.9276238782525322E-3</v>
      </c>
      <c r="AL134" s="437">
        <v>3.082040465003791E-3</v>
      </c>
      <c r="AM134" s="437">
        <f t="shared" si="75"/>
        <v>3.7124211522127542E-3</v>
      </c>
    </row>
    <row r="135" spans="1:39" s="95" customFormat="1" hidden="1" x14ac:dyDescent="0.25">
      <c r="A135" s="637"/>
      <c r="B135" s="74" t="s">
        <v>5</v>
      </c>
      <c r="C135" s="396">
        <v>2.5206392876862228E-3</v>
      </c>
      <c r="D135" s="396">
        <v>2.6094049094805729E-3</v>
      </c>
      <c r="E135" s="396">
        <v>2.6625093600977324E-3</v>
      </c>
      <c r="F135" s="396">
        <v>2.8186873036299166E-3</v>
      </c>
      <c r="G135" s="396">
        <v>3.4884703758569541E-3</v>
      </c>
      <c r="H135" s="396">
        <v>1.0277104904642899E-2</v>
      </c>
      <c r="I135" s="396">
        <v>9.2204375274734379E-3</v>
      </c>
      <c r="J135" s="396">
        <v>9.38284257001493E-3</v>
      </c>
      <c r="K135" s="396">
        <v>9.0396007479847072E-3</v>
      </c>
      <c r="L135" s="396">
        <v>3.1606178908365895E-3</v>
      </c>
      <c r="M135" s="396">
        <v>3.2913030794887426E-3</v>
      </c>
      <c r="N135" s="396">
        <v>2.2736736762909611E-3</v>
      </c>
      <c r="O135" s="396">
        <f t="shared" si="76"/>
        <v>2.5206392876862228E-3</v>
      </c>
      <c r="P135" s="396">
        <f t="shared" si="71"/>
        <v>2.6094049094805729E-3</v>
      </c>
      <c r="Q135" s="396">
        <f t="shared" si="72"/>
        <v>2.6625093600977324E-3</v>
      </c>
      <c r="R135" s="396">
        <f t="shared" si="73"/>
        <v>2.8186873036299166E-3</v>
      </c>
      <c r="S135" s="396">
        <f t="shared" si="74"/>
        <v>3.4884703758569541E-3</v>
      </c>
      <c r="T135" s="437">
        <v>1.2265922418129727E-2</v>
      </c>
      <c r="U135" s="437">
        <v>1.1540457819931309E-2</v>
      </c>
      <c r="V135" s="437">
        <v>1.180553540082661E-2</v>
      </c>
      <c r="W135" s="437">
        <v>1.1612630747216001E-2</v>
      </c>
      <c r="X135" s="437">
        <v>4.020693420705059E-3</v>
      </c>
      <c r="Y135" s="437">
        <v>4.2265989573474503E-3</v>
      </c>
      <c r="Z135" s="437">
        <v>2.8749386720885359E-3</v>
      </c>
      <c r="AA135" s="437">
        <v>3.1020238779679707E-3</v>
      </c>
      <c r="AB135" s="437">
        <v>3.256232707013106E-3</v>
      </c>
      <c r="AC135" s="437">
        <v>3.4722645349226392E-3</v>
      </c>
      <c r="AD135" s="437">
        <v>3.5750823798204566E-3</v>
      </c>
      <c r="AE135" s="437">
        <v>4.2550418124689821E-3</v>
      </c>
      <c r="AF135" s="437">
        <v>1.2265922418129727E-2</v>
      </c>
      <c r="AG135" s="437">
        <v>1.1540457819931309E-2</v>
      </c>
      <c r="AH135" s="437">
        <v>1.180553540082661E-2</v>
      </c>
      <c r="AI135" s="437">
        <v>1.1612630747216001E-2</v>
      </c>
      <c r="AJ135" s="437">
        <v>4.020693420705059E-3</v>
      </c>
      <c r="AK135" s="437">
        <v>4.2265989573474503E-3</v>
      </c>
      <c r="AL135" s="437">
        <v>2.8749386720885359E-3</v>
      </c>
      <c r="AM135" s="437">
        <f t="shared" si="75"/>
        <v>3.1020238779679707E-3</v>
      </c>
    </row>
    <row r="136" spans="1:39" s="95" customFormat="1" hidden="1" x14ac:dyDescent="0.25">
      <c r="A136" s="637"/>
      <c r="B136" s="74" t="s">
        <v>22</v>
      </c>
      <c r="C136" s="396">
        <v>2.5206392876862228E-3</v>
      </c>
      <c r="D136" s="396">
        <v>2.6094049094805729E-3</v>
      </c>
      <c r="E136" s="396">
        <v>2.6625093600977324E-3</v>
      </c>
      <c r="F136" s="396">
        <v>2.8186873036299166E-3</v>
      </c>
      <c r="G136" s="396">
        <v>3.4884703758569541E-3</v>
      </c>
      <c r="H136" s="396">
        <v>1.0277104904642899E-2</v>
      </c>
      <c r="I136" s="396">
        <v>9.2204375274734379E-3</v>
      </c>
      <c r="J136" s="396">
        <v>9.38284257001493E-3</v>
      </c>
      <c r="K136" s="396">
        <v>9.0396007479847072E-3</v>
      </c>
      <c r="L136" s="396">
        <v>3.1606178908365895E-3</v>
      </c>
      <c r="M136" s="396">
        <v>3.2913030794887426E-3</v>
      </c>
      <c r="N136" s="396">
        <v>2.2736736762909611E-3</v>
      </c>
      <c r="O136" s="396">
        <f t="shared" si="76"/>
        <v>2.5206392876862228E-3</v>
      </c>
      <c r="P136" s="396">
        <f t="shared" si="71"/>
        <v>2.6094049094805729E-3</v>
      </c>
      <c r="Q136" s="396">
        <f t="shared" si="72"/>
        <v>2.6625093600977324E-3</v>
      </c>
      <c r="R136" s="396">
        <f t="shared" si="73"/>
        <v>2.8186873036299166E-3</v>
      </c>
      <c r="S136" s="396">
        <f t="shared" si="74"/>
        <v>3.4884703758569541E-3</v>
      </c>
      <c r="T136" s="437">
        <v>1.2265922418129727E-2</v>
      </c>
      <c r="U136" s="437">
        <v>1.1540457819931309E-2</v>
      </c>
      <c r="V136" s="437">
        <v>1.180553540082661E-2</v>
      </c>
      <c r="W136" s="437">
        <v>1.1612630747216001E-2</v>
      </c>
      <c r="X136" s="437">
        <v>4.020693420705059E-3</v>
      </c>
      <c r="Y136" s="437">
        <v>4.2265989573474503E-3</v>
      </c>
      <c r="Z136" s="437">
        <v>2.8749386720885359E-3</v>
      </c>
      <c r="AA136" s="437">
        <v>3.1020238779679707E-3</v>
      </c>
      <c r="AB136" s="437">
        <v>3.256232707013106E-3</v>
      </c>
      <c r="AC136" s="437">
        <v>3.4722645349226392E-3</v>
      </c>
      <c r="AD136" s="437">
        <v>3.5750823798204566E-3</v>
      </c>
      <c r="AE136" s="437">
        <v>4.2550418124689821E-3</v>
      </c>
      <c r="AF136" s="437">
        <v>1.2265922418129727E-2</v>
      </c>
      <c r="AG136" s="437">
        <v>1.1540457819931309E-2</v>
      </c>
      <c r="AH136" s="437">
        <v>1.180553540082661E-2</v>
      </c>
      <c r="AI136" s="437">
        <v>1.1612630747216001E-2</v>
      </c>
      <c r="AJ136" s="437">
        <v>4.020693420705059E-3</v>
      </c>
      <c r="AK136" s="437">
        <v>4.2265989573474503E-3</v>
      </c>
      <c r="AL136" s="437">
        <v>2.8749386720885359E-3</v>
      </c>
      <c r="AM136" s="437">
        <f t="shared" si="75"/>
        <v>3.1020238779679707E-3</v>
      </c>
    </row>
    <row r="137" spans="1:39" s="95" customFormat="1" hidden="1" x14ac:dyDescent="0.25">
      <c r="A137" s="637"/>
      <c r="B137" s="74" t="s">
        <v>23</v>
      </c>
      <c r="C137" s="396">
        <v>2.5206392876862228E-3</v>
      </c>
      <c r="D137" s="396">
        <v>2.6094049094805729E-3</v>
      </c>
      <c r="E137" s="396">
        <v>2.6625093600977324E-3</v>
      </c>
      <c r="F137" s="396">
        <v>2.8186873036299166E-3</v>
      </c>
      <c r="G137" s="396">
        <v>3.4884703758569541E-3</v>
      </c>
      <c r="H137" s="396">
        <v>1.0277104904642899E-2</v>
      </c>
      <c r="I137" s="396">
        <v>9.2204375274734379E-3</v>
      </c>
      <c r="J137" s="396">
        <v>9.38284257001493E-3</v>
      </c>
      <c r="K137" s="396">
        <v>9.0396007479847072E-3</v>
      </c>
      <c r="L137" s="396">
        <v>3.1606178908365895E-3</v>
      </c>
      <c r="M137" s="396">
        <v>3.2913030794887426E-3</v>
      </c>
      <c r="N137" s="396">
        <v>2.2736736762909611E-3</v>
      </c>
      <c r="O137" s="396">
        <f t="shared" si="76"/>
        <v>2.5206392876862228E-3</v>
      </c>
      <c r="P137" s="396">
        <f t="shared" si="71"/>
        <v>2.6094049094805729E-3</v>
      </c>
      <c r="Q137" s="396">
        <f t="shared" si="72"/>
        <v>2.6625093600977324E-3</v>
      </c>
      <c r="R137" s="396">
        <f t="shared" si="73"/>
        <v>2.8186873036299166E-3</v>
      </c>
      <c r="S137" s="396">
        <f t="shared" si="74"/>
        <v>3.4884703758569541E-3</v>
      </c>
      <c r="T137" s="437">
        <v>1.2265922418129727E-2</v>
      </c>
      <c r="U137" s="437">
        <v>1.1540457819931309E-2</v>
      </c>
      <c r="V137" s="437">
        <v>1.180553540082661E-2</v>
      </c>
      <c r="W137" s="437">
        <v>1.1612630747216001E-2</v>
      </c>
      <c r="X137" s="437">
        <v>4.020693420705059E-3</v>
      </c>
      <c r="Y137" s="437">
        <v>4.2265989573474503E-3</v>
      </c>
      <c r="Z137" s="437">
        <v>2.8749386720885359E-3</v>
      </c>
      <c r="AA137" s="437">
        <v>3.1020238779679707E-3</v>
      </c>
      <c r="AB137" s="437">
        <v>3.256232707013106E-3</v>
      </c>
      <c r="AC137" s="437">
        <v>3.4722645349226392E-3</v>
      </c>
      <c r="AD137" s="437">
        <v>3.5750823798204566E-3</v>
      </c>
      <c r="AE137" s="437">
        <v>4.2550418124689821E-3</v>
      </c>
      <c r="AF137" s="437">
        <v>1.2265922418129727E-2</v>
      </c>
      <c r="AG137" s="437">
        <v>1.1540457819931309E-2</v>
      </c>
      <c r="AH137" s="437">
        <v>1.180553540082661E-2</v>
      </c>
      <c r="AI137" s="437">
        <v>1.1612630747216001E-2</v>
      </c>
      <c r="AJ137" s="437">
        <v>4.020693420705059E-3</v>
      </c>
      <c r="AK137" s="437">
        <v>4.2265989573474503E-3</v>
      </c>
      <c r="AL137" s="437">
        <v>2.8749386720885359E-3</v>
      </c>
      <c r="AM137" s="437">
        <f t="shared" si="75"/>
        <v>3.1020238779679707E-3</v>
      </c>
    </row>
    <row r="138" spans="1:39" s="95" customFormat="1" hidden="1" x14ac:dyDescent="0.25">
      <c r="A138" s="637"/>
      <c r="B138" s="74" t="s">
        <v>7</v>
      </c>
      <c r="C138" s="396">
        <v>2.0482580203068823E-3</v>
      </c>
      <c r="D138" s="396">
        <v>2.0996679827765714E-3</v>
      </c>
      <c r="E138" s="396">
        <v>2.5117772969197988E-3</v>
      </c>
      <c r="F138" s="396">
        <v>2.6967656521596078E-3</v>
      </c>
      <c r="G138" s="396">
        <v>2.9642741322941464E-3</v>
      </c>
      <c r="H138" s="396">
        <v>8.9200802210856432E-3</v>
      </c>
      <c r="I138" s="396">
        <v>7.9120840108608016E-3</v>
      </c>
      <c r="J138" s="396">
        <v>8.1708958704232535E-3</v>
      </c>
      <c r="K138" s="396">
        <v>7.7885391781615703E-3</v>
      </c>
      <c r="L138" s="396">
        <v>2.663377281811887E-3</v>
      </c>
      <c r="M138" s="396">
        <v>2.7952062314655561E-3</v>
      </c>
      <c r="N138" s="396">
        <v>1.8275092352453522E-3</v>
      </c>
      <c r="O138" s="396">
        <f t="shared" si="76"/>
        <v>2.0482580203068823E-3</v>
      </c>
      <c r="P138" s="396">
        <f t="shared" si="71"/>
        <v>2.0996679827765714E-3</v>
      </c>
      <c r="Q138" s="396">
        <f t="shared" si="72"/>
        <v>2.5117772969197988E-3</v>
      </c>
      <c r="R138" s="396">
        <f t="shared" si="73"/>
        <v>2.6967656521596078E-3</v>
      </c>
      <c r="S138" s="396">
        <f t="shared" si="74"/>
        <v>2.9642741322941464E-3</v>
      </c>
      <c r="T138" s="437">
        <v>1.0657004299889791E-2</v>
      </c>
      <c r="U138" s="437">
        <v>9.9142527886540467E-3</v>
      </c>
      <c r="V138" s="437">
        <v>1.0293608875652354E-2</v>
      </c>
      <c r="W138" s="437">
        <v>1.0016507394110049E-2</v>
      </c>
      <c r="X138" s="437">
        <v>3.3911045894702697E-3</v>
      </c>
      <c r="Y138" s="437">
        <v>3.5923784815078798E-3</v>
      </c>
      <c r="Z138" s="437">
        <v>2.3131365689079007E-3</v>
      </c>
      <c r="AA138" s="437">
        <v>2.5239487308487654E-3</v>
      </c>
      <c r="AB138" s="437">
        <v>2.6229258899005273E-3</v>
      </c>
      <c r="AC138" s="437">
        <v>3.2783517417571441E-3</v>
      </c>
      <c r="AD138" s="437">
        <v>3.4213988207972166E-3</v>
      </c>
      <c r="AE138" s="437">
        <v>3.6192286783384041E-3</v>
      </c>
      <c r="AF138" s="437">
        <v>1.0657004299889791E-2</v>
      </c>
      <c r="AG138" s="437">
        <v>9.9142527886540467E-3</v>
      </c>
      <c r="AH138" s="437">
        <v>1.0293608875652354E-2</v>
      </c>
      <c r="AI138" s="437">
        <v>1.0016507394110049E-2</v>
      </c>
      <c r="AJ138" s="437">
        <v>3.3911045894702697E-3</v>
      </c>
      <c r="AK138" s="437">
        <v>3.5923784815078798E-3</v>
      </c>
      <c r="AL138" s="437">
        <v>2.3131365689079007E-3</v>
      </c>
      <c r="AM138" s="437">
        <f t="shared" si="75"/>
        <v>2.5239487308487654E-3</v>
      </c>
    </row>
    <row r="139" spans="1:39" s="95" customFormat="1" ht="15.75" hidden="1" thickBot="1" x14ac:dyDescent="0.3">
      <c r="A139" s="638"/>
      <c r="B139" s="76" t="s">
        <v>8</v>
      </c>
      <c r="C139" s="396">
        <v>2.056328093775078E-3</v>
      </c>
      <c r="D139" s="396">
        <v>2.3809450168806499E-3</v>
      </c>
      <c r="E139" s="396">
        <v>3.1301001577754123E-3</v>
      </c>
      <c r="F139" s="396">
        <v>3.6577250464396274E-3</v>
      </c>
      <c r="G139" s="396">
        <v>4.0499143567503358E-3</v>
      </c>
      <c r="H139" s="396">
        <v>1.2606364835572214E-2</v>
      </c>
      <c r="I139" s="396">
        <v>1.0687943341299815E-2</v>
      </c>
      <c r="J139" s="396">
        <v>1.1522933460942934E-2</v>
      </c>
      <c r="K139" s="396">
        <v>1.0486282157369091E-2</v>
      </c>
      <c r="L139" s="396">
        <v>3.6596668037661337E-3</v>
      </c>
      <c r="M139" s="396">
        <v>3.8274488539499401E-3</v>
      </c>
      <c r="N139" s="396">
        <v>2.075377328930593E-3</v>
      </c>
      <c r="O139" s="396">
        <f t="shared" si="76"/>
        <v>2.056328093775078E-3</v>
      </c>
      <c r="P139" s="396">
        <f t="shared" si="71"/>
        <v>2.3809450168806499E-3</v>
      </c>
      <c r="Q139" s="396">
        <f t="shared" si="72"/>
        <v>3.1301001577754123E-3</v>
      </c>
      <c r="R139" s="396">
        <f t="shared" si="73"/>
        <v>3.6577250464396274E-3</v>
      </c>
      <c r="S139" s="396">
        <f t="shared" si="74"/>
        <v>4.0499143567503358E-3</v>
      </c>
      <c r="T139" s="437">
        <v>1.5023709247884228E-2</v>
      </c>
      <c r="U139" s="437">
        <v>1.3361854180368192E-2</v>
      </c>
      <c r="V139" s="437">
        <v>1.4470027669606873E-2</v>
      </c>
      <c r="W139" s="437">
        <v>1.3455598105924432E-2</v>
      </c>
      <c r="X139" s="437">
        <v>4.6517627836968204E-3</v>
      </c>
      <c r="Y139" s="437">
        <v>4.9110799202482062E-3</v>
      </c>
      <c r="Z139" s="437">
        <v>2.6224153480532775E-3</v>
      </c>
      <c r="AA139" s="437">
        <v>2.5321707854988316E-3</v>
      </c>
      <c r="AB139" s="437">
        <v>2.9707383667533136E-3</v>
      </c>
      <c r="AC139" s="437">
        <v>4.0778649239203634E-3</v>
      </c>
      <c r="AD139" s="437">
        <v>4.6306701990613671E-3</v>
      </c>
      <c r="AE139" s="437">
        <v>4.9352287527278365E-3</v>
      </c>
      <c r="AF139" s="437">
        <v>1.5023709247884228E-2</v>
      </c>
      <c r="AG139" s="437">
        <v>1.3361854180368192E-2</v>
      </c>
      <c r="AH139" s="437">
        <v>1.4470027669606873E-2</v>
      </c>
      <c r="AI139" s="437">
        <v>1.3455598105924432E-2</v>
      </c>
      <c r="AJ139" s="437">
        <v>4.6517627836968204E-3</v>
      </c>
      <c r="AK139" s="437">
        <v>4.9110799202482062E-3</v>
      </c>
      <c r="AL139" s="437">
        <v>2.6224153480532775E-3</v>
      </c>
      <c r="AM139" s="437">
        <f t="shared" si="75"/>
        <v>2.5321707854988316E-3</v>
      </c>
    </row>
    <row r="140" spans="1:39" s="95" customFormat="1" hidden="1" x14ac:dyDescent="0.25"/>
    <row r="141" spans="1:39" s="95" customFormat="1" ht="15.75" hidden="1" thickBot="1" x14ac:dyDescent="0.3">
      <c r="A141" s="95" t="s">
        <v>170</v>
      </c>
      <c r="C141" s="97"/>
      <c r="D141" s="97"/>
      <c r="E141" s="97"/>
      <c r="F141" s="97"/>
      <c r="G141" s="97"/>
      <c r="H141" s="97"/>
      <c r="I141" s="97"/>
      <c r="J141" s="97"/>
      <c r="K141" s="97"/>
      <c r="L141" s="97"/>
      <c r="M141" s="97"/>
      <c r="N141" s="97"/>
    </row>
    <row r="142" spans="1:39" s="95" customFormat="1" ht="16.5" hidden="1" thickBot="1" x14ac:dyDescent="0.3">
      <c r="A142" s="623" t="s">
        <v>120</v>
      </c>
      <c r="B142" s="228" t="s">
        <v>136</v>
      </c>
      <c r="C142" s="135">
        <f>C$4</f>
        <v>45292</v>
      </c>
      <c r="D142" s="135">
        <f t="shared" ref="D142:AM142" si="77">D$4</f>
        <v>45323</v>
      </c>
      <c r="E142" s="135">
        <f t="shared" si="77"/>
        <v>45352</v>
      </c>
      <c r="F142" s="135">
        <f t="shared" si="77"/>
        <v>45383</v>
      </c>
      <c r="G142" s="135">
        <f t="shared" si="77"/>
        <v>45413</v>
      </c>
      <c r="H142" s="135">
        <f t="shared" si="77"/>
        <v>45444</v>
      </c>
      <c r="I142" s="135">
        <f t="shared" si="77"/>
        <v>45474</v>
      </c>
      <c r="J142" s="135">
        <f t="shared" si="77"/>
        <v>45505</v>
      </c>
      <c r="K142" s="135">
        <f t="shared" si="77"/>
        <v>45536</v>
      </c>
      <c r="L142" s="135">
        <f t="shared" si="77"/>
        <v>45566</v>
      </c>
      <c r="M142" s="135">
        <f t="shared" si="77"/>
        <v>45597</v>
      </c>
      <c r="N142" s="135">
        <f t="shared" si="77"/>
        <v>45627</v>
      </c>
      <c r="O142" s="135">
        <f t="shared" si="77"/>
        <v>45658</v>
      </c>
      <c r="P142" s="135">
        <f t="shared" si="77"/>
        <v>45689</v>
      </c>
      <c r="Q142" s="135">
        <f t="shared" si="77"/>
        <v>45717</v>
      </c>
      <c r="R142" s="135">
        <f t="shared" si="77"/>
        <v>45748</v>
      </c>
      <c r="S142" s="135">
        <f t="shared" si="77"/>
        <v>45778</v>
      </c>
      <c r="T142" s="135">
        <f t="shared" si="77"/>
        <v>45809</v>
      </c>
      <c r="U142" s="135">
        <f t="shared" si="77"/>
        <v>45839</v>
      </c>
      <c r="V142" s="135">
        <f t="shared" si="77"/>
        <v>45870</v>
      </c>
      <c r="W142" s="135">
        <f t="shared" si="77"/>
        <v>45901</v>
      </c>
      <c r="X142" s="135">
        <f t="shared" si="77"/>
        <v>45931</v>
      </c>
      <c r="Y142" s="135">
        <f t="shared" si="77"/>
        <v>45962</v>
      </c>
      <c r="Z142" s="135">
        <f t="shared" si="77"/>
        <v>45992</v>
      </c>
      <c r="AA142" s="135">
        <f t="shared" si="77"/>
        <v>46023</v>
      </c>
      <c r="AB142" s="135">
        <f t="shared" si="77"/>
        <v>46054</v>
      </c>
      <c r="AC142" s="135">
        <f t="shared" si="77"/>
        <v>46082</v>
      </c>
      <c r="AD142" s="135">
        <f t="shared" si="77"/>
        <v>46113</v>
      </c>
      <c r="AE142" s="135">
        <f t="shared" si="77"/>
        <v>46143</v>
      </c>
      <c r="AF142" s="135">
        <f t="shared" si="77"/>
        <v>46174</v>
      </c>
      <c r="AG142" s="135">
        <f t="shared" si="77"/>
        <v>46204</v>
      </c>
      <c r="AH142" s="135">
        <f t="shared" si="77"/>
        <v>46235</v>
      </c>
      <c r="AI142" s="135">
        <f t="shared" si="77"/>
        <v>46266</v>
      </c>
      <c r="AJ142" s="135">
        <f t="shared" si="77"/>
        <v>46296</v>
      </c>
      <c r="AK142" s="135">
        <f t="shared" si="77"/>
        <v>46327</v>
      </c>
      <c r="AL142" s="135">
        <f t="shared" si="77"/>
        <v>46357</v>
      </c>
      <c r="AM142" s="135">
        <f t="shared" si="77"/>
        <v>46388</v>
      </c>
    </row>
    <row r="143" spans="1:39" s="95" customFormat="1" hidden="1" x14ac:dyDescent="0.25">
      <c r="A143" s="624"/>
      <c r="B143" s="227" t="s">
        <v>19</v>
      </c>
      <c r="C143" s="397">
        <f>IF(C23=0,0,((C5*0.5)-C41)*C78*C110*C$2)</f>
        <v>0</v>
      </c>
      <c r="D143" s="397">
        <f>IF(D23=0,0,((D5*0.5)+C23-D41)*D78*D110*D$2)</f>
        <v>0</v>
      </c>
      <c r="E143" s="397">
        <f t="shared" ref="E143:AM144" si="78">IF(E23=0,0,((E5*0.5)+D23-E41)*E78*E110*E$2)</f>
        <v>0</v>
      </c>
      <c r="F143" s="397">
        <f t="shared" si="78"/>
        <v>0</v>
      </c>
      <c r="G143" s="397">
        <f t="shared" si="78"/>
        <v>0</v>
      </c>
      <c r="H143" s="397">
        <f t="shared" si="78"/>
        <v>434.1545095554456</v>
      </c>
      <c r="I143" s="397">
        <f t="shared" si="78"/>
        <v>852.80017247126591</v>
      </c>
      <c r="J143" s="397">
        <f t="shared" si="78"/>
        <v>1174.1616428899956</v>
      </c>
      <c r="K143" s="397">
        <f t="shared" si="78"/>
        <v>2020.6206369539591</v>
      </c>
      <c r="L143" s="397">
        <f t="shared" si="78"/>
        <v>1553.2620639982651</v>
      </c>
      <c r="M143" s="397">
        <f t="shared" si="78"/>
        <v>1523.1836488560602</v>
      </c>
      <c r="N143" s="397">
        <f t="shared" si="78"/>
        <v>2173.2912572502391</v>
      </c>
      <c r="O143" s="397">
        <f t="shared" si="78"/>
        <v>2830.1813613358399</v>
      </c>
      <c r="P143" s="397">
        <f t="shared" si="78"/>
        <v>2603.9229510395612</v>
      </c>
      <c r="Q143" s="397">
        <f t="shared" si="78"/>
        <v>2910.0992008294556</v>
      </c>
      <c r="R143" s="397">
        <f t="shared" si="78"/>
        <v>2759.1883621133302</v>
      </c>
      <c r="S143" s="397">
        <f t="shared" si="78"/>
        <v>3061.854134049438</v>
      </c>
      <c r="T143" s="397">
        <f t="shared" si="78"/>
        <v>513.53916194966257</v>
      </c>
      <c r="U143" s="397">
        <f t="shared" si="78"/>
        <v>512.62933836199386</v>
      </c>
      <c r="V143" s="397">
        <f t="shared" si="78"/>
        <v>519.40651389147695</v>
      </c>
      <c r="W143" s="397">
        <f t="shared" si="78"/>
        <v>504.68345435077515</v>
      </c>
      <c r="X143" s="397">
        <f t="shared" si="78"/>
        <v>301.85819634377225</v>
      </c>
      <c r="Y143" s="397">
        <f t="shared" si="78"/>
        <v>295.59678798007781</v>
      </c>
      <c r="Z143" s="397">
        <f t="shared" si="78"/>
        <v>288.00800886012161</v>
      </c>
      <c r="AA143" s="397">
        <f t="shared" si="78"/>
        <v>284.266449695316</v>
      </c>
      <c r="AB143" s="397">
        <f t="shared" si="78"/>
        <v>262.73389949961677</v>
      </c>
      <c r="AC143" s="397">
        <f t="shared" si="78"/>
        <v>298.80204174426029</v>
      </c>
      <c r="AD143" s="397">
        <f t="shared" si="78"/>
        <v>280.90819826286764</v>
      </c>
      <c r="AE143" s="397">
        <f t="shared" si="78"/>
        <v>308.47383955709415</v>
      </c>
      <c r="AF143" s="397">
        <f t="shared" si="78"/>
        <v>513.53916194966257</v>
      </c>
      <c r="AG143" s="397">
        <f t="shared" si="78"/>
        <v>512.62933836199386</v>
      </c>
      <c r="AH143" s="397">
        <f t="shared" si="78"/>
        <v>519.40651389147695</v>
      </c>
      <c r="AI143" s="397">
        <f t="shared" si="78"/>
        <v>504.68345435077515</v>
      </c>
      <c r="AJ143" s="397">
        <f t="shared" si="78"/>
        <v>301.85819634377225</v>
      </c>
      <c r="AK143" s="397">
        <f t="shared" si="78"/>
        <v>295.59678798007781</v>
      </c>
      <c r="AL143" s="397">
        <f t="shared" si="78"/>
        <v>288.00800886012161</v>
      </c>
      <c r="AM143" s="397">
        <f t="shared" si="78"/>
        <v>284.266449695316</v>
      </c>
    </row>
    <row r="144" spans="1:39" hidden="1" x14ac:dyDescent="0.25">
      <c r="A144" s="624"/>
      <c r="B144" s="227" t="s">
        <v>0</v>
      </c>
      <c r="C144" s="23">
        <f t="shared" ref="C144:C155" si="79">IF(C24=0,0,((C6*0.5)-C42)*C79*C111*C$2)</f>
        <v>0</v>
      </c>
      <c r="D144" s="23">
        <f t="shared" ref="D144:S155" si="80">IF(D24=0,0,((D6*0.5)+C24-D42)*D79*D111*D$2)</f>
        <v>0</v>
      </c>
      <c r="E144" s="23">
        <f t="shared" si="80"/>
        <v>0</v>
      </c>
      <c r="F144" s="23">
        <f t="shared" si="80"/>
        <v>0</v>
      </c>
      <c r="G144" s="23">
        <f t="shared" si="80"/>
        <v>0</v>
      </c>
      <c r="H144" s="23">
        <f t="shared" si="80"/>
        <v>0</v>
      </c>
      <c r="I144" s="23">
        <f t="shared" si="80"/>
        <v>0</v>
      </c>
      <c r="J144" s="23">
        <f t="shared" si="80"/>
        <v>0</v>
      </c>
      <c r="K144" s="23">
        <f t="shared" si="80"/>
        <v>0</v>
      </c>
      <c r="L144" s="23">
        <f t="shared" si="80"/>
        <v>0</v>
      </c>
      <c r="M144" s="23">
        <f t="shared" si="80"/>
        <v>0</v>
      </c>
      <c r="N144" s="23">
        <f t="shared" si="80"/>
        <v>0</v>
      </c>
      <c r="O144" s="23">
        <f t="shared" si="80"/>
        <v>0</v>
      </c>
      <c r="P144" s="23">
        <f t="shared" si="80"/>
        <v>0</v>
      </c>
      <c r="Q144" s="23">
        <f t="shared" si="80"/>
        <v>0</v>
      </c>
      <c r="R144" s="23">
        <f t="shared" si="80"/>
        <v>0</v>
      </c>
      <c r="S144" s="23">
        <f t="shared" si="80"/>
        <v>0</v>
      </c>
      <c r="T144" s="23">
        <f t="shared" si="78"/>
        <v>0</v>
      </c>
      <c r="U144" s="23">
        <f t="shared" si="78"/>
        <v>0</v>
      </c>
      <c r="V144" s="23">
        <f t="shared" si="78"/>
        <v>0</v>
      </c>
      <c r="W144" s="23">
        <f t="shared" si="78"/>
        <v>0</v>
      </c>
      <c r="X144" s="23">
        <f t="shared" si="78"/>
        <v>0</v>
      </c>
      <c r="Y144" s="23">
        <f t="shared" si="78"/>
        <v>0</v>
      </c>
      <c r="Z144" s="23">
        <f t="shared" si="78"/>
        <v>0</v>
      </c>
      <c r="AA144" s="23">
        <f t="shared" si="78"/>
        <v>0</v>
      </c>
      <c r="AB144" s="23">
        <f t="shared" si="78"/>
        <v>0</v>
      </c>
      <c r="AC144" s="23">
        <f t="shared" si="78"/>
        <v>0</v>
      </c>
      <c r="AD144" s="23">
        <f t="shared" si="78"/>
        <v>0</v>
      </c>
      <c r="AE144" s="23">
        <f t="shared" si="78"/>
        <v>0</v>
      </c>
      <c r="AF144" s="23">
        <f t="shared" si="78"/>
        <v>0</v>
      </c>
      <c r="AG144" s="23">
        <f t="shared" si="78"/>
        <v>0</v>
      </c>
      <c r="AH144" s="23">
        <f t="shared" si="78"/>
        <v>0</v>
      </c>
      <c r="AI144" s="23">
        <f t="shared" si="78"/>
        <v>0</v>
      </c>
      <c r="AJ144" s="23">
        <f t="shared" si="78"/>
        <v>0</v>
      </c>
      <c r="AK144" s="23">
        <f t="shared" si="78"/>
        <v>0</v>
      </c>
      <c r="AL144" s="23">
        <f t="shared" si="78"/>
        <v>0</v>
      </c>
      <c r="AM144" s="23">
        <f t="shared" si="78"/>
        <v>0</v>
      </c>
    </row>
    <row r="145" spans="1:39" hidden="1" x14ac:dyDescent="0.25">
      <c r="A145" s="624"/>
      <c r="B145" s="227" t="s">
        <v>20</v>
      </c>
      <c r="C145" s="23">
        <f t="shared" si="79"/>
        <v>0</v>
      </c>
      <c r="D145" s="23">
        <f t="shared" si="80"/>
        <v>0</v>
      </c>
      <c r="E145" s="23">
        <f t="shared" ref="E145:AM148" si="81">IF(E25=0,0,((E7*0.5)+D25-E43)*E80*E112*E$2)</f>
        <v>0</v>
      </c>
      <c r="F145" s="23">
        <f t="shared" si="81"/>
        <v>0</v>
      </c>
      <c r="G145" s="23">
        <f t="shared" si="81"/>
        <v>0</v>
      </c>
      <c r="H145" s="23">
        <f t="shared" si="81"/>
        <v>0</v>
      </c>
      <c r="I145" s="23">
        <f t="shared" si="81"/>
        <v>0</v>
      </c>
      <c r="J145" s="23">
        <f t="shared" si="81"/>
        <v>0</v>
      </c>
      <c r="K145" s="23">
        <f t="shared" si="81"/>
        <v>0</v>
      </c>
      <c r="L145" s="23">
        <f t="shared" si="81"/>
        <v>0</v>
      </c>
      <c r="M145" s="23">
        <f t="shared" si="81"/>
        <v>0</v>
      </c>
      <c r="N145" s="23">
        <f t="shared" si="81"/>
        <v>0</v>
      </c>
      <c r="O145" s="23">
        <f t="shared" si="81"/>
        <v>0</v>
      </c>
      <c r="P145" s="23">
        <f t="shared" si="81"/>
        <v>0</v>
      </c>
      <c r="Q145" s="23">
        <f t="shared" si="81"/>
        <v>0</v>
      </c>
      <c r="R145" s="23">
        <f t="shared" si="81"/>
        <v>0</v>
      </c>
      <c r="S145" s="23">
        <f t="shared" si="81"/>
        <v>0</v>
      </c>
      <c r="T145" s="23">
        <f t="shared" si="81"/>
        <v>0</v>
      </c>
      <c r="U145" s="23">
        <f t="shared" si="81"/>
        <v>0</v>
      </c>
      <c r="V145" s="23">
        <f t="shared" si="81"/>
        <v>0</v>
      </c>
      <c r="W145" s="23">
        <f t="shared" si="81"/>
        <v>0</v>
      </c>
      <c r="X145" s="23">
        <f t="shared" si="81"/>
        <v>0</v>
      </c>
      <c r="Y145" s="23">
        <f t="shared" si="81"/>
        <v>0</v>
      </c>
      <c r="Z145" s="23">
        <f t="shared" si="81"/>
        <v>0</v>
      </c>
      <c r="AA145" s="23">
        <f t="shared" si="81"/>
        <v>0</v>
      </c>
      <c r="AB145" s="23">
        <f t="shared" si="81"/>
        <v>0</v>
      </c>
      <c r="AC145" s="23">
        <f t="shared" si="81"/>
        <v>0</v>
      </c>
      <c r="AD145" s="23">
        <f t="shared" si="81"/>
        <v>0</v>
      </c>
      <c r="AE145" s="23">
        <f t="shared" si="81"/>
        <v>0</v>
      </c>
      <c r="AF145" s="23">
        <f t="shared" si="81"/>
        <v>0</v>
      </c>
      <c r="AG145" s="23">
        <f t="shared" si="81"/>
        <v>0</v>
      </c>
      <c r="AH145" s="23">
        <f t="shared" si="81"/>
        <v>0</v>
      </c>
      <c r="AI145" s="23">
        <f t="shared" si="81"/>
        <v>0</v>
      </c>
      <c r="AJ145" s="23">
        <f t="shared" si="81"/>
        <v>0</v>
      </c>
      <c r="AK145" s="23">
        <f t="shared" si="81"/>
        <v>0</v>
      </c>
      <c r="AL145" s="23">
        <f t="shared" si="81"/>
        <v>0</v>
      </c>
      <c r="AM145" s="23">
        <f t="shared" si="81"/>
        <v>0</v>
      </c>
    </row>
    <row r="146" spans="1:39" hidden="1" x14ac:dyDescent="0.25">
      <c r="A146" s="624"/>
      <c r="B146" s="227" t="s">
        <v>1</v>
      </c>
      <c r="C146" s="23">
        <f t="shared" si="79"/>
        <v>0</v>
      </c>
      <c r="D146" s="23">
        <f t="shared" si="80"/>
        <v>3.1604198247221257E-2</v>
      </c>
      <c r="E146" s="23">
        <f t="shared" si="81"/>
        <v>1.89541446365452</v>
      </c>
      <c r="F146" s="23">
        <f t="shared" si="81"/>
        <v>6.7250284814349586</v>
      </c>
      <c r="G146" s="23">
        <f t="shared" si="81"/>
        <v>137.31438184468234</v>
      </c>
      <c r="H146" s="23">
        <f t="shared" si="81"/>
        <v>2517.1619412193913</v>
      </c>
      <c r="I146" s="23">
        <f t="shared" si="81"/>
        <v>4430.6439830218051</v>
      </c>
      <c r="J146" s="23">
        <f t="shared" si="81"/>
        <v>4476.805448740768</v>
      </c>
      <c r="K146" s="23">
        <f t="shared" si="81"/>
        <v>2813.3151260320592</v>
      </c>
      <c r="L146" s="23">
        <f t="shared" si="81"/>
        <v>376.78739918713694</v>
      </c>
      <c r="M146" s="23">
        <f t="shared" si="81"/>
        <v>149.82638563819916</v>
      </c>
      <c r="N146" s="23">
        <f t="shared" si="81"/>
        <v>3.4036690372324707</v>
      </c>
      <c r="O146" s="23">
        <f t="shared" si="81"/>
        <v>0.40762354144755075</v>
      </c>
      <c r="P146" s="23">
        <f t="shared" si="81"/>
        <v>16.758659228556294</v>
      </c>
      <c r="Q146" s="23">
        <f t="shared" si="81"/>
        <v>502.53774585241609</v>
      </c>
      <c r="R146" s="23">
        <f t="shared" si="81"/>
        <v>1783.0298959191766</v>
      </c>
      <c r="S146" s="23">
        <f t="shared" si="81"/>
        <v>5926.4232459482137</v>
      </c>
      <c r="T146" s="23">
        <f t="shared" si="81"/>
        <v>14805.030853400052</v>
      </c>
      <c r="U146" s="23">
        <f t="shared" si="81"/>
        <v>18630.920314687643</v>
      </c>
      <c r="V146" s="23">
        <f t="shared" si="81"/>
        <v>18103.45309816681</v>
      </c>
      <c r="W146" s="23">
        <f t="shared" si="81"/>
        <v>7769.6120128371495</v>
      </c>
      <c r="X146" s="23">
        <f t="shared" si="81"/>
        <v>797.45300822241211</v>
      </c>
      <c r="Y146" s="23">
        <f t="shared" si="81"/>
        <v>211.71972225822202</v>
      </c>
      <c r="Z146" s="23">
        <f t="shared" si="81"/>
        <v>2.1215431580462729</v>
      </c>
      <c r="AA146" s="23">
        <f t="shared" si="81"/>
        <v>0.18037811713446389</v>
      </c>
      <c r="AB146" s="23">
        <f t="shared" si="81"/>
        <v>7.5421644805887338</v>
      </c>
      <c r="AC146" s="23">
        <f t="shared" si="81"/>
        <v>227.3105910596463</v>
      </c>
      <c r="AD146" s="23">
        <f t="shared" si="81"/>
        <v>803.9401589497952</v>
      </c>
      <c r="AE146" s="23">
        <f t="shared" si="81"/>
        <v>2584.1288047939979</v>
      </c>
      <c r="AF146" s="23">
        <f t="shared" si="81"/>
        <v>14805.030853400052</v>
      </c>
      <c r="AG146" s="23">
        <f t="shared" si="81"/>
        <v>18630.920314687643</v>
      </c>
      <c r="AH146" s="23">
        <f t="shared" si="81"/>
        <v>18103.45309816681</v>
      </c>
      <c r="AI146" s="23">
        <f t="shared" si="81"/>
        <v>7769.6120128371495</v>
      </c>
      <c r="AJ146" s="23">
        <f t="shared" si="81"/>
        <v>797.45300822241211</v>
      </c>
      <c r="AK146" s="23">
        <f t="shared" si="81"/>
        <v>211.71972225822202</v>
      </c>
      <c r="AL146" s="23">
        <f t="shared" si="81"/>
        <v>2.1215431580462729</v>
      </c>
      <c r="AM146" s="23">
        <f t="shared" si="81"/>
        <v>0.18037811713446389</v>
      </c>
    </row>
    <row r="147" spans="1:39" hidden="1" x14ac:dyDescent="0.25">
      <c r="A147" s="624"/>
      <c r="B147" s="227" t="s">
        <v>21</v>
      </c>
      <c r="C147" s="23">
        <f t="shared" si="79"/>
        <v>0</v>
      </c>
      <c r="D147" s="23">
        <f t="shared" si="80"/>
        <v>0</v>
      </c>
      <c r="E147" s="23">
        <f t="shared" si="81"/>
        <v>0</v>
      </c>
      <c r="F147" s="23">
        <f t="shared" si="81"/>
        <v>0</v>
      </c>
      <c r="G147" s="23">
        <f t="shared" si="81"/>
        <v>0</v>
      </c>
      <c r="H147" s="23">
        <f t="shared" si="81"/>
        <v>0</v>
      </c>
      <c r="I147" s="23">
        <f t="shared" si="81"/>
        <v>0</v>
      </c>
      <c r="J147" s="23">
        <f t="shared" si="81"/>
        <v>0</v>
      </c>
      <c r="K147" s="23">
        <f t="shared" si="81"/>
        <v>0</v>
      </c>
      <c r="L147" s="23">
        <f t="shared" si="81"/>
        <v>0</v>
      </c>
      <c r="M147" s="23">
        <f t="shared" si="81"/>
        <v>0</v>
      </c>
      <c r="N147" s="23">
        <f t="shared" si="81"/>
        <v>0</v>
      </c>
      <c r="O147" s="23">
        <f t="shared" si="81"/>
        <v>0</v>
      </c>
      <c r="P147" s="23">
        <f t="shared" si="81"/>
        <v>0</v>
      </c>
      <c r="Q147" s="23">
        <f t="shared" si="81"/>
        <v>0</v>
      </c>
      <c r="R147" s="23">
        <f t="shared" si="81"/>
        <v>0</v>
      </c>
      <c r="S147" s="23">
        <f t="shared" si="81"/>
        <v>0</v>
      </c>
      <c r="T147" s="23">
        <f t="shared" si="81"/>
        <v>0</v>
      </c>
      <c r="U147" s="23">
        <f t="shared" si="81"/>
        <v>0</v>
      </c>
      <c r="V147" s="23">
        <f t="shared" si="81"/>
        <v>0</v>
      </c>
      <c r="W147" s="23">
        <f t="shared" si="81"/>
        <v>0</v>
      </c>
      <c r="X147" s="23">
        <f t="shared" si="81"/>
        <v>0</v>
      </c>
      <c r="Y147" s="23">
        <f t="shared" si="81"/>
        <v>0</v>
      </c>
      <c r="Z147" s="23">
        <f t="shared" si="81"/>
        <v>0</v>
      </c>
      <c r="AA147" s="23">
        <f t="shared" si="81"/>
        <v>0</v>
      </c>
      <c r="AB147" s="23">
        <f t="shared" si="81"/>
        <v>0</v>
      </c>
      <c r="AC147" s="23">
        <f t="shared" si="81"/>
        <v>0</v>
      </c>
      <c r="AD147" s="23">
        <f t="shared" si="81"/>
        <v>0</v>
      </c>
      <c r="AE147" s="23">
        <f t="shared" si="81"/>
        <v>0</v>
      </c>
      <c r="AF147" s="23">
        <f t="shared" si="81"/>
        <v>0</v>
      </c>
      <c r="AG147" s="23">
        <f t="shared" si="81"/>
        <v>0</v>
      </c>
      <c r="AH147" s="23">
        <f t="shared" si="81"/>
        <v>0</v>
      </c>
      <c r="AI147" s="23">
        <f t="shared" si="81"/>
        <v>0</v>
      </c>
      <c r="AJ147" s="23">
        <f t="shared" si="81"/>
        <v>0</v>
      </c>
      <c r="AK147" s="23">
        <f t="shared" si="81"/>
        <v>0</v>
      </c>
      <c r="AL147" s="23">
        <f t="shared" si="81"/>
        <v>0</v>
      </c>
      <c r="AM147" s="23">
        <f t="shared" si="81"/>
        <v>0</v>
      </c>
    </row>
    <row r="148" spans="1:39" hidden="1" x14ac:dyDescent="0.25">
      <c r="A148" s="624"/>
      <c r="B148" s="74" t="s">
        <v>9</v>
      </c>
      <c r="C148" s="23">
        <f t="shared" si="79"/>
        <v>0</v>
      </c>
      <c r="D148" s="23">
        <f t="shared" si="80"/>
        <v>0</v>
      </c>
      <c r="E148" s="23">
        <f t="shared" si="81"/>
        <v>0</v>
      </c>
      <c r="F148" s="23">
        <f t="shared" si="81"/>
        <v>0</v>
      </c>
      <c r="G148" s="23">
        <f t="shared" si="81"/>
        <v>0</v>
      </c>
      <c r="H148" s="23">
        <f t="shared" si="81"/>
        <v>0</v>
      </c>
      <c r="I148" s="23">
        <f t="shared" si="81"/>
        <v>0</v>
      </c>
      <c r="J148" s="23">
        <f t="shared" si="81"/>
        <v>0</v>
      </c>
      <c r="K148" s="23">
        <f t="shared" si="81"/>
        <v>0</v>
      </c>
      <c r="L148" s="23">
        <f t="shared" si="81"/>
        <v>0</v>
      </c>
      <c r="M148" s="23">
        <f t="shared" si="81"/>
        <v>0</v>
      </c>
      <c r="N148" s="23">
        <f t="shared" si="81"/>
        <v>0</v>
      </c>
      <c r="O148" s="23">
        <f t="shared" si="81"/>
        <v>0</v>
      </c>
      <c r="P148" s="23">
        <f t="shared" si="81"/>
        <v>0</v>
      </c>
      <c r="Q148" s="23">
        <f t="shared" si="81"/>
        <v>0</v>
      </c>
      <c r="R148" s="23">
        <f t="shared" si="81"/>
        <v>0</v>
      </c>
      <c r="S148" s="23">
        <f t="shared" si="81"/>
        <v>0</v>
      </c>
      <c r="T148" s="23">
        <f t="shared" si="81"/>
        <v>0</v>
      </c>
      <c r="U148" s="23">
        <f t="shared" si="81"/>
        <v>0</v>
      </c>
      <c r="V148" s="23">
        <f t="shared" si="81"/>
        <v>0</v>
      </c>
      <c r="W148" s="23">
        <f t="shared" si="81"/>
        <v>0</v>
      </c>
      <c r="X148" s="23">
        <f t="shared" si="81"/>
        <v>0</v>
      </c>
      <c r="Y148" s="23">
        <f t="shared" si="81"/>
        <v>0</v>
      </c>
      <c r="Z148" s="23">
        <f t="shared" si="81"/>
        <v>0</v>
      </c>
      <c r="AA148" s="23">
        <f t="shared" si="81"/>
        <v>0</v>
      </c>
      <c r="AB148" s="23">
        <f t="shared" si="81"/>
        <v>0</v>
      </c>
      <c r="AC148" s="23">
        <f t="shared" si="81"/>
        <v>0</v>
      </c>
      <c r="AD148" s="23">
        <f t="shared" si="81"/>
        <v>0</v>
      </c>
      <c r="AE148" s="23">
        <f t="shared" si="81"/>
        <v>0</v>
      </c>
      <c r="AF148" s="23">
        <f t="shared" si="81"/>
        <v>0</v>
      </c>
      <c r="AG148" s="23">
        <f t="shared" si="81"/>
        <v>0</v>
      </c>
      <c r="AH148" s="23">
        <f t="shared" si="81"/>
        <v>0</v>
      </c>
      <c r="AI148" s="23">
        <f t="shared" si="81"/>
        <v>0</v>
      </c>
      <c r="AJ148" s="23">
        <f t="shared" si="81"/>
        <v>0</v>
      </c>
      <c r="AK148" s="23">
        <f t="shared" si="81"/>
        <v>0</v>
      </c>
      <c r="AL148" s="23">
        <f t="shared" si="81"/>
        <v>0</v>
      </c>
      <c r="AM148" s="23">
        <f t="shared" si="81"/>
        <v>0</v>
      </c>
    </row>
    <row r="149" spans="1:39" hidden="1" x14ac:dyDescent="0.25">
      <c r="A149" s="624"/>
      <c r="B149" s="74" t="s">
        <v>3</v>
      </c>
      <c r="C149" s="23">
        <f t="shared" si="79"/>
        <v>0</v>
      </c>
      <c r="D149" s="23">
        <f t="shared" si="80"/>
        <v>0</v>
      </c>
      <c r="E149" s="23">
        <f t="shared" ref="E149:AM152" si="82">IF(E29=0,0,((E11*0.5)+D29-E47)*E84*E116*E$2)</f>
        <v>19.675280281556166</v>
      </c>
      <c r="F149" s="23">
        <f t="shared" si="82"/>
        <v>22.094879231058059</v>
      </c>
      <c r="G149" s="23">
        <f t="shared" si="82"/>
        <v>56.314757527754118</v>
      </c>
      <c r="H149" s="23">
        <f t="shared" si="82"/>
        <v>795.79038508651274</v>
      </c>
      <c r="I149" s="23">
        <f t="shared" si="82"/>
        <v>1471.5965531095121</v>
      </c>
      <c r="J149" s="23">
        <f t="shared" si="82"/>
        <v>1693.9481646457368</v>
      </c>
      <c r="K149" s="23">
        <f t="shared" si="82"/>
        <v>882.71704192897153</v>
      </c>
      <c r="L149" s="23">
        <f t="shared" si="82"/>
        <v>307.2683152429542</v>
      </c>
      <c r="M149" s="23">
        <f t="shared" si="82"/>
        <v>769.20575987403959</v>
      </c>
      <c r="N149" s="23">
        <f t="shared" si="82"/>
        <v>5440.9857834886579</v>
      </c>
      <c r="O149" s="23">
        <f t="shared" si="82"/>
        <v>9659.7185251463234</v>
      </c>
      <c r="P149" s="23">
        <f t="shared" si="82"/>
        <v>8008.051366217006</v>
      </c>
      <c r="Q149" s="23">
        <f t="shared" si="82"/>
        <v>6340.4478321855468</v>
      </c>
      <c r="R149" s="23">
        <f t="shared" si="82"/>
        <v>3560.0872546219034</v>
      </c>
      <c r="S149" s="23">
        <f t="shared" si="82"/>
        <v>4297.9705560653056</v>
      </c>
      <c r="T149" s="23">
        <f t="shared" si="82"/>
        <v>5758.5276967785576</v>
      </c>
      <c r="U149" s="23">
        <f t="shared" si="82"/>
        <v>7207.6097020487532</v>
      </c>
      <c r="V149" s="23">
        <f t="shared" si="82"/>
        <v>7013.94997020959</v>
      </c>
      <c r="W149" s="23">
        <f t="shared" si="82"/>
        <v>3125.4482760647552</v>
      </c>
      <c r="X149" s="23">
        <f t="shared" si="82"/>
        <v>1069.7088514495297</v>
      </c>
      <c r="Y149" s="23">
        <f t="shared" si="82"/>
        <v>1678.4324272853835</v>
      </c>
      <c r="Z149" s="23">
        <f t="shared" si="82"/>
        <v>2723.6380358888682</v>
      </c>
      <c r="AA149" s="23">
        <f t="shared" si="82"/>
        <v>2842.2944046883513</v>
      </c>
      <c r="AB149" s="23">
        <f t="shared" si="82"/>
        <v>2389.2866784133475</v>
      </c>
      <c r="AC149" s="23">
        <f t="shared" si="82"/>
        <v>1916.6238787307561</v>
      </c>
      <c r="AD149" s="23">
        <f t="shared" si="82"/>
        <v>1080.8198071972217</v>
      </c>
      <c r="AE149" s="23">
        <f t="shared" si="82"/>
        <v>1270.6795553289689</v>
      </c>
      <c r="AF149" s="23">
        <f t="shared" si="82"/>
        <v>5758.5276967785576</v>
      </c>
      <c r="AG149" s="23">
        <f t="shared" si="82"/>
        <v>7207.6097020487532</v>
      </c>
      <c r="AH149" s="23">
        <f t="shared" si="82"/>
        <v>7013.94997020959</v>
      </c>
      <c r="AI149" s="23">
        <f t="shared" si="82"/>
        <v>3125.4482760647552</v>
      </c>
      <c r="AJ149" s="23">
        <f t="shared" si="82"/>
        <v>1069.7088514495297</v>
      </c>
      <c r="AK149" s="23">
        <f t="shared" si="82"/>
        <v>1678.4324272853835</v>
      </c>
      <c r="AL149" s="23">
        <f t="shared" si="82"/>
        <v>2723.6380358888682</v>
      </c>
      <c r="AM149" s="23">
        <f t="shared" si="82"/>
        <v>2842.2944046883513</v>
      </c>
    </row>
    <row r="150" spans="1:39" ht="15.75" hidden="1" customHeight="1" x14ac:dyDescent="0.25">
      <c r="A150" s="624"/>
      <c r="B150" s="74" t="s">
        <v>4</v>
      </c>
      <c r="C150" s="23">
        <f t="shared" si="79"/>
        <v>0</v>
      </c>
      <c r="D150" s="23">
        <f t="shared" si="80"/>
        <v>76.554408830942862</v>
      </c>
      <c r="E150" s="23">
        <f t="shared" si="82"/>
        <v>256.03249379837263</v>
      </c>
      <c r="F150" s="23">
        <f t="shared" si="82"/>
        <v>395.72834872553932</v>
      </c>
      <c r="G150" s="23">
        <f t="shared" si="82"/>
        <v>1234.5095527737665</v>
      </c>
      <c r="H150" s="23">
        <f t="shared" si="82"/>
        <v>3249.6425747333287</v>
      </c>
      <c r="I150" s="23">
        <f t="shared" si="82"/>
        <v>4885.5638860129147</v>
      </c>
      <c r="J150" s="23">
        <f t="shared" si="82"/>
        <v>4968.5521194276016</v>
      </c>
      <c r="K150" s="23">
        <f t="shared" si="82"/>
        <v>6442.5371837882431</v>
      </c>
      <c r="L150" s="23">
        <f t="shared" si="82"/>
        <v>5340.1489873119917</v>
      </c>
      <c r="M150" s="23">
        <f t="shared" si="82"/>
        <v>7911.3826168675332</v>
      </c>
      <c r="N150" s="23">
        <f t="shared" si="82"/>
        <v>14445.227379933493</v>
      </c>
      <c r="O150" s="23">
        <f t="shared" si="82"/>
        <v>19608.430656035449</v>
      </c>
      <c r="P150" s="23">
        <f t="shared" si="82"/>
        <v>15147.286480304656</v>
      </c>
      <c r="Q150" s="23">
        <f t="shared" si="82"/>
        <v>16657.497740437855</v>
      </c>
      <c r="R150" s="23">
        <f t="shared" si="82"/>
        <v>16950.882929209365</v>
      </c>
      <c r="S150" s="23">
        <f t="shared" si="82"/>
        <v>21531.640471561892</v>
      </c>
      <c r="T150" s="23">
        <f t="shared" si="82"/>
        <v>3980.9713128869648</v>
      </c>
      <c r="U150" s="23">
        <f t="shared" si="82"/>
        <v>4883.5929447025565</v>
      </c>
      <c r="V150" s="23">
        <f t="shared" si="82"/>
        <v>3989.0753381656978</v>
      </c>
      <c r="W150" s="23">
        <f t="shared" si="82"/>
        <v>4063.6376197586965</v>
      </c>
      <c r="X150" s="23">
        <f t="shared" si="82"/>
        <v>2802.5623221567357</v>
      </c>
      <c r="Y150" s="23">
        <f t="shared" si="82"/>
        <v>2297.7670662827272</v>
      </c>
      <c r="Z150" s="23">
        <f t="shared" si="82"/>
        <v>2342.0196612269056</v>
      </c>
      <c r="AA150" s="23">
        <f t="shared" si="82"/>
        <v>2606.7957714385448</v>
      </c>
      <c r="AB150" s="23">
        <f t="shared" si="82"/>
        <v>2024.6449630125687</v>
      </c>
      <c r="AC150" s="23">
        <f t="shared" si="82"/>
        <v>2266.1789855069142</v>
      </c>
      <c r="AD150" s="23">
        <f t="shared" si="82"/>
        <v>2281.4066003270782</v>
      </c>
      <c r="AE150" s="23">
        <f t="shared" si="82"/>
        <v>2873.0782293738425</v>
      </c>
      <c r="AF150" s="23">
        <f t="shared" si="82"/>
        <v>3980.9713128869648</v>
      </c>
      <c r="AG150" s="23">
        <f t="shared" si="82"/>
        <v>4883.5929447025565</v>
      </c>
      <c r="AH150" s="23">
        <f t="shared" si="82"/>
        <v>3989.0753381656978</v>
      </c>
      <c r="AI150" s="23">
        <f t="shared" si="82"/>
        <v>4063.6376197586965</v>
      </c>
      <c r="AJ150" s="23">
        <f t="shared" si="82"/>
        <v>2802.5623221567357</v>
      </c>
      <c r="AK150" s="23">
        <f t="shared" si="82"/>
        <v>2297.7670662827272</v>
      </c>
      <c r="AL150" s="23">
        <f t="shared" si="82"/>
        <v>2342.0196612269056</v>
      </c>
      <c r="AM150" s="23">
        <f t="shared" si="82"/>
        <v>2606.7957714385448</v>
      </c>
    </row>
    <row r="151" spans="1:39" hidden="1" x14ac:dyDescent="0.25">
      <c r="A151" s="624"/>
      <c r="B151" s="74" t="s">
        <v>5</v>
      </c>
      <c r="C151" s="23">
        <f t="shared" si="79"/>
        <v>0</v>
      </c>
      <c r="D151" s="23">
        <f t="shared" si="80"/>
        <v>0</v>
      </c>
      <c r="E151" s="23">
        <f t="shared" si="82"/>
        <v>0</v>
      </c>
      <c r="F151" s="23">
        <f t="shared" si="82"/>
        <v>0</v>
      </c>
      <c r="G151" s="23">
        <f t="shared" si="82"/>
        <v>0</v>
      </c>
      <c r="H151" s="23">
        <f t="shared" si="82"/>
        <v>0</v>
      </c>
      <c r="I151" s="23">
        <f t="shared" si="82"/>
        <v>0</v>
      </c>
      <c r="J151" s="23">
        <f t="shared" si="82"/>
        <v>0</v>
      </c>
      <c r="K151" s="23">
        <f t="shared" si="82"/>
        <v>0</v>
      </c>
      <c r="L151" s="23">
        <f t="shared" si="82"/>
        <v>0</v>
      </c>
      <c r="M151" s="23">
        <f t="shared" si="82"/>
        <v>0</v>
      </c>
      <c r="N151" s="23">
        <f t="shared" si="82"/>
        <v>0</v>
      </c>
      <c r="O151" s="23">
        <f t="shared" si="82"/>
        <v>0</v>
      </c>
      <c r="P151" s="23">
        <f t="shared" si="82"/>
        <v>0</v>
      </c>
      <c r="Q151" s="23">
        <f t="shared" si="82"/>
        <v>0</v>
      </c>
      <c r="R151" s="23">
        <f t="shared" si="82"/>
        <v>0</v>
      </c>
      <c r="S151" s="23">
        <f t="shared" si="82"/>
        <v>0</v>
      </c>
      <c r="T151" s="23">
        <f t="shared" si="82"/>
        <v>0</v>
      </c>
      <c r="U151" s="23">
        <f t="shared" si="82"/>
        <v>0</v>
      </c>
      <c r="V151" s="23">
        <f t="shared" si="82"/>
        <v>0</v>
      </c>
      <c r="W151" s="23">
        <f t="shared" si="82"/>
        <v>0</v>
      </c>
      <c r="X151" s="23">
        <f t="shared" si="82"/>
        <v>0</v>
      </c>
      <c r="Y151" s="23">
        <f t="shared" si="82"/>
        <v>0</v>
      </c>
      <c r="Z151" s="23">
        <f t="shared" si="82"/>
        <v>0</v>
      </c>
      <c r="AA151" s="23">
        <f t="shared" si="82"/>
        <v>0</v>
      </c>
      <c r="AB151" s="23">
        <f t="shared" si="82"/>
        <v>0</v>
      </c>
      <c r="AC151" s="23">
        <f t="shared" si="82"/>
        <v>0</v>
      </c>
      <c r="AD151" s="23">
        <f t="shared" si="82"/>
        <v>0</v>
      </c>
      <c r="AE151" s="23">
        <f t="shared" si="82"/>
        <v>0</v>
      </c>
      <c r="AF151" s="23">
        <f t="shared" si="82"/>
        <v>0</v>
      </c>
      <c r="AG151" s="23">
        <f t="shared" si="82"/>
        <v>0</v>
      </c>
      <c r="AH151" s="23">
        <f t="shared" si="82"/>
        <v>0</v>
      </c>
      <c r="AI151" s="23">
        <f t="shared" si="82"/>
        <v>0</v>
      </c>
      <c r="AJ151" s="23">
        <f t="shared" si="82"/>
        <v>0</v>
      </c>
      <c r="AK151" s="23">
        <f t="shared" si="82"/>
        <v>0</v>
      </c>
      <c r="AL151" s="23">
        <f t="shared" si="82"/>
        <v>0</v>
      </c>
      <c r="AM151" s="23">
        <f t="shared" si="82"/>
        <v>0</v>
      </c>
    </row>
    <row r="152" spans="1:39" hidden="1" x14ac:dyDescent="0.25">
      <c r="A152" s="624"/>
      <c r="B152" s="74" t="s">
        <v>22</v>
      </c>
      <c r="C152" s="23">
        <f t="shared" si="79"/>
        <v>0</v>
      </c>
      <c r="D152" s="23">
        <f t="shared" si="80"/>
        <v>0</v>
      </c>
      <c r="E152" s="23">
        <f t="shared" si="82"/>
        <v>0</v>
      </c>
      <c r="F152" s="23">
        <f t="shared" si="82"/>
        <v>0</v>
      </c>
      <c r="G152" s="23">
        <f t="shared" si="82"/>
        <v>0</v>
      </c>
      <c r="H152" s="23">
        <f t="shared" si="82"/>
        <v>0</v>
      </c>
      <c r="I152" s="23">
        <f t="shared" si="82"/>
        <v>0</v>
      </c>
      <c r="J152" s="23">
        <f t="shared" si="82"/>
        <v>1516.6069182320157</v>
      </c>
      <c r="K152" s="23">
        <f t="shared" si="82"/>
        <v>2941.3500554633729</v>
      </c>
      <c r="L152" s="23">
        <f t="shared" si="82"/>
        <v>1758.588361094673</v>
      </c>
      <c r="M152" s="23">
        <f t="shared" si="82"/>
        <v>1724.5338689292641</v>
      </c>
      <c r="N152" s="23">
        <f t="shared" si="82"/>
        <v>1690.2392065882689</v>
      </c>
      <c r="O152" s="23">
        <f t="shared" si="82"/>
        <v>1676.3153981054602</v>
      </c>
      <c r="P152" s="23">
        <f t="shared" si="82"/>
        <v>1542.3026234076947</v>
      </c>
      <c r="Q152" s="23">
        <f t="shared" si="82"/>
        <v>1723.6507055725535</v>
      </c>
      <c r="R152" s="23">
        <f t="shared" si="82"/>
        <v>1634.2662703074413</v>
      </c>
      <c r="S152" s="23">
        <f t="shared" si="82"/>
        <v>1813.5350977074277</v>
      </c>
      <c r="T152" s="23">
        <f t="shared" si="82"/>
        <v>0</v>
      </c>
      <c r="U152" s="23">
        <f t="shared" si="82"/>
        <v>0</v>
      </c>
      <c r="V152" s="23">
        <f t="shared" si="82"/>
        <v>0</v>
      </c>
      <c r="W152" s="23">
        <f t="shared" si="82"/>
        <v>0</v>
      </c>
      <c r="X152" s="23">
        <f t="shared" si="82"/>
        <v>0</v>
      </c>
      <c r="Y152" s="23">
        <f t="shared" si="82"/>
        <v>0</v>
      </c>
      <c r="Z152" s="23">
        <f t="shared" si="82"/>
        <v>0</v>
      </c>
      <c r="AA152" s="23">
        <f t="shared" si="82"/>
        <v>0</v>
      </c>
      <c r="AB152" s="23">
        <f t="shared" si="82"/>
        <v>0</v>
      </c>
      <c r="AC152" s="23">
        <f t="shared" si="82"/>
        <v>0</v>
      </c>
      <c r="AD152" s="23">
        <f t="shared" si="82"/>
        <v>0</v>
      </c>
      <c r="AE152" s="23">
        <f t="shared" si="82"/>
        <v>0</v>
      </c>
      <c r="AF152" s="23">
        <f t="shared" si="82"/>
        <v>0</v>
      </c>
      <c r="AG152" s="23">
        <f t="shared" si="82"/>
        <v>0</v>
      </c>
      <c r="AH152" s="23">
        <f t="shared" si="82"/>
        <v>0</v>
      </c>
      <c r="AI152" s="23">
        <f t="shared" si="82"/>
        <v>0</v>
      </c>
      <c r="AJ152" s="23">
        <f t="shared" si="82"/>
        <v>0</v>
      </c>
      <c r="AK152" s="23">
        <f t="shared" si="82"/>
        <v>0</v>
      </c>
      <c r="AL152" s="23">
        <f t="shared" si="82"/>
        <v>0</v>
      </c>
      <c r="AM152" s="23">
        <f t="shared" si="82"/>
        <v>0</v>
      </c>
    </row>
    <row r="153" spans="1:39" hidden="1" x14ac:dyDescent="0.25">
      <c r="A153" s="624"/>
      <c r="B153" s="74" t="s">
        <v>23</v>
      </c>
      <c r="C153" s="23">
        <f t="shared" si="79"/>
        <v>0</v>
      </c>
      <c r="D153" s="23">
        <f t="shared" si="80"/>
        <v>0</v>
      </c>
      <c r="E153" s="23">
        <f t="shared" ref="E153:AM155" si="83">IF(E33=0,0,((E15*0.5)+D33-E51)*E88*E120*E$2)</f>
        <v>0</v>
      </c>
      <c r="F153" s="23">
        <f t="shared" si="83"/>
        <v>0</v>
      </c>
      <c r="G153" s="23">
        <f t="shared" si="83"/>
        <v>172.2712531897451</v>
      </c>
      <c r="H153" s="23">
        <f t="shared" si="83"/>
        <v>581.87444257179186</v>
      </c>
      <c r="I153" s="23">
        <f t="shared" si="83"/>
        <v>588.51003228045136</v>
      </c>
      <c r="J153" s="23">
        <f t="shared" si="83"/>
        <v>2791.9694605421187</v>
      </c>
      <c r="K153" s="23">
        <f t="shared" si="83"/>
        <v>4822.7131070140285</v>
      </c>
      <c r="L153" s="23">
        <f t="shared" si="83"/>
        <v>2883.4266506770796</v>
      </c>
      <c r="M153" s="23">
        <f t="shared" si="83"/>
        <v>5351.5395206497187</v>
      </c>
      <c r="N153" s="23">
        <f t="shared" si="83"/>
        <v>12849.683856646327</v>
      </c>
      <c r="O153" s="23">
        <f t="shared" si="83"/>
        <v>17832.374094684768</v>
      </c>
      <c r="P153" s="23">
        <f t="shared" si="83"/>
        <v>16406.767711436052</v>
      </c>
      <c r="Q153" s="23">
        <f t="shared" si="83"/>
        <v>18335.919496459468</v>
      </c>
      <c r="R153" s="23">
        <f t="shared" si="83"/>
        <v>17385.062223603149</v>
      </c>
      <c r="S153" s="23">
        <f t="shared" si="83"/>
        <v>19292.095230234823</v>
      </c>
      <c r="T153" s="23">
        <f t="shared" si="83"/>
        <v>19968.459285521771</v>
      </c>
      <c r="U153" s="23">
        <f t="shared" si="83"/>
        <v>19933.081700687941</v>
      </c>
      <c r="V153" s="23">
        <f t="shared" si="83"/>
        <v>20196.605427130795</v>
      </c>
      <c r="W153" s="23">
        <f t="shared" si="83"/>
        <v>19624.113907923864</v>
      </c>
      <c r="X153" s="23">
        <f t="shared" si="83"/>
        <v>11737.455583343586</v>
      </c>
      <c r="Y153" s="23">
        <f t="shared" si="83"/>
        <v>11493.986949898423</v>
      </c>
      <c r="Z153" s="23">
        <f t="shared" si="83"/>
        <v>11198.904825473184</v>
      </c>
      <c r="AA153" s="23">
        <f t="shared" si="83"/>
        <v>11053.418020604902</v>
      </c>
      <c r="AB153" s="23">
        <f t="shared" si="83"/>
        <v>10216.146233456526</v>
      </c>
      <c r="AC153" s="23">
        <f t="shared" si="83"/>
        <v>11618.620052945231</v>
      </c>
      <c r="AD153" s="23">
        <f t="shared" si="83"/>
        <v>10922.83575547677</v>
      </c>
      <c r="AE153" s="23">
        <f t="shared" si="83"/>
        <v>11994.698286414605</v>
      </c>
      <c r="AF153" s="23">
        <f t="shared" si="83"/>
        <v>19968.459285521771</v>
      </c>
      <c r="AG153" s="23">
        <f t="shared" si="83"/>
        <v>19933.081700687941</v>
      </c>
      <c r="AH153" s="23">
        <f t="shared" si="83"/>
        <v>20196.605427130795</v>
      </c>
      <c r="AI153" s="23">
        <f t="shared" si="83"/>
        <v>19624.113907923864</v>
      </c>
      <c r="AJ153" s="23">
        <f t="shared" si="83"/>
        <v>11737.455583343586</v>
      </c>
      <c r="AK153" s="23">
        <f t="shared" si="83"/>
        <v>11493.986949898423</v>
      </c>
      <c r="AL153" s="23">
        <f t="shared" si="83"/>
        <v>11198.904825473184</v>
      </c>
      <c r="AM153" s="23">
        <f t="shared" si="83"/>
        <v>11053.418020604902</v>
      </c>
    </row>
    <row r="154" spans="1:39" ht="15.75" hidden="1" customHeight="1" x14ac:dyDescent="0.25">
      <c r="A154" s="624"/>
      <c r="B154" s="74" t="s">
        <v>7</v>
      </c>
      <c r="C154" s="23">
        <f t="shared" si="79"/>
        <v>0</v>
      </c>
      <c r="D154" s="23">
        <f t="shared" si="80"/>
        <v>0</v>
      </c>
      <c r="E154" s="23">
        <f t="shared" si="83"/>
        <v>0</v>
      </c>
      <c r="F154" s="23">
        <f t="shared" si="83"/>
        <v>0</v>
      </c>
      <c r="G154" s="23">
        <f t="shared" si="83"/>
        <v>0</v>
      </c>
      <c r="H154" s="23">
        <f t="shared" si="83"/>
        <v>0</v>
      </c>
      <c r="I154" s="23">
        <f t="shared" si="83"/>
        <v>0</v>
      </c>
      <c r="J154" s="23">
        <f t="shared" si="83"/>
        <v>0</v>
      </c>
      <c r="K154" s="23">
        <f t="shared" si="83"/>
        <v>0</v>
      </c>
      <c r="L154" s="23">
        <f t="shared" si="83"/>
        <v>0</v>
      </c>
      <c r="M154" s="23">
        <f t="shared" si="83"/>
        <v>0</v>
      </c>
      <c r="N154" s="23">
        <f t="shared" si="83"/>
        <v>0</v>
      </c>
      <c r="O154" s="23">
        <f t="shared" si="83"/>
        <v>0</v>
      </c>
      <c r="P154" s="23">
        <f t="shared" si="83"/>
        <v>0</v>
      </c>
      <c r="Q154" s="23">
        <f t="shared" si="83"/>
        <v>0</v>
      </c>
      <c r="R154" s="23">
        <f t="shared" si="83"/>
        <v>0</v>
      </c>
      <c r="S154" s="23">
        <f t="shared" si="83"/>
        <v>0</v>
      </c>
      <c r="T154" s="23">
        <f t="shared" si="83"/>
        <v>0</v>
      </c>
      <c r="U154" s="23">
        <f t="shared" si="83"/>
        <v>0</v>
      </c>
      <c r="V154" s="23">
        <f t="shared" si="83"/>
        <v>0</v>
      </c>
      <c r="W154" s="23">
        <f t="shared" si="83"/>
        <v>0</v>
      </c>
      <c r="X154" s="23">
        <f t="shared" si="83"/>
        <v>0</v>
      </c>
      <c r="Y154" s="23">
        <f t="shared" si="83"/>
        <v>0</v>
      </c>
      <c r="Z154" s="23">
        <f t="shared" si="83"/>
        <v>0</v>
      </c>
      <c r="AA154" s="23">
        <f t="shared" si="83"/>
        <v>0</v>
      </c>
      <c r="AB154" s="23">
        <f t="shared" si="83"/>
        <v>0</v>
      </c>
      <c r="AC154" s="23">
        <f t="shared" si="83"/>
        <v>0</v>
      </c>
      <c r="AD154" s="23">
        <f t="shared" si="83"/>
        <v>0</v>
      </c>
      <c r="AE154" s="23">
        <f t="shared" si="83"/>
        <v>0</v>
      </c>
      <c r="AF154" s="23">
        <f t="shared" si="83"/>
        <v>0</v>
      </c>
      <c r="AG154" s="23">
        <f t="shared" si="83"/>
        <v>0</v>
      </c>
      <c r="AH154" s="23">
        <f t="shared" si="83"/>
        <v>0</v>
      </c>
      <c r="AI154" s="23">
        <f t="shared" si="83"/>
        <v>0</v>
      </c>
      <c r="AJ154" s="23">
        <f t="shared" si="83"/>
        <v>0</v>
      </c>
      <c r="AK154" s="23">
        <f t="shared" si="83"/>
        <v>0</v>
      </c>
      <c r="AL154" s="23">
        <f t="shared" si="83"/>
        <v>0</v>
      </c>
      <c r="AM154" s="23">
        <f t="shared" si="83"/>
        <v>0</v>
      </c>
    </row>
    <row r="155" spans="1:39" ht="15.75" hidden="1" customHeight="1" x14ac:dyDescent="0.25">
      <c r="A155" s="624"/>
      <c r="B155" s="74" t="s">
        <v>8</v>
      </c>
      <c r="C155" s="23">
        <f t="shared" si="79"/>
        <v>0</v>
      </c>
      <c r="D155" s="23">
        <f t="shared" si="80"/>
        <v>0</v>
      </c>
      <c r="E155" s="23">
        <f t="shared" si="83"/>
        <v>0</v>
      </c>
      <c r="F155" s="23">
        <f t="shared" si="83"/>
        <v>0</v>
      </c>
      <c r="G155" s="23">
        <f t="shared" si="83"/>
        <v>0</v>
      </c>
      <c r="H155" s="23">
        <f t="shared" si="83"/>
        <v>0</v>
      </c>
      <c r="I155" s="23">
        <f t="shared" si="83"/>
        <v>0</v>
      </c>
      <c r="J155" s="23">
        <f t="shared" si="83"/>
        <v>0</v>
      </c>
      <c r="K155" s="23">
        <f t="shared" si="83"/>
        <v>0</v>
      </c>
      <c r="L155" s="23">
        <f t="shared" si="83"/>
        <v>0</v>
      </c>
      <c r="M155" s="23">
        <f t="shared" si="83"/>
        <v>0</v>
      </c>
      <c r="N155" s="23">
        <f t="shared" si="83"/>
        <v>52.309570357210383</v>
      </c>
      <c r="O155" s="23">
        <f t="shared" si="83"/>
        <v>117.32730428490666</v>
      </c>
      <c r="P155" s="23">
        <f t="shared" si="83"/>
        <v>100.71739340359539</v>
      </c>
      <c r="Q155" s="23">
        <f t="shared" si="83"/>
        <v>98.1393446203124</v>
      </c>
      <c r="R155" s="23">
        <f t="shared" si="83"/>
        <v>87.296358678708359</v>
      </c>
      <c r="S155" s="23">
        <f t="shared" si="83"/>
        <v>97.842871530506883</v>
      </c>
      <c r="T155" s="23">
        <f t="shared" si="83"/>
        <v>180.93931046021217</v>
      </c>
      <c r="U155" s="23">
        <f t="shared" si="83"/>
        <v>177.60252443553651</v>
      </c>
      <c r="V155" s="23">
        <f t="shared" si="83"/>
        <v>185.73096835153876</v>
      </c>
      <c r="W155" s="23">
        <f t="shared" si="83"/>
        <v>180.00510827303847</v>
      </c>
      <c r="X155" s="23">
        <f t="shared" si="83"/>
        <v>113.01775193389375</v>
      </c>
      <c r="Y155" s="23">
        <f t="shared" si="83"/>
        <v>119.27033668467296</v>
      </c>
      <c r="Z155" s="23">
        <f t="shared" si="83"/>
        <v>119.27079983799617</v>
      </c>
      <c r="AA155" s="23">
        <f t="shared" si="83"/>
        <v>133.65835117040075</v>
      </c>
      <c r="AB155" s="23">
        <f t="shared" si="83"/>
        <v>115.01971118878993</v>
      </c>
      <c r="AC155" s="23">
        <f t="shared" si="83"/>
        <v>113.93581736831663</v>
      </c>
      <c r="AD155" s="23">
        <f t="shared" si="83"/>
        <v>100.19335984764952</v>
      </c>
      <c r="AE155" s="23">
        <f t="shared" si="83"/>
        <v>111.42959137611746</v>
      </c>
      <c r="AF155" s="23">
        <f t="shared" si="83"/>
        <v>180.93931046021217</v>
      </c>
      <c r="AG155" s="23">
        <f t="shared" si="83"/>
        <v>177.60252443553651</v>
      </c>
      <c r="AH155" s="23">
        <f t="shared" si="83"/>
        <v>185.73096835153876</v>
      </c>
      <c r="AI155" s="23">
        <f t="shared" si="83"/>
        <v>180.00510827303847</v>
      </c>
      <c r="AJ155" s="23">
        <f t="shared" si="83"/>
        <v>113.01775193389375</v>
      </c>
      <c r="AK155" s="23">
        <f t="shared" si="83"/>
        <v>119.27033668467296</v>
      </c>
      <c r="AL155" s="23">
        <f t="shared" si="83"/>
        <v>119.27079983799617</v>
      </c>
      <c r="AM155" s="23">
        <f t="shared" si="83"/>
        <v>133.65835117040075</v>
      </c>
    </row>
    <row r="156" spans="1:39" ht="15.75" hidden="1" customHeight="1" x14ac:dyDescent="0.25">
      <c r="A156" s="624"/>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ht="15.75" hidden="1" customHeight="1" x14ac:dyDescent="0.25">
      <c r="A157" s="624"/>
      <c r="B157" s="226" t="s">
        <v>25</v>
      </c>
      <c r="C157" s="23">
        <f>SUM(C143:C156)</f>
        <v>0</v>
      </c>
      <c r="D157" s="23">
        <f>SUM(D143:D156)</f>
        <v>76.586013029190084</v>
      </c>
      <c r="E157" s="23">
        <f t="shared" ref="E157:AM157" si="84">SUM(E143:E156)</f>
        <v>277.60318854358331</v>
      </c>
      <c r="F157" s="23">
        <f t="shared" si="84"/>
        <v>424.54825643803235</v>
      </c>
      <c r="G157" s="23">
        <f t="shared" si="84"/>
        <v>1600.4099453359479</v>
      </c>
      <c r="H157" s="23">
        <f t="shared" si="84"/>
        <v>7578.6238531664712</v>
      </c>
      <c r="I157" s="23">
        <f t="shared" si="84"/>
        <v>12229.114626895949</v>
      </c>
      <c r="J157" s="23">
        <f t="shared" si="84"/>
        <v>16622.043754478236</v>
      </c>
      <c r="K157" s="23">
        <f t="shared" si="84"/>
        <v>19923.253151180634</v>
      </c>
      <c r="L157" s="23">
        <f t="shared" si="84"/>
        <v>12219.481777512101</v>
      </c>
      <c r="M157" s="23">
        <f t="shared" si="84"/>
        <v>17429.671800814813</v>
      </c>
      <c r="N157" s="23">
        <f t="shared" si="84"/>
        <v>36655.140723301425</v>
      </c>
      <c r="O157" s="23">
        <f t="shared" si="84"/>
        <v>51724.754963134197</v>
      </c>
      <c r="P157" s="23">
        <f t="shared" si="84"/>
        <v>43825.80718503712</v>
      </c>
      <c r="Q157" s="23">
        <f t="shared" si="84"/>
        <v>46568.292065957605</v>
      </c>
      <c r="R157" s="23">
        <f t="shared" si="84"/>
        <v>44159.813294453073</v>
      </c>
      <c r="S157" s="23">
        <f t="shared" si="84"/>
        <v>56021.361607097606</v>
      </c>
      <c r="T157" s="23">
        <f t="shared" si="84"/>
        <v>45207.467620997217</v>
      </c>
      <c r="U157" s="23">
        <f t="shared" si="84"/>
        <v>51345.436524924422</v>
      </c>
      <c r="V157" s="23">
        <f t="shared" si="84"/>
        <v>50008.221315915907</v>
      </c>
      <c r="W157" s="23">
        <f t="shared" si="84"/>
        <v>35267.500379208272</v>
      </c>
      <c r="X157" s="23">
        <f t="shared" si="84"/>
        <v>16822.055713449929</v>
      </c>
      <c r="Y157" s="23">
        <f t="shared" si="84"/>
        <v>16096.773290389505</v>
      </c>
      <c r="Z157" s="23">
        <f t="shared" si="84"/>
        <v>16673.962874445122</v>
      </c>
      <c r="AA157" s="23">
        <f t="shared" si="84"/>
        <v>16920.613375714649</v>
      </c>
      <c r="AB157" s="23">
        <f t="shared" si="84"/>
        <v>15015.373650051439</v>
      </c>
      <c r="AC157" s="23">
        <f t="shared" si="84"/>
        <v>16441.471367355123</v>
      </c>
      <c r="AD157" s="23">
        <f t="shared" si="84"/>
        <v>15470.103880061382</v>
      </c>
      <c r="AE157" s="23">
        <f t="shared" si="84"/>
        <v>19142.488306844625</v>
      </c>
      <c r="AF157" s="23">
        <f t="shared" si="84"/>
        <v>45207.467620997217</v>
      </c>
      <c r="AG157" s="23">
        <f t="shared" si="84"/>
        <v>51345.436524924422</v>
      </c>
      <c r="AH157" s="23">
        <f t="shared" si="84"/>
        <v>50008.221315915907</v>
      </c>
      <c r="AI157" s="23">
        <f t="shared" si="84"/>
        <v>35267.500379208272</v>
      </c>
      <c r="AJ157" s="23">
        <f t="shared" si="84"/>
        <v>16822.055713449929</v>
      </c>
      <c r="AK157" s="23">
        <f t="shared" si="84"/>
        <v>16096.773290389505</v>
      </c>
      <c r="AL157" s="23">
        <f t="shared" si="84"/>
        <v>16673.962874445122</v>
      </c>
      <c r="AM157" s="23">
        <f t="shared" si="84"/>
        <v>16920.613375714649</v>
      </c>
    </row>
    <row r="158" spans="1:39" ht="16.5" hidden="1" customHeight="1" thickBot="1" x14ac:dyDescent="0.3">
      <c r="A158" s="625"/>
      <c r="B158" s="127" t="s">
        <v>26</v>
      </c>
      <c r="C158" s="24">
        <f>C157</f>
        <v>0</v>
      </c>
      <c r="D158" s="24">
        <f>C158+D157</f>
        <v>76.586013029190084</v>
      </c>
      <c r="E158" s="24">
        <f t="shared" ref="E158:AM158" si="85">D158+E157</f>
        <v>354.18920157277341</v>
      </c>
      <c r="F158" s="24">
        <f t="shared" si="85"/>
        <v>778.73745801080577</v>
      </c>
      <c r="G158" s="24">
        <f t="shared" si="85"/>
        <v>2379.1474033467539</v>
      </c>
      <c r="H158" s="24">
        <f t="shared" si="85"/>
        <v>9957.7712565132242</v>
      </c>
      <c r="I158" s="24">
        <f t="shared" si="85"/>
        <v>22186.885883409173</v>
      </c>
      <c r="J158" s="24">
        <f t="shared" si="85"/>
        <v>38808.929637887413</v>
      </c>
      <c r="K158" s="24">
        <f t="shared" si="85"/>
        <v>58732.182789068043</v>
      </c>
      <c r="L158" s="24">
        <f t="shared" si="85"/>
        <v>70951.664566580148</v>
      </c>
      <c r="M158" s="24">
        <f t="shared" si="85"/>
        <v>88381.336367394964</v>
      </c>
      <c r="N158" s="24">
        <f t="shared" si="85"/>
        <v>125036.4770906964</v>
      </c>
      <c r="O158" s="24">
        <f t="shared" si="85"/>
        <v>176761.23205383058</v>
      </c>
      <c r="P158" s="24">
        <f t="shared" si="85"/>
        <v>220587.0392388677</v>
      </c>
      <c r="Q158" s="24">
        <f t="shared" si="85"/>
        <v>267155.33130482532</v>
      </c>
      <c r="R158" s="24">
        <f t="shared" si="85"/>
        <v>311315.1445992784</v>
      </c>
      <c r="S158" s="24">
        <f t="shared" si="85"/>
        <v>367336.50620637601</v>
      </c>
      <c r="T158" s="24">
        <f t="shared" si="85"/>
        <v>412543.97382737324</v>
      </c>
      <c r="U158" s="24">
        <f t="shared" si="85"/>
        <v>463889.41035229765</v>
      </c>
      <c r="V158" s="24">
        <f t="shared" si="85"/>
        <v>513897.63166821358</v>
      </c>
      <c r="W158" s="24">
        <f t="shared" si="85"/>
        <v>549165.13204742188</v>
      </c>
      <c r="X158" s="24">
        <f t="shared" si="85"/>
        <v>565987.18776087184</v>
      </c>
      <c r="Y158" s="24">
        <f t="shared" si="85"/>
        <v>582083.96105126129</v>
      </c>
      <c r="Z158" s="24">
        <f t="shared" si="85"/>
        <v>598757.92392570642</v>
      </c>
      <c r="AA158" s="24">
        <f t="shared" si="85"/>
        <v>615678.53730142105</v>
      </c>
      <c r="AB158" s="24">
        <f t="shared" si="85"/>
        <v>630693.91095147247</v>
      </c>
      <c r="AC158" s="24">
        <f t="shared" si="85"/>
        <v>647135.38231882756</v>
      </c>
      <c r="AD158" s="24">
        <f t="shared" si="85"/>
        <v>662605.48619888898</v>
      </c>
      <c r="AE158" s="24">
        <f t="shared" si="85"/>
        <v>681747.97450573358</v>
      </c>
      <c r="AF158" s="24">
        <f t="shared" si="85"/>
        <v>726955.44212673081</v>
      </c>
      <c r="AG158" s="24">
        <f t="shared" si="85"/>
        <v>778300.87865165528</v>
      </c>
      <c r="AH158" s="24">
        <f t="shared" si="85"/>
        <v>828309.09996757121</v>
      </c>
      <c r="AI158" s="24">
        <f t="shared" si="85"/>
        <v>863576.60034677945</v>
      </c>
      <c r="AJ158" s="24">
        <f t="shared" si="85"/>
        <v>880398.6560602294</v>
      </c>
      <c r="AK158" s="24">
        <f t="shared" si="85"/>
        <v>896495.42935061886</v>
      </c>
      <c r="AL158" s="24">
        <f t="shared" si="85"/>
        <v>913169.39222506399</v>
      </c>
      <c r="AM158" s="24">
        <f t="shared" si="85"/>
        <v>930090.00560077862</v>
      </c>
    </row>
    <row r="159" spans="1:39" hidden="1" x14ac:dyDescent="0.25">
      <c r="A159" s="95"/>
      <c r="B159" s="95"/>
      <c r="C159" s="97"/>
      <c r="D159" s="97"/>
      <c r="E159" s="97"/>
      <c r="F159" s="97"/>
      <c r="G159" s="97"/>
      <c r="H159" s="97"/>
      <c r="I159" s="97"/>
      <c r="J159" s="97"/>
      <c r="K159" s="97"/>
      <c r="L159" s="97"/>
      <c r="M159" s="97"/>
      <c r="N159" s="97"/>
    </row>
    <row r="160" spans="1:39" ht="15.75" hidden="1" thickBot="1" x14ac:dyDescent="0.3">
      <c r="A160" s="95"/>
      <c r="B160" s="95"/>
      <c r="C160" s="97"/>
      <c r="D160" s="97"/>
      <c r="E160" s="97"/>
      <c r="F160" s="97"/>
      <c r="G160" s="97"/>
      <c r="H160" s="97"/>
      <c r="I160" s="97"/>
      <c r="J160" s="97"/>
      <c r="K160" s="97"/>
      <c r="L160" s="97"/>
      <c r="M160" s="97"/>
      <c r="N160" s="97"/>
    </row>
    <row r="161" spans="1:39" ht="16.5" hidden="1" thickBot="1" x14ac:dyDescent="0.3">
      <c r="A161" s="623" t="s">
        <v>121</v>
      </c>
      <c r="B161" s="228" t="s">
        <v>136</v>
      </c>
      <c r="C161" s="135">
        <f>C$4</f>
        <v>45292</v>
      </c>
      <c r="D161" s="135">
        <f t="shared" ref="D161:AM161" si="86">D$4</f>
        <v>45323</v>
      </c>
      <c r="E161" s="135">
        <f t="shared" si="86"/>
        <v>45352</v>
      </c>
      <c r="F161" s="135">
        <f t="shared" si="86"/>
        <v>45383</v>
      </c>
      <c r="G161" s="135">
        <f t="shared" si="86"/>
        <v>45413</v>
      </c>
      <c r="H161" s="135">
        <f t="shared" si="86"/>
        <v>45444</v>
      </c>
      <c r="I161" s="135">
        <f t="shared" si="86"/>
        <v>45474</v>
      </c>
      <c r="J161" s="135">
        <f t="shared" si="86"/>
        <v>45505</v>
      </c>
      <c r="K161" s="135">
        <f t="shared" si="86"/>
        <v>45536</v>
      </c>
      <c r="L161" s="135">
        <f t="shared" si="86"/>
        <v>45566</v>
      </c>
      <c r="M161" s="135">
        <f t="shared" si="86"/>
        <v>45597</v>
      </c>
      <c r="N161" s="135">
        <f t="shared" si="86"/>
        <v>45627</v>
      </c>
      <c r="O161" s="135">
        <f t="shared" si="86"/>
        <v>45658</v>
      </c>
      <c r="P161" s="135">
        <f t="shared" si="86"/>
        <v>45689</v>
      </c>
      <c r="Q161" s="135">
        <f t="shared" si="86"/>
        <v>45717</v>
      </c>
      <c r="R161" s="135">
        <f t="shared" si="86"/>
        <v>45748</v>
      </c>
      <c r="S161" s="135">
        <f t="shared" si="86"/>
        <v>45778</v>
      </c>
      <c r="T161" s="135">
        <f t="shared" si="86"/>
        <v>45809</v>
      </c>
      <c r="U161" s="135">
        <f t="shared" si="86"/>
        <v>45839</v>
      </c>
      <c r="V161" s="135">
        <f t="shared" si="86"/>
        <v>45870</v>
      </c>
      <c r="W161" s="135">
        <f t="shared" si="86"/>
        <v>45901</v>
      </c>
      <c r="X161" s="135">
        <f t="shared" si="86"/>
        <v>45931</v>
      </c>
      <c r="Y161" s="135">
        <f t="shared" si="86"/>
        <v>45962</v>
      </c>
      <c r="Z161" s="135">
        <f t="shared" si="86"/>
        <v>45992</v>
      </c>
      <c r="AA161" s="135">
        <f t="shared" si="86"/>
        <v>46023</v>
      </c>
      <c r="AB161" s="135">
        <f t="shared" si="86"/>
        <v>46054</v>
      </c>
      <c r="AC161" s="135">
        <f t="shared" si="86"/>
        <v>46082</v>
      </c>
      <c r="AD161" s="135">
        <f t="shared" si="86"/>
        <v>46113</v>
      </c>
      <c r="AE161" s="135">
        <f t="shared" si="86"/>
        <v>46143</v>
      </c>
      <c r="AF161" s="135">
        <f t="shared" si="86"/>
        <v>46174</v>
      </c>
      <c r="AG161" s="135">
        <f t="shared" si="86"/>
        <v>46204</v>
      </c>
      <c r="AH161" s="135">
        <f t="shared" si="86"/>
        <v>46235</v>
      </c>
      <c r="AI161" s="135">
        <f t="shared" si="86"/>
        <v>46266</v>
      </c>
      <c r="AJ161" s="135">
        <f t="shared" si="86"/>
        <v>46296</v>
      </c>
      <c r="AK161" s="135">
        <f t="shared" si="86"/>
        <v>46327</v>
      </c>
      <c r="AL161" s="135">
        <f t="shared" si="86"/>
        <v>46357</v>
      </c>
      <c r="AM161" s="135">
        <f t="shared" si="86"/>
        <v>46388</v>
      </c>
    </row>
    <row r="162" spans="1:39" hidden="1" x14ac:dyDescent="0.25">
      <c r="A162" s="624"/>
      <c r="B162" s="227" t="s">
        <v>19</v>
      </c>
      <c r="C162" s="23">
        <f>IF(C23=0,0,((C5*0.5)-C41)*C78*C127*C$2)</f>
        <v>0</v>
      </c>
      <c r="D162" s="23">
        <f>IF(D23=0,0,((D5*0.5)+C23-D41)*D78*D127*D$2)</f>
        <v>0</v>
      </c>
      <c r="E162" s="23">
        <f t="shared" ref="E162:AM163" si="87">IF(E23=0,0,((E5*0.5)+D23-E41)*E78*E127*E$2)</f>
        <v>0</v>
      </c>
      <c r="F162" s="23">
        <f t="shared" si="87"/>
        <v>0</v>
      </c>
      <c r="G162" s="23">
        <f t="shared" si="87"/>
        <v>0</v>
      </c>
      <c r="H162" s="23">
        <f t="shared" si="87"/>
        <v>63.05978369027634</v>
      </c>
      <c r="I162" s="23">
        <f t="shared" si="87"/>
        <v>116.05575303702047</v>
      </c>
      <c r="J162" s="23">
        <f t="shared" si="87"/>
        <v>161.4465105066777</v>
      </c>
      <c r="K162" s="23">
        <f t="shared" si="87"/>
        <v>270.49975303414749</v>
      </c>
      <c r="L162" s="23">
        <f t="shared" si="87"/>
        <v>125.67441945788606</v>
      </c>
      <c r="M162" s="23">
        <f t="shared" si="87"/>
        <v>126.74565020260187</v>
      </c>
      <c r="N162" s="23">
        <f t="shared" si="87"/>
        <v>131.55082781452253</v>
      </c>
      <c r="O162" s="23">
        <f t="shared" si="87"/>
        <v>191.20848480005975</v>
      </c>
      <c r="P162" s="23">
        <f t="shared" si="87"/>
        <v>180.7454185057137</v>
      </c>
      <c r="Q162" s="23">
        <f t="shared" si="87"/>
        <v>204.40749427643692</v>
      </c>
      <c r="R162" s="23">
        <f t="shared" si="87"/>
        <v>200.46981617292022</v>
      </c>
      <c r="S162" s="23">
        <f t="shared" si="87"/>
        <v>265.32807327288293</v>
      </c>
      <c r="T162" s="23">
        <f t="shared" si="87"/>
        <v>79.223058393571634</v>
      </c>
      <c r="U162" s="23">
        <f t="shared" si="87"/>
        <v>76.45007051834898</v>
      </c>
      <c r="V162" s="23">
        <f t="shared" si="87"/>
        <v>78.299076902677243</v>
      </c>
      <c r="W162" s="23">
        <f t="shared" si="87"/>
        <v>75.476499757850505</v>
      </c>
      <c r="X162" s="23">
        <f t="shared" si="87"/>
        <v>27.008277896755587</v>
      </c>
      <c r="Y162" s="23">
        <f t="shared" si="87"/>
        <v>27.496490714754053</v>
      </c>
      <c r="Z162" s="23">
        <f t="shared" si="87"/>
        <v>19.303046479255293</v>
      </c>
      <c r="AA162" s="23">
        <f t="shared" si="87"/>
        <v>20.796231574732381</v>
      </c>
      <c r="AB162" s="23">
        <f t="shared" si="87"/>
        <v>19.93353422644882</v>
      </c>
      <c r="AC162" s="23">
        <f t="shared" si="87"/>
        <v>23.559253497045127</v>
      </c>
      <c r="AD162" s="23">
        <f t="shared" si="87"/>
        <v>22.471455128574615</v>
      </c>
      <c r="AE162" s="23">
        <f t="shared" si="87"/>
        <v>28.601910642278121</v>
      </c>
      <c r="AF162" s="23">
        <f t="shared" si="87"/>
        <v>79.223058393571634</v>
      </c>
      <c r="AG162" s="23">
        <f t="shared" si="87"/>
        <v>76.45007051834898</v>
      </c>
      <c r="AH162" s="23">
        <f t="shared" si="87"/>
        <v>78.299076902677243</v>
      </c>
      <c r="AI162" s="23">
        <f t="shared" si="87"/>
        <v>75.476499757850505</v>
      </c>
      <c r="AJ162" s="23">
        <f t="shared" si="87"/>
        <v>27.008277896755587</v>
      </c>
      <c r="AK162" s="23">
        <f t="shared" si="87"/>
        <v>27.496490714754053</v>
      </c>
      <c r="AL162" s="23">
        <f t="shared" si="87"/>
        <v>19.303046479255293</v>
      </c>
      <c r="AM162" s="23">
        <f t="shared" si="87"/>
        <v>20.796231574732381</v>
      </c>
    </row>
    <row r="163" spans="1:39" hidden="1" x14ac:dyDescent="0.25">
      <c r="A163" s="624"/>
      <c r="B163" s="227" t="s">
        <v>0</v>
      </c>
      <c r="C163" s="23">
        <f t="shared" ref="C163:C174" si="88">IF(C24=0,0,((C6*0.5)-C42)*C79*C128*C$2)</f>
        <v>0</v>
      </c>
      <c r="D163" s="23">
        <f t="shared" ref="D163:S174" si="89">IF(D24=0,0,((D6*0.5)+C24-D42)*D79*D128*D$2)</f>
        <v>0</v>
      </c>
      <c r="E163" s="23">
        <f t="shared" si="89"/>
        <v>0</v>
      </c>
      <c r="F163" s="23">
        <f t="shared" si="89"/>
        <v>0</v>
      </c>
      <c r="G163" s="23">
        <f t="shared" si="89"/>
        <v>0</v>
      </c>
      <c r="H163" s="23">
        <f t="shared" si="89"/>
        <v>0</v>
      </c>
      <c r="I163" s="23">
        <f t="shared" si="89"/>
        <v>0</v>
      </c>
      <c r="J163" s="23">
        <f t="shared" si="89"/>
        <v>0</v>
      </c>
      <c r="K163" s="23">
        <f t="shared" si="89"/>
        <v>0</v>
      </c>
      <c r="L163" s="23">
        <f t="shared" si="89"/>
        <v>0</v>
      </c>
      <c r="M163" s="23">
        <f t="shared" si="89"/>
        <v>0</v>
      </c>
      <c r="N163" s="23">
        <f t="shared" si="89"/>
        <v>0</v>
      </c>
      <c r="O163" s="23">
        <f t="shared" si="89"/>
        <v>0</v>
      </c>
      <c r="P163" s="23">
        <f t="shared" si="89"/>
        <v>0</v>
      </c>
      <c r="Q163" s="23">
        <f t="shared" si="89"/>
        <v>0</v>
      </c>
      <c r="R163" s="23">
        <f t="shared" si="89"/>
        <v>0</v>
      </c>
      <c r="S163" s="23">
        <f t="shared" si="89"/>
        <v>0</v>
      </c>
      <c r="T163" s="23">
        <f t="shared" si="87"/>
        <v>0</v>
      </c>
      <c r="U163" s="23">
        <f t="shared" si="87"/>
        <v>0</v>
      </c>
      <c r="V163" s="23">
        <f t="shared" si="87"/>
        <v>0</v>
      </c>
      <c r="W163" s="23">
        <f t="shared" si="87"/>
        <v>0</v>
      </c>
      <c r="X163" s="23">
        <f t="shared" si="87"/>
        <v>0</v>
      </c>
      <c r="Y163" s="23">
        <f t="shared" si="87"/>
        <v>0</v>
      </c>
      <c r="Z163" s="23">
        <f t="shared" si="87"/>
        <v>0</v>
      </c>
      <c r="AA163" s="23">
        <f t="shared" si="87"/>
        <v>0</v>
      </c>
      <c r="AB163" s="23">
        <f t="shared" si="87"/>
        <v>0</v>
      </c>
      <c r="AC163" s="23">
        <f t="shared" si="87"/>
        <v>0</v>
      </c>
      <c r="AD163" s="23">
        <f t="shared" si="87"/>
        <v>0</v>
      </c>
      <c r="AE163" s="23">
        <f t="shared" si="87"/>
        <v>0</v>
      </c>
      <c r="AF163" s="23">
        <f t="shared" si="87"/>
        <v>0</v>
      </c>
      <c r="AG163" s="23">
        <f t="shared" si="87"/>
        <v>0</v>
      </c>
      <c r="AH163" s="23">
        <f t="shared" si="87"/>
        <v>0</v>
      </c>
      <c r="AI163" s="23">
        <f t="shared" si="87"/>
        <v>0</v>
      </c>
      <c r="AJ163" s="23">
        <f t="shared" si="87"/>
        <v>0</v>
      </c>
      <c r="AK163" s="23">
        <f t="shared" si="87"/>
        <v>0</v>
      </c>
      <c r="AL163" s="23">
        <f t="shared" si="87"/>
        <v>0</v>
      </c>
      <c r="AM163" s="23">
        <f t="shared" si="87"/>
        <v>0</v>
      </c>
    </row>
    <row r="164" spans="1:39" hidden="1" x14ac:dyDescent="0.25">
      <c r="A164" s="624"/>
      <c r="B164" s="227" t="s">
        <v>20</v>
      </c>
      <c r="C164" s="23">
        <f t="shared" si="88"/>
        <v>0</v>
      </c>
      <c r="D164" s="23">
        <f t="shared" si="89"/>
        <v>0</v>
      </c>
      <c r="E164" s="23">
        <f t="shared" ref="E164:AM167" si="90">IF(E25=0,0,((E7*0.5)+D25-E43)*E80*E129*E$2)</f>
        <v>0</v>
      </c>
      <c r="F164" s="23">
        <f t="shared" si="90"/>
        <v>0</v>
      </c>
      <c r="G164" s="23">
        <f t="shared" si="90"/>
        <v>0</v>
      </c>
      <c r="H164" s="23">
        <f t="shared" si="90"/>
        <v>0</v>
      </c>
      <c r="I164" s="23">
        <f t="shared" si="90"/>
        <v>0</v>
      </c>
      <c r="J164" s="23">
        <f t="shared" si="90"/>
        <v>0</v>
      </c>
      <c r="K164" s="23">
        <f t="shared" si="90"/>
        <v>0</v>
      </c>
      <c r="L164" s="23">
        <f t="shared" si="90"/>
        <v>0</v>
      </c>
      <c r="M164" s="23">
        <f t="shared" si="90"/>
        <v>0</v>
      </c>
      <c r="N164" s="23">
        <f t="shared" si="90"/>
        <v>0</v>
      </c>
      <c r="O164" s="23">
        <f t="shared" si="90"/>
        <v>0</v>
      </c>
      <c r="P164" s="23">
        <f t="shared" si="90"/>
        <v>0</v>
      </c>
      <c r="Q164" s="23">
        <f t="shared" si="90"/>
        <v>0</v>
      </c>
      <c r="R164" s="23">
        <f t="shared" si="90"/>
        <v>0</v>
      </c>
      <c r="S164" s="23">
        <f t="shared" si="90"/>
        <v>0</v>
      </c>
      <c r="T164" s="23">
        <f t="shared" si="90"/>
        <v>0</v>
      </c>
      <c r="U164" s="23">
        <f t="shared" si="90"/>
        <v>0</v>
      </c>
      <c r="V164" s="23">
        <f t="shared" si="90"/>
        <v>0</v>
      </c>
      <c r="W164" s="23">
        <f t="shared" si="90"/>
        <v>0</v>
      </c>
      <c r="X164" s="23">
        <f t="shared" si="90"/>
        <v>0</v>
      </c>
      <c r="Y164" s="23">
        <f t="shared" si="90"/>
        <v>0</v>
      </c>
      <c r="Z164" s="23">
        <f t="shared" si="90"/>
        <v>0</v>
      </c>
      <c r="AA164" s="23">
        <f t="shared" si="90"/>
        <v>0</v>
      </c>
      <c r="AB164" s="23">
        <f t="shared" si="90"/>
        <v>0</v>
      </c>
      <c r="AC164" s="23">
        <f t="shared" si="90"/>
        <v>0</v>
      </c>
      <c r="AD164" s="23">
        <f t="shared" si="90"/>
        <v>0</v>
      </c>
      <c r="AE164" s="23">
        <f t="shared" si="90"/>
        <v>0</v>
      </c>
      <c r="AF164" s="23">
        <f t="shared" si="90"/>
        <v>0</v>
      </c>
      <c r="AG164" s="23">
        <f t="shared" si="90"/>
        <v>0</v>
      </c>
      <c r="AH164" s="23">
        <f t="shared" si="90"/>
        <v>0</v>
      </c>
      <c r="AI164" s="23">
        <f t="shared" si="90"/>
        <v>0</v>
      </c>
      <c r="AJ164" s="23">
        <f t="shared" si="90"/>
        <v>0</v>
      </c>
      <c r="AK164" s="23">
        <f t="shared" si="90"/>
        <v>0</v>
      </c>
      <c r="AL164" s="23">
        <f t="shared" si="90"/>
        <v>0</v>
      </c>
      <c r="AM164" s="23">
        <f t="shared" si="90"/>
        <v>0</v>
      </c>
    </row>
    <row r="165" spans="1:39" hidden="1" x14ac:dyDescent="0.25">
      <c r="A165" s="624"/>
      <c r="B165" s="227" t="s">
        <v>1</v>
      </c>
      <c r="C165" s="23">
        <f t="shared" si="88"/>
        <v>0</v>
      </c>
      <c r="D165" s="23">
        <f t="shared" si="89"/>
        <v>0</v>
      </c>
      <c r="E165" s="23">
        <f t="shared" si="90"/>
        <v>0</v>
      </c>
      <c r="F165" s="23">
        <f t="shared" si="90"/>
        <v>0.52600562303364828</v>
      </c>
      <c r="G165" s="23">
        <f t="shared" si="90"/>
        <v>23.71181721121528</v>
      </c>
      <c r="H165" s="23">
        <f t="shared" si="90"/>
        <v>521.34027598864827</v>
      </c>
      <c r="I165" s="23">
        <f t="shared" si="90"/>
        <v>811.77433890095278</v>
      </c>
      <c r="J165" s="23">
        <f t="shared" si="90"/>
        <v>860.17162957018797</v>
      </c>
      <c r="K165" s="23">
        <f t="shared" si="90"/>
        <v>583.68223759959801</v>
      </c>
      <c r="L165" s="23">
        <f t="shared" si="90"/>
        <v>26.613529298085261</v>
      </c>
      <c r="M165" s="23">
        <f t="shared" si="90"/>
        <v>0</v>
      </c>
      <c r="N165" s="23">
        <f t="shared" si="90"/>
        <v>0</v>
      </c>
      <c r="O165" s="23">
        <f t="shared" si="90"/>
        <v>0</v>
      </c>
      <c r="P165" s="23">
        <f t="shared" si="90"/>
        <v>0</v>
      </c>
      <c r="Q165" s="23">
        <f t="shared" si="90"/>
        <v>0</v>
      </c>
      <c r="R165" s="23">
        <f t="shared" si="90"/>
        <v>139.46167720771732</v>
      </c>
      <c r="S165" s="23">
        <f t="shared" si="90"/>
        <v>1023.3907245285625</v>
      </c>
      <c r="T165" s="23">
        <f t="shared" si="90"/>
        <v>3252.8903031584846</v>
      </c>
      <c r="U165" s="23">
        <f t="shared" si="90"/>
        <v>3732.134347845255</v>
      </c>
      <c r="V165" s="23">
        <f t="shared" si="90"/>
        <v>3819.365604525316</v>
      </c>
      <c r="W165" s="23">
        <f t="shared" si="90"/>
        <v>1791.0664209161816</v>
      </c>
      <c r="X165" s="23">
        <f t="shared" si="90"/>
        <v>61.736260435332248</v>
      </c>
      <c r="Y165" s="23">
        <f t="shared" si="90"/>
        <v>0</v>
      </c>
      <c r="Z165" s="23">
        <f t="shared" si="90"/>
        <v>0</v>
      </c>
      <c r="AA165" s="23">
        <f t="shared" si="90"/>
        <v>0</v>
      </c>
      <c r="AB165" s="23">
        <f t="shared" si="90"/>
        <v>0</v>
      </c>
      <c r="AC165" s="23">
        <f t="shared" si="90"/>
        <v>0</v>
      </c>
      <c r="AD165" s="23">
        <f t="shared" si="90"/>
        <v>68.131320055814527</v>
      </c>
      <c r="AE165" s="23">
        <f t="shared" si="90"/>
        <v>478.31077862645759</v>
      </c>
      <c r="AF165" s="23">
        <f t="shared" si="90"/>
        <v>3252.8903031584846</v>
      </c>
      <c r="AG165" s="23">
        <f t="shared" si="90"/>
        <v>3732.134347845255</v>
      </c>
      <c r="AH165" s="23">
        <f t="shared" si="90"/>
        <v>3819.365604525316</v>
      </c>
      <c r="AI165" s="23">
        <f t="shared" si="90"/>
        <v>1791.0664209161816</v>
      </c>
      <c r="AJ165" s="23">
        <f t="shared" si="90"/>
        <v>61.736260435332248</v>
      </c>
      <c r="AK165" s="23">
        <f t="shared" si="90"/>
        <v>0</v>
      </c>
      <c r="AL165" s="23">
        <f t="shared" si="90"/>
        <v>0</v>
      </c>
      <c r="AM165" s="23">
        <f t="shared" si="90"/>
        <v>0</v>
      </c>
    </row>
    <row r="166" spans="1:39" hidden="1" x14ac:dyDescent="0.25">
      <c r="A166" s="624"/>
      <c r="B166" s="227" t="s">
        <v>21</v>
      </c>
      <c r="C166" s="23">
        <f t="shared" si="88"/>
        <v>0</v>
      </c>
      <c r="D166" s="23">
        <f t="shared" si="89"/>
        <v>0</v>
      </c>
      <c r="E166" s="23">
        <f t="shared" si="90"/>
        <v>0</v>
      </c>
      <c r="F166" s="23">
        <f t="shared" si="90"/>
        <v>0</v>
      </c>
      <c r="G166" s="23">
        <f t="shared" si="90"/>
        <v>0</v>
      </c>
      <c r="H166" s="23">
        <f t="shared" si="90"/>
        <v>0</v>
      </c>
      <c r="I166" s="23">
        <f t="shared" si="90"/>
        <v>0</v>
      </c>
      <c r="J166" s="23">
        <f t="shared" si="90"/>
        <v>0</v>
      </c>
      <c r="K166" s="23">
        <f t="shared" si="90"/>
        <v>0</v>
      </c>
      <c r="L166" s="23">
        <f t="shared" si="90"/>
        <v>0</v>
      </c>
      <c r="M166" s="23">
        <f t="shared" si="90"/>
        <v>0</v>
      </c>
      <c r="N166" s="23">
        <f t="shared" si="90"/>
        <v>0</v>
      </c>
      <c r="O166" s="23">
        <f t="shared" si="90"/>
        <v>0</v>
      </c>
      <c r="P166" s="23">
        <f t="shared" si="90"/>
        <v>0</v>
      </c>
      <c r="Q166" s="23">
        <f t="shared" si="90"/>
        <v>0</v>
      </c>
      <c r="R166" s="23">
        <f t="shared" si="90"/>
        <v>0</v>
      </c>
      <c r="S166" s="23">
        <f t="shared" si="90"/>
        <v>0</v>
      </c>
      <c r="T166" s="23">
        <f t="shared" si="90"/>
        <v>0</v>
      </c>
      <c r="U166" s="23">
        <f t="shared" si="90"/>
        <v>0</v>
      </c>
      <c r="V166" s="23">
        <f t="shared" si="90"/>
        <v>0</v>
      </c>
      <c r="W166" s="23">
        <f t="shared" si="90"/>
        <v>0</v>
      </c>
      <c r="X166" s="23">
        <f t="shared" si="90"/>
        <v>0</v>
      </c>
      <c r="Y166" s="23">
        <f t="shared" si="90"/>
        <v>0</v>
      </c>
      <c r="Z166" s="23">
        <f t="shared" si="90"/>
        <v>0</v>
      </c>
      <c r="AA166" s="23">
        <f t="shared" si="90"/>
        <v>0</v>
      </c>
      <c r="AB166" s="23">
        <f t="shared" si="90"/>
        <v>0</v>
      </c>
      <c r="AC166" s="23">
        <f t="shared" si="90"/>
        <v>0</v>
      </c>
      <c r="AD166" s="23">
        <f t="shared" si="90"/>
        <v>0</v>
      </c>
      <c r="AE166" s="23">
        <f t="shared" si="90"/>
        <v>0</v>
      </c>
      <c r="AF166" s="23">
        <f t="shared" si="90"/>
        <v>0</v>
      </c>
      <c r="AG166" s="23">
        <f t="shared" si="90"/>
        <v>0</v>
      </c>
      <c r="AH166" s="23">
        <f t="shared" si="90"/>
        <v>0</v>
      </c>
      <c r="AI166" s="23">
        <f t="shared" si="90"/>
        <v>0</v>
      </c>
      <c r="AJ166" s="23">
        <f t="shared" si="90"/>
        <v>0</v>
      </c>
      <c r="AK166" s="23">
        <f t="shared" si="90"/>
        <v>0</v>
      </c>
      <c r="AL166" s="23">
        <f t="shared" si="90"/>
        <v>0</v>
      </c>
      <c r="AM166" s="23">
        <f t="shared" si="90"/>
        <v>0</v>
      </c>
    </row>
    <row r="167" spans="1:39" hidden="1" x14ac:dyDescent="0.25">
      <c r="A167" s="624"/>
      <c r="B167" s="74" t="s">
        <v>9</v>
      </c>
      <c r="C167" s="23">
        <f t="shared" si="88"/>
        <v>0</v>
      </c>
      <c r="D167" s="23">
        <f t="shared" si="89"/>
        <v>0</v>
      </c>
      <c r="E167" s="23">
        <f t="shared" si="90"/>
        <v>0</v>
      </c>
      <c r="F167" s="23">
        <f t="shared" si="90"/>
        <v>0</v>
      </c>
      <c r="G167" s="23">
        <f t="shared" si="90"/>
        <v>0</v>
      </c>
      <c r="H167" s="23">
        <f t="shared" si="90"/>
        <v>0</v>
      </c>
      <c r="I167" s="23">
        <f t="shared" si="90"/>
        <v>0</v>
      </c>
      <c r="J167" s="23">
        <f t="shared" si="90"/>
        <v>0</v>
      </c>
      <c r="K167" s="23">
        <f t="shared" si="90"/>
        <v>0</v>
      </c>
      <c r="L167" s="23">
        <f t="shared" si="90"/>
        <v>0</v>
      </c>
      <c r="M167" s="23">
        <f t="shared" si="90"/>
        <v>0</v>
      </c>
      <c r="N167" s="23">
        <f t="shared" si="90"/>
        <v>0</v>
      </c>
      <c r="O167" s="23">
        <f t="shared" si="90"/>
        <v>0</v>
      </c>
      <c r="P167" s="23">
        <f t="shared" si="90"/>
        <v>0</v>
      </c>
      <c r="Q167" s="23">
        <f t="shared" si="90"/>
        <v>0</v>
      </c>
      <c r="R167" s="23">
        <f t="shared" si="90"/>
        <v>0</v>
      </c>
      <c r="S167" s="23">
        <f t="shared" si="90"/>
        <v>0</v>
      </c>
      <c r="T167" s="23">
        <f t="shared" si="90"/>
        <v>0</v>
      </c>
      <c r="U167" s="23">
        <f t="shared" si="90"/>
        <v>0</v>
      </c>
      <c r="V167" s="23">
        <f t="shared" si="90"/>
        <v>0</v>
      </c>
      <c r="W167" s="23">
        <f t="shared" si="90"/>
        <v>0</v>
      </c>
      <c r="X167" s="23">
        <f t="shared" si="90"/>
        <v>0</v>
      </c>
      <c r="Y167" s="23">
        <f t="shared" si="90"/>
        <v>0</v>
      </c>
      <c r="Z167" s="23">
        <f t="shared" si="90"/>
        <v>0</v>
      </c>
      <c r="AA167" s="23">
        <f t="shared" si="90"/>
        <v>0</v>
      </c>
      <c r="AB167" s="23">
        <f t="shared" si="90"/>
        <v>0</v>
      </c>
      <c r="AC167" s="23">
        <f t="shared" si="90"/>
        <v>0</v>
      </c>
      <c r="AD167" s="23">
        <f t="shared" si="90"/>
        <v>0</v>
      </c>
      <c r="AE167" s="23">
        <f t="shared" si="90"/>
        <v>0</v>
      </c>
      <c r="AF167" s="23">
        <f t="shared" si="90"/>
        <v>0</v>
      </c>
      <c r="AG167" s="23">
        <f t="shared" si="90"/>
        <v>0</v>
      </c>
      <c r="AH167" s="23">
        <f t="shared" si="90"/>
        <v>0</v>
      </c>
      <c r="AI167" s="23">
        <f t="shared" si="90"/>
        <v>0</v>
      </c>
      <c r="AJ167" s="23">
        <f t="shared" si="90"/>
        <v>0</v>
      </c>
      <c r="AK167" s="23">
        <f t="shared" si="90"/>
        <v>0</v>
      </c>
      <c r="AL167" s="23">
        <f t="shared" si="90"/>
        <v>0</v>
      </c>
      <c r="AM167" s="23">
        <f t="shared" si="90"/>
        <v>0</v>
      </c>
    </row>
    <row r="168" spans="1:39" hidden="1" x14ac:dyDescent="0.25">
      <c r="A168" s="624"/>
      <c r="B168" s="74" t="s">
        <v>3</v>
      </c>
      <c r="C168" s="23">
        <f t="shared" si="88"/>
        <v>0</v>
      </c>
      <c r="D168" s="23">
        <f t="shared" si="89"/>
        <v>0</v>
      </c>
      <c r="E168" s="23">
        <f t="shared" ref="E168:AM171" si="91">IF(E29=0,0,((E11*0.5)+D29-E47)*E84*E133*E$2)</f>
        <v>1.8028293036848528</v>
      </c>
      <c r="F168" s="23">
        <f t="shared" si="91"/>
        <v>1.3874549042001423</v>
      </c>
      <c r="G168" s="23">
        <f t="shared" si="91"/>
        <v>7.4042350793281226</v>
      </c>
      <c r="H168" s="23">
        <f t="shared" si="91"/>
        <v>162.83002313988112</v>
      </c>
      <c r="I168" s="23">
        <f t="shared" si="91"/>
        <v>267.83556218343477</v>
      </c>
      <c r="J168" s="23">
        <f t="shared" si="91"/>
        <v>322.91012834459121</v>
      </c>
      <c r="K168" s="23">
        <f t="shared" si="91"/>
        <v>174.03678586452156</v>
      </c>
      <c r="L168" s="23">
        <f t="shared" si="91"/>
        <v>22.96173001945855</v>
      </c>
      <c r="M168" s="23">
        <f t="shared" si="91"/>
        <v>54.205433202545265</v>
      </c>
      <c r="N168" s="23">
        <f t="shared" si="91"/>
        <v>416.37042052899147</v>
      </c>
      <c r="O168" s="23">
        <f t="shared" si="91"/>
        <v>947.16265887491045</v>
      </c>
      <c r="P168" s="23">
        <f t="shared" si="91"/>
        <v>714.8876243537718</v>
      </c>
      <c r="Q168" s="23">
        <f t="shared" si="91"/>
        <v>580.96987624946405</v>
      </c>
      <c r="R168" s="23">
        <f t="shared" si="91"/>
        <v>223.55680106467111</v>
      </c>
      <c r="S168" s="23">
        <f t="shared" si="91"/>
        <v>565.09493706786225</v>
      </c>
      <c r="T168" s="23">
        <f t="shared" si="91"/>
        <v>1249.9989574465226</v>
      </c>
      <c r="U168" s="23">
        <f t="shared" si="91"/>
        <v>1434.3368783944459</v>
      </c>
      <c r="V168" s="23">
        <f t="shared" si="91"/>
        <v>1468.0664412421065</v>
      </c>
      <c r="W168" s="23">
        <f t="shared" si="91"/>
        <v>685.19308871716748</v>
      </c>
      <c r="X168" s="23">
        <f t="shared" si="91"/>
        <v>87.978991222406421</v>
      </c>
      <c r="Y168" s="23">
        <f t="shared" si="91"/>
        <v>132.63733030105132</v>
      </c>
      <c r="Z168" s="23">
        <f t="shared" si="91"/>
        <v>230.61394567466348</v>
      </c>
      <c r="AA168" s="23">
        <f t="shared" si="91"/>
        <v>302.47082256220313</v>
      </c>
      <c r="AB168" s="23">
        <f t="shared" si="91"/>
        <v>231.99591329359379</v>
      </c>
      <c r="AC168" s="23">
        <f t="shared" si="91"/>
        <v>196.79098005502851</v>
      </c>
      <c r="AD168" s="23">
        <f t="shared" si="91"/>
        <v>73.931472685281705</v>
      </c>
      <c r="AE168" s="23">
        <f t="shared" si="91"/>
        <v>178.94864228209107</v>
      </c>
      <c r="AF168" s="23">
        <f t="shared" si="91"/>
        <v>1249.9989574465226</v>
      </c>
      <c r="AG168" s="23">
        <f t="shared" si="91"/>
        <v>1434.3368783944459</v>
      </c>
      <c r="AH168" s="23">
        <f t="shared" si="91"/>
        <v>1468.0664412421065</v>
      </c>
      <c r="AI168" s="23">
        <f t="shared" si="91"/>
        <v>685.19308871716748</v>
      </c>
      <c r="AJ168" s="23">
        <f t="shared" si="91"/>
        <v>87.978991222406421</v>
      </c>
      <c r="AK168" s="23">
        <f t="shared" si="91"/>
        <v>132.63733030105132</v>
      </c>
      <c r="AL168" s="23">
        <f t="shared" si="91"/>
        <v>230.61394567466348</v>
      </c>
      <c r="AM168" s="23">
        <f t="shared" si="91"/>
        <v>302.47082256220313</v>
      </c>
    </row>
    <row r="169" spans="1:39" ht="15.75" hidden="1" customHeight="1" x14ac:dyDescent="0.25">
      <c r="A169" s="624"/>
      <c r="B169" s="74" t="s">
        <v>4</v>
      </c>
      <c r="C169" s="23">
        <f t="shared" si="88"/>
        <v>0</v>
      </c>
      <c r="D169" s="23">
        <f t="shared" si="89"/>
        <v>5.7925525896604944</v>
      </c>
      <c r="E169" s="23">
        <f t="shared" si="91"/>
        <v>20.124701237009305</v>
      </c>
      <c r="F169" s="23">
        <f t="shared" si="91"/>
        <v>35.343198190073991</v>
      </c>
      <c r="G169" s="23">
        <f t="shared" si="91"/>
        <v>123.88676690270475</v>
      </c>
      <c r="H169" s="23">
        <f t="shared" si="91"/>
        <v>526.7698926126518</v>
      </c>
      <c r="I169" s="23">
        <f t="shared" si="91"/>
        <v>731.42492683342641</v>
      </c>
      <c r="J169" s="23">
        <f t="shared" si="91"/>
        <v>761.09059827962676</v>
      </c>
      <c r="K169" s="23">
        <f t="shared" si="91"/>
        <v>916.0821963133576</v>
      </c>
      <c r="L169" s="23">
        <f t="shared" si="91"/>
        <v>505.81938782247772</v>
      </c>
      <c r="M169" s="23">
        <f t="shared" si="91"/>
        <v>727.53940878751905</v>
      </c>
      <c r="N169" s="23">
        <f t="shared" si="91"/>
        <v>900.69662788335927</v>
      </c>
      <c r="O169" s="23">
        <f t="shared" si="91"/>
        <v>1505.8673977080171</v>
      </c>
      <c r="P169" s="23">
        <f t="shared" si="91"/>
        <v>1146.1319454713564</v>
      </c>
      <c r="Q169" s="23">
        <f t="shared" si="91"/>
        <v>1309.3149248722434</v>
      </c>
      <c r="R169" s="23">
        <f t="shared" si="91"/>
        <v>1513.9133114754386</v>
      </c>
      <c r="S169" s="23">
        <f t="shared" si="91"/>
        <v>2160.7652351816751</v>
      </c>
      <c r="T169" s="23">
        <f t="shared" si="91"/>
        <v>685.17393321999884</v>
      </c>
      <c r="U169" s="23">
        <f t="shared" si="91"/>
        <v>800.68112677980605</v>
      </c>
      <c r="V169" s="23">
        <f t="shared" si="91"/>
        <v>670.1814747536705</v>
      </c>
      <c r="W169" s="23">
        <f t="shared" si="91"/>
        <v>645.11505227398663</v>
      </c>
      <c r="X169" s="23">
        <f t="shared" si="91"/>
        <v>293.23298006430991</v>
      </c>
      <c r="Y169" s="23">
        <f t="shared" si="91"/>
        <v>236.00223230167197</v>
      </c>
      <c r="Z169" s="23">
        <f t="shared" si="91"/>
        <v>161.81778451124387</v>
      </c>
      <c r="AA169" s="23">
        <f t="shared" si="91"/>
        <v>216.87504423261515</v>
      </c>
      <c r="AB169" s="23">
        <f t="shared" si="91"/>
        <v>167.41697576595269</v>
      </c>
      <c r="AC169" s="23">
        <f t="shared" si="91"/>
        <v>199.84605800119044</v>
      </c>
      <c r="AD169" s="23">
        <f t="shared" si="91"/>
        <v>224.57120457100237</v>
      </c>
      <c r="AE169" s="23">
        <f t="shared" si="91"/>
        <v>308.44674705463927</v>
      </c>
      <c r="AF169" s="23">
        <f t="shared" si="91"/>
        <v>685.17393321999884</v>
      </c>
      <c r="AG169" s="23">
        <f t="shared" si="91"/>
        <v>800.68112677980605</v>
      </c>
      <c r="AH169" s="23">
        <f t="shared" si="91"/>
        <v>670.1814747536705</v>
      </c>
      <c r="AI169" s="23">
        <f t="shared" si="91"/>
        <v>645.11505227398663</v>
      </c>
      <c r="AJ169" s="23">
        <f t="shared" si="91"/>
        <v>293.23298006430991</v>
      </c>
      <c r="AK169" s="23">
        <f t="shared" si="91"/>
        <v>236.00223230167197</v>
      </c>
      <c r="AL169" s="23">
        <f t="shared" si="91"/>
        <v>161.81778451124387</v>
      </c>
      <c r="AM169" s="23">
        <f t="shared" si="91"/>
        <v>216.87504423261515</v>
      </c>
    </row>
    <row r="170" spans="1:39" hidden="1" x14ac:dyDescent="0.25">
      <c r="A170" s="624"/>
      <c r="B170" s="74" t="s">
        <v>5</v>
      </c>
      <c r="C170" s="23">
        <f t="shared" si="88"/>
        <v>0</v>
      </c>
      <c r="D170" s="23">
        <f t="shared" si="89"/>
        <v>0</v>
      </c>
      <c r="E170" s="23">
        <f t="shared" si="91"/>
        <v>0</v>
      </c>
      <c r="F170" s="23">
        <f t="shared" si="91"/>
        <v>0</v>
      </c>
      <c r="G170" s="23">
        <f t="shared" si="91"/>
        <v>0</v>
      </c>
      <c r="H170" s="23">
        <f t="shared" si="91"/>
        <v>0</v>
      </c>
      <c r="I170" s="23">
        <f t="shared" si="91"/>
        <v>0</v>
      </c>
      <c r="J170" s="23">
        <f t="shared" si="91"/>
        <v>0</v>
      </c>
      <c r="K170" s="23">
        <f t="shared" si="91"/>
        <v>0</v>
      </c>
      <c r="L170" s="23">
        <f t="shared" si="91"/>
        <v>0</v>
      </c>
      <c r="M170" s="23">
        <f t="shared" si="91"/>
        <v>0</v>
      </c>
      <c r="N170" s="23">
        <f t="shared" si="91"/>
        <v>0</v>
      </c>
      <c r="O170" s="23">
        <f t="shared" si="91"/>
        <v>0</v>
      </c>
      <c r="P170" s="23">
        <f t="shared" si="91"/>
        <v>0</v>
      </c>
      <c r="Q170" s="23">
        <f t="shared" si="91"/>
        <v>0</v>
      </c>
      <c r="R170" s="23">
        <f t="shared" si="91"/>
        <v>0</v>
      </c>
      <c r="S170" s="23">
        <f t="shared" si="91"/>
        <v>0</v>
      </c>
      <c r="T170" s="23">
        <f t="shared" si="91"/>
        <v>0</v>
      </c>
      <c r="U170" s="23">
        <f t="shared" si="91"/>
        <v>0</v>
      </c>
      <c r="V170" s="23">
        <f t="shared" si="91"/>
        <v>0</v>
      </c>
      <c r="W170" s="23">
        <f t="shared" si="91"/>
        <v>0</v>
      </c>
      <c r="X170" s="23">
        <f t="shared" si="91"/>
        <v>0</v>
      </c>
      <c r="Y170" s="23">
        <f t="shared" si="91"/>
        <v>0</v>
      </c>
      <c r="Z170" s="23">
        <f t="shared" si="91"/>
        <v>0</v>
      </c>
      <c r="AA170" s="23">
        <f t="shared" si="91"/>
        <v>0</v>
      </c>
      <c r="AB170" s="23">
        <f t="shared" si="91"/>
        <v>0</v>
      </c>
      <c r="AC170" s="23">
        <f t="shared" si="91"/>
        <v>0</v>
      </c>
      <c r="AD170" s="23">
        <f t="shared" si="91"/>
        <v>0</v>
      </c>
      <c r="AE170" s="23">
        <f t="shared" si="91"/>
        <v>0</v>
      </c>
      <c r="AF170" s="23">
        <f t="shared" si="91"/>
        <v>0</v>
      </c>
      <c r="AG170" s="23">
        <f t="shared" si="91"/>
        <v>0</v>
      </c>
      <c r="AH170" s="23">
        <f t="shared" si="91"/>
        <v>0</v>
      </c>
      <c r="AI170" s="23">
        <f t="shared" si="91"/>
        <v>0</v>
      </c>
      <c r="AJ170" s="23">
        <f t="shared" si="91"/>
        <v>0</v>
      </c>
      <c r="AK170" s="23">
        <f t="shared" si="91"/>
        <v>0</v>
      </c>
      <c r="AL170" s="23">
        <f t="shared" si="91"/>
        <v>0</v>
      </c>
      <c r="AM170" s="23">
        <f t="shared" si="91"/>
        <v>0</v>
      </c>
    </row>
    <row r="171" spans="1:39" hidden="1" x14ac:dyDescent="0.25">
      <c r="A171" s="624"/>
      <c r="B171" s="74" t="s">
        <v>22</v>
      </c>
      <c r="C171" s="23">
        <f t="shared" si="88"/>
        <v>0</v>
      </c>
      <c r="D171" s="23">
        <f t="shared" si="89"/>
        <v>0</v>
      </c>
      <c r="E171" s="23">
        <f t="shared" si="91"/>
        <v>0</v>
      </c>
      <c r="F171" s="23">
        <f t="shared" si="91"/>
        <v>0</v>
      </c>
      <c r="G171" s="23">
        <f t="shared" si="91"/>
        <v>0</v>
      </c>
      <c r="H171" s="23">
        <f t="shared" si="91"/>
        <v>0</v>
      </c>
      <c r="I171" s="23">
        <f t="shared" si="91"/>
        <v>0</v>
      </c>
      <c r="J171" s="23">
        <f t="shared" si="91"/>
        <v>208.53252722187992</v>
      </c>
      <c r="K171" s="23">
        <f t="shared" si="91"/>
        <v>393.75746690839492</v>
      </c>
      <c r="L171" s="23">
        <f t="shared" si="91"/>
        <v>142.28736828675625</v>
      </c>
      <c r="M171" s="23">
        <f t="shared" si="91"/>
        <v>143.50020542697121</v>
      </c>
      <c r="N171" s="23">
        <f t="shared" si="91"/>
        <v>102.31135200561214</v>
      </c>
      <c r="O171" s="23">
        <f t="shared" si="91"/>
        <v>113.2527164857967</v>
      </c>
      <c r="P171" s="23">
        <f t="shared" si="91"/>
        <v>107.05544609873854</v>
      </c>
      <c r="Q171" s="23">
        <f t="shared" si="91"/>
        <v>121.07048503139536</v>
      </c>
      <c r="R171" s="23">
        <f t="shared" si="91"/>
        <v>118.73819971290531</v>
      </c>
      <c r="S171" s="23">
        <f t="shared" si="91"/>
        <v>157.15372196750505</v>
      </c>
      <c r="T171" s="23">
        <f t="shared" si="91"/>
        <v>0</v>
      </c>
      <c r="U171" s="23">
        <f t="shared" si="91"/>
        <v>0</v>
      </c>
      <c r="V171" s="23">
        <f t="shared" si="91"/>
        <v>0</v>
      </c>
      <c r="W171" s="23">
        <f t="shared" si="91"/>
        <v>0</v>
      </c>
      <c r="X171" s="23">
        <f t="shared" si="91"/>
        <v>0</v>
      </c>
      <c r="Y171" s="23">
        <f t="shared" si="91"/>
        <v>0</v>
      </c>
      <c r="Z171" s="23">
        <f t="shared" si="91"/>
        <v>0</v>
      </c>
      <c r="AA171" s="23">
        <f t="shared" si="91"/>
        <v>0</v>
      </c>
      <c r="AB171" s="23">
        <f t="shared" si="91"/>
        <v>0</v>
      </c>
      <c r="AC171" s="23">
        <f t="shared" si="91"/>
        <v>0</v>
      </c>
      <c r="AD171" s="23">
        <f t="shared" si="91"/>
        <v>0</v>
      </c>
      <c r="AE171" s="23">
        <f t="shared" si="91"/>
        <v>0</v>
      </c>
      <c r="AF171" s="23">
        <f t="shared" si="91"/>
        <v>0</v>
      </c>
      <c r="AG171" s="23">
        <f t="shared" si="91"/>
        <v>0</v>
      </c>
      <c r="AH171" s="23">
        <f t="shared" si="91"/>
        <v>0</v>
      </c>
      <c r="AI171" s="23">
        <f t="shared" si="91"/>
        <v>0</v>
      </c>
      <c r="AJ171" s="23">
        <f t="shared" si="91"/>
        <v>0</v>
      </c>
      <c r="AK171" s="23">
        <f t="shared" si="91"/>
        <v>0</v>
      </c>
      <c r="AL171" s="23">
        <f t="shared" si="91"/>
        <v>0</v>
      </c>
      <c r="AM171" s="23">
        <f t="shared" si="91"/>
        <v>0</v>
      </c>
    </row>
    <row r="172" spans="1:39" hidden="1" x14ac:dyDescent="0.25">
      <c r="A172" s="624"/>
      <c r="B172" s="74" t="s">
        <v>23</v>
      </c>
      <c r="C172" s="23">
        <f t="shared" si="88"/>
        <v>0</v>
      </c>
      <c r="D172" s="23">
        <f t="shared" si="89"/>
        <v>0</v>
      </c>
      <c r="E172" s="23">
        <f t="shared" ref="E172:AM174" si="92">IF(E33=0,0,((E15*0.5)+D33-E51)*E88*E137*E$2)</f>
        <v>0</v>
      </c>
      <c r="F172" s="23">
        <f t="shared" si="92"/>
        <v>0</v>
      </c>
      <c r="G172" s="23">
        <f t="shared" si="92"/>
        <v>14.92834004756741</v>
      </c>
      <c r="H172" s="23">
        <f t="shared" si="92"/>
        <v>84.515709674533028</v>
      </c>
      <c r="I172" s="23">
        <f t="shared" si="92"/>
        <v>80.089072646675959</v>
      </c>
      <c r="J172" s="23">
        <f t="shared" si="92"/>
        <v>383.89409973935466</v>
      </c>
      <c r="K172" s="23">
        <f t="shared" si="92"/>
        <v>645.6148574075786</v>
      </c>
      <c r="L172" s="23">
        <f t="shared" si="92"/>
        <v>233.29802405683657</v>
      </c>
      <c r="M172" s="23">
        <f t="shared" si="92"/>
        <v>445.30700985339058</v>
      </c>
      <c r="N172" s="23">
        <f t="shared" si="92"/>
        <v>777.80028003954499</v>
      </c>
      <c r="O172" s="23">
        <f t="shared" si="92"/>
        <v>1204.7642167437425</v>
      </c>
      <c r="P172" s="23">
        <f t="shared" si="92"/>
        <v>1138.8386492563641</v>
      </c>
      <c r="Q172" s="23">
        <f t="shared" si="92"/>
        <v>1287.9283834920361</v>
      </c>
      <c r="R172" s="23">
        <f t="shared" si="92"/>
        <v>1263.117906691632</v>
      </c>
      <c r="S172" s="23">
        <f t="shared" si="92"/>
        <v>1671.7760653298751</v>
      </c>
      <c r="T172" s="23">
        <f t="shared" si="92"/>
        <v>3080.509790140627</v>
      </c>
      <c r="U172" s="23">
        <f t="shared" si="92"/>
        <v>2972.6849160348115</v>
      </c>
      <c r="V172" s="23">
        <f t="shared" si="92"/>
        <v>3044.5816893285055</v>
      </c>
      <c r="W172" s="23">
        <f t="shared" si="92"/>
        <v>2934.8285858208087</v>
      </c>
      <c r="X172" s="23">
        <f t="shared" si="92"/>
        <v>1050.1900098639123</v>
      </c>
      <c r="Y172" s="23">
        <f t="shared" si="92"/>
        <v>1069.1736794673375</v>
      </c>
      <c r="Z172" s="23">
        <f t="shared" si="92"/>
        <v>750.57975373127624</v>
      </c>
      <c r="AA172" s="23">
        <f t="shared" si="92"/>
        <v>808.64077028857798</v>
      </c>
      <c r="AB172" s="23">
        <f t="shared" si="92"/>
        <v>775.09564237754137</v>
      </c>
      <c r="AC172" s="23">
        <f t="shared" si="92"/>
        <v>916.0781282326916</v>
      </c>
      <c r="AD172" s="23">
        <f t="shared" si="92"/>
        <v>873.78017115149521</v>
      </c>
      <c r="AE172" s="23">
        <f t="shared" si="92"/>
        <v>1112.1568333369787</v>
      </c>
      <c r="AF172" s="23">
        <f t="shared" si="92"/>
        <v>3080.509790140627</v>
      </c>
      <c r="AG172" s="23">
        <f t="shared" si="92"/>
        <v>2972.6849160348115</v>
      </c>
      <c r="AH172" s="23">
        <f t="shared" si="92"/>
        <v>3044.5816893285055</v>
      </c>
      <c r="AI172" s="23">
        <f t="shared" si="92"/>
        <v>2934.8285858208087</v>
      </c>
      <c r="AJ172" s="23">
        <f t="shared" si="92"/>
        <v>1050.1900098639123</v>
      </c>
      <c r="AK172" s="23">
        <f t="shared" si="92"/>
        <v>1069.1736794673375</v>
      </c>
      <c r="AL172" s="23">
        <f t="shared" si="92"/>
        <v>750.57975373127624</v>
      </c>
      <c r="AM172" s="23">
        <f t="shared" si="92"/>
        <v>808.64077028857798</v>
      </c>
    </row>
    <row r="173" spans="1:39" ht="15.75" hidden="1" customHeight="1" x14ac:dyDescent="0.25">
      <c r="A173" s="624"/>
      <c r="B173" s="74" t="s">
        <v>7</v>
      </c>
      <c r="C173" s="23">
        <f t="shared" si="88"/>
        <v>0</v>
      </c>
      <c r="D173" s="23">
        <f t="shared" si="89"/>
        <v>0</v>
      </c>
      <c r="E173" s="23">
        <f t="shared" si="92"/>
        <v>0</v>
      </c>
      <c r="F173" s="23">
        <f t="shared" si="92"/>
        <v>0</v>
      </c>
      <c r="G173" s="23">
        <f t="shared" si="92"/>
        <v>0</v>
      </c>
      <c r="H173" s="23">
        <f t="shared" si="92"/>
        <v>0</v>
      </c>
      <c r="I173" s="23">
        <f t="shared" si="92"/>
        <v>0</v>
      </c>
      <c r="J173" s="23">
        <f t="shared" si="92"/>
        <v>0</v>
      </c>
      <c r="K173" s="23">
        <f t="shared" si="92"/>
        <v>0</v>
      </c>
      <c r="L173" s="23">
        <f t="shared" si="92"/>
        <v>0</v>
      </c>
      <c r="M173" s="23">
        <f t="shared" si="92"/>
        <v>0</v>
      </c>
      <c r="N173" s="23">
        <f t="shared" si="92"/>
        <v>0</v>
      </c>
      <c r="O173" s="23">
        <f t="shared" si="92"/>
        <v>0</v>
      </c>
      <c r="P173" s="23">
        <f t="shared" si="92"/>
        <v>0</v>
      </c>
      <c r="Q173" s="23">
        <f t="shared" si="92"/>
        <v>0</v>
      </c>
      <c r="R173" s="23">
        <f t="shared" si="92"/>
        <v>0</v>
      </c>
      <c r="S173" s="23">
        <f t="shared" si="92"/>
        <v>0</v>
      </c>
      <c r="T173" s="23">
        <f t="shared" si="92"/>
        <v>0</v>
      </c>
      <c r="U173" s="23">
        <f t="shared" si="92"/>
        <v>0</v>
      </c>
      <c r="V173" s="23">
        <f t="shared" si="92"/>
        <v>0</v>
      </c>
      <c r="W173" s="23">
        <f t="shared" si="92"/>
        <v>0</v>
      </c>
      <c r="X173" s="23">
        <f t="shared" si="92"/>
        <v>0</v>
      </c>
      <c r="Y173" s="23">
        <f t="shared" si="92"/>
        <v>0</v>
      </c>
      <c r="Z173" s="23">
        <f t="shared" si="92"/>
        <v>0</v>
      </c>
      <c r="AA173" s="23">
        <f t="shared" si="92"/>
        <v>0</v>
      </c>
      <c r="AB173" s="23">
        <f t="shared" si="92"/>
        <v>0</v>
      </c>
      <c r="AC173" s="23">
        <f t="shared" si="92"/>
        <v>0</v>
      </c>
      <c r="AD173" s="23">
        <f t="shared" si="92"/>
        <v>0</v>
      </c>
      <c r="AE173" s="23">
        <f t="shared" si="92"/>
        <v>0</v>
      </c>
      <c r="AF173" s="23">
        <f t="shared" si="92"/>
        <v>0</v>
      </c>
      <c r="AG173" s="23">
        <f t="shared" si="92"/>
        <v>0</v>
      </c>
      <c r="AH173" s="23">
        <f t="shared" si="92"/>
        <v>0</v>
      </c>
      <c r="AI173" s="23">
        <f t="shared" si="92"/>
        <v>0</v>
      </c>
      <c r="AJ173" s="23">
        <f t="shared" si="92"/>
        <v>0</v>
      </c>
      <c r="AK173" s="23">
        <f t="shared" si="92"/>
        <v>0</v>
      </c>
      <c r="AL173" s="23">
        <f t="shared" si="92"/>
        <v>0</v>
      </c>
      <c r="AM173" s="23">
        <f t="shared" si="92"/>
        <v>0</v>
      </c>
    </row>
    <row r="174" spans="1:39" ht="15.75" hidden="1" customHeight="1" x14ac:dyDescent="0.25">
      <c r="A174" s="624"/>
      <c r="B174" s="74" t="s">
        <v>8</v>
      </c>
      <c r="C174" s="23">
        <f t="shared" si="88"/>
        <v>0</v>
      </c>
      <c r="D174" s="23">
        <f t="shared" si="89"/>
        <v>0</v>
      </c>
      <c r="E174" s="23">
        <f t="shared" si="92"/>
        <v>0</v>
      </c>
      <c r="F174" s="23">
        <f t="shared" si="92"/>
        <v>0</v>
      </c>
      <c r="G174" s="23">
        <f t="shared" si="92"/>
        <v>0</v>
      </c>
      <c r="H174" s="23">
        <f t="shared" si="92"/>
        <v>0</v>
      </c>
      <c r="I174" s="23">
        <f t="shared" si="92"/>
        <v>0</v>
      </c>
      <c r="J174" s="23">
        <f t="shared" si="92"/>
        <v>0</v>
      </c>
      <c r="K174" s="23">
        <f t="shared" si="92"/>
        <v>0</v>
      </c>
      <c r="L174" s="23">
        <f t="shared" si="92"/>
        <v>0</v>
      </c>
      <c r="M174" s="23">
        <f t="shared" si="92"/>
        <v>0</v>
      </c>
      <c r="N174" s="23">
        <f t="shared" si="92"/>
        <v>2.8471851752108992</v>
      </c>
      <c r="O174" s="23">
        <f t="shared" si="92"/>
        <v>6.4840645905340111</v>
      </c>
      <c r="P174" s="23">
        <f t="shared" si="92"/>
        <v>6.3164027035947532</v>
      </c>
      <c r="Q174" s="23">
        <f t="shared" si="92"/>
        <v>7.7715676996217189</v>
      </c>
      <c r="R174" s="23">
        <f t="shared" si="92"/>
        <v>7.77538449647977</v>
      </c>
      <c r="S174" s="23">
        <f t="shared" si="92"/>
        <v>9.4193791815830465</v>
      </c>
      <c r="T174" s="23">
        <f t="shared" si="92"/>
        <v>31.823209037608166</v>
      </c>
      <c r="U174" s="23">
        <f t="shared" si="92"/>
        <v>29.162813442404186</v>
      </c>
      <c r="V174" s="23">
        <f t="shared" si="92"/>
        <v>31.974267853200555</v>
      </c>
      <c r="W174" s="23">
        <f t="shared" si="92"/>
        <v>29.682526314096311</v>
      </c>
      <c r="X174" s="23">
        <f t="shared" si="92"/>
        <v>11.220102244152095</v>
      </c>
      <c r="Y174" s="23">
        <f t="shared" si="92"/>
        <v>12.351541292444304</v>
      </c>
      <c r="Z174" s="23">
        <f t="shared" si="92"/>
        <v>7.1953200973532701</v>
      </c>
      <c r="AA174" s="23">
        <f t="shared" si="92"/>
        <v>7.9845035318734281</v>
      </c>
      <c r="AB174" s="23">
        <f t="shared" si="92"/>
        <v>7.8810639130243718</v>
      </c>
      <c r="AC174" s="23">
        <f t="shared" si="92"/>
        <v>10.124725001989463</v>
      </c>
      <c r="AD174" s="23">
        <f t="shared" si="92"/>
        <v>9.8436161321473818</v>
      </c>
      <c r="AE174" s="23">
        <f t="shared" si="92"/>
        <v>11.478462721640314</v>
      </c>
      <c r="AF174" s="23">
        <f t="shared" si="92"/>
        <v>31.823209037608166</v>
      </c>
      <c r="AG174" s="23">
        <f t="shared" si="92"/>
        <v>29.162813442404186</v>
      </c>
      <c r="AH174" s="23">
        <f t="shared" si="92"/>
        <v>31.974267853200555</v>
      </c>
      <c r="AI174" s="23">
        <f t="shared" si="92"/>
        <v>29.682526314096311</v>
      </c>
      <c r="AJ174" s="23">
        <f t="shared" si="92"/>
        <v>11.220102244152095</v>
      </c>
      <c r="AK174" s="23">
        <f t="shared" si="92"/>
        <v>12.351541292444304</v>
      </c>
      <c r="AL174" s="23">
        <f t="shared" si="92"/>
        <v>7.1953200973532701</v>
      </c>
      <c r="AM174" s="23">
        <f t="shared" si="92"/>
        <v>7.9845035318734281</v>
      </c>
    </row>
    <row r="175" spans="1:39" ht="15.75" hidden="1" customHeight="1" x14ac:dyDescent="0.25">
      <c r="A175" s="624"/>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ht="15.75" hidden="1" customHeight="1" x14ac:dyDescent="0.25">
      <c r="A176" s="624"/>
      <c r="B176" s="226" t="s">
        <v>25</v>
      </c>
      <c r="C176" s="23">
        <f>SUM(C162:C175)</f>
        <v>0</v>
      </c>
      <c r="D176" s="23">
        <f>SUM(D162:D175)</f>
        <v>5.7925525896604944</v>
      </c>
      <c r="E176" s="23">
        <f t="shared" ref="E176:AM176" si="93">SUM(E162:E175)</f>
        <v>21.927530540694157</v>
      </c>
      <c r="F176" s="23">
        <f t="shared" si="93"/>
        <v>37.256658717307779</v>
      </c>
      <c r="G176" s="23">
        <f t="shared" si="93"/>
        <v>169.93115924081556</v>
      </c>
      <c r="H176" s="23">
        <f t="shared" si="93"/>
        <v>1358.5156851059908</v>
      </c>
      <c r="I176" s="23">
        <f t="shared" si="93"/>
        <v>2007.1796536015104</v>
      </c>
      <c r="J176" s="23">
        <f t="shared" si="93"/>
        <v>2698.0454936623182</v>
      </c>
      <c r="K176" s="23">
        <f t="shared" si="93"/>
        <v>2983.6732971275983</v>
      </c>
      <c r="L176" s="23">
        <f t="shared" si="93"/>
        <v>1056.6544589415003</v>
      </c>
      <c r="M176" s="23">
        <f t="shared" si="93"/>
        <v>1497.2977074730279</v>
      </c>
      <c r="N176" s="23">
        <f t="shared" si="93"/>
        <v>2331.5766934472413</v>
      </c>
      <c r="O176" s="23">
        <f t="shared" si="93"/>
        <v>3968.7395392030603</v>
      </c>
      <c r="P176" s="23">
        <f t="shared" si="93"/>
        <v>3293.9754863895391</v>
      </c>
      <c r="Q176" s="23">
        <f t="shared" si="93"/>
        <v>3511.4627316211977</v>
      </c>
      <c r="R176" s="23">
        <f t="shared" si="93"/>
        <v>3467.033096821764</v>
      </c>
      <c r="S176" s="23">
        <f t="shared" si="93"/>
        <v>5852.9281365299466</v>
      </c>
      <c r="T176" s="23">
        <f t="shared" si="93"/>
        <v>8379.6192513968126</v>
      </c>
      <c r="U176" s="23">
        <f t="shared" si="93"/>
        <v>9045.4501530150719</v>
      </c>
      <c r="V176" s="23">
        <f t="shared" si="93"/>
        <v>9112.468554605477</v>
      </c>
      <c r="W176" s="23">
        <f t="shared" si="93"/>
        <v>6161.3621738000911</v>
      </c>
      <c r="X176" s="23">
        <f t="shared" si="93"/>
        <v>1531.3666217268685</v>
      </c>
      <c r="Y176" s="23">
        <f t="shared" si="93"/>
        <v>1477.6612740772593</v>
      </c>
      <c r="Z176" s="23">
        <f t="shared" si="93"/>
        <v>1169.5098504937921</v>
      </c>
      <c r="AA176" s="23">
        <f t="shared" si="93"/>
        <v>1356.7673721900021</v>
      </c>
      <c r="AB176" s="23">
        <f t="shared" si="93"/>
        <v>1202.3231295765609</v>
      </c>
      <c r="AC176" s="23">
        <f t="shared" si="93"/>
        <v>1346.399144787945</v>
      </c>
      <c r="AD176" s="23">
        <f t="shared" si="93"/>
        <v>1272.7292397243159</v>
      </c>
      <c r="AE176" s="23">
        <f t="shared" si="93"/>
        <v>2117.9433746640852</v>
      </c>
      <c r="AF176" s="23">
        <f t="shared" si="93"/>
        <v>8379.6192513968126</v>
      </c>
      <c r="AG176" s="23">
        <f t="shared" si="93"/>
        <v>9045.4501530150719</v>
      </c>
      <c r="AH176" s="23">
        <f t="shared" si="93"/>
        <v>9112.468554605477</v>
      </c>
      <c r="AI176" s="23">
        <f t="shared" si="93"/>
        <v>6161.3621738000911</v>
      </c>
      <c r="AJ176" s="23">
        <f t="shared" si="93"/>
        <v>1531.3666217268685</v>
      </c>
      <c r="AK176" s="23">
        <f t="shared" si="93"/>
        <v>1477.6612740772593</v>
      </c>
      <c r="AL176" s="23">
        <f t="shared" si="93"/>
        <v>1169.5098504937921</v>
      </c>
      <c r="AM176" s="23">
        <f t="shared" si="93"/>
        <v>1356.7673721900021</v>
      </c>
    </row>
    <row r="177" spans="1:39" ht="16.5" hidden="1" customHeight="1" thickBot="1" x14ac:dyDescent="0.3">
      <c r="A177" s="625"/>
      <c r="B177" s="127" t="s">
        <v>26</v>
      </c>
      <c r="C177" s="24">
        <f>C176</f>
        <v>0</v>
      </c>
      <c r="D177" s="24">
        <f>C177+D176</f>
        <v>5.7925525896604944</v>
      </c>
      <c r="E177" s="24">
        <f t="shared" ref="E177:AM177" si="94">D177+E176</f>
        <v>27.720083130354652</v>
      </c>
      <c r="F177" s="24">
        <f t="shared" si="94"/>
        <v>64.976741847662424</v>
      </c>
      <c r="G177" s="24">
        <f t="shared" si="94"/>
        <v>234.90790108847798</v>
      </c>
      <c r="H177" s="24">
        <f t="shared" si="94"/>
        <v>1593.4235861944687</v>
      </c>
      <c r="I177" s="24">
        <f t="shared" si="94"/>
        <v>3600.6032397959789</v>
      </c>
      <c r="J177" s="24">
        <f t="shared" si="94"/>
        <v>6298.6487334582971</v>
      </c>
      <c r="K177" s="24">
        <f t="shared" si="94"/>
        <v>9282.3220305858958</v>
      </c>
      <c r="L177" s="24">
        <f t="shared" si="94"/>
        <v>10338.976489527397</v>
      </c>
      <c r="M177" s="24">
        <f t="shared" si="94"/>
        <v>11836.274197000424</v>
      </c>
      <c r="N177" s="24">
        <f t="shared" si="94"/>
        <v>14167.850890447666</v>
      </c>
      <c r="O177" s="24">
        <f t="shared" si="94"/>
        <v>18136.590429650725</v>
      </c>
      <c r="P177" s="24">
        <f t="shared" si="94"/>
        <v>21430.565916040265</v>
      </c>
      <c r="Q177" s="24">
        <f t="shared" si="94"/>
        <v>24942.028647661464</v>
      </c>
      <c r="R177" s="24">
        <f t="shared" si="94"/>
        <v>28409.061744483228</v>
      </c>
      <c r="S177" s="24">
        <f t="shared" si="94"/>
        <v>34261.989881013171</v>
      </c>
      <c r="T177" s="24">
        <f t="shared" si="94"/>
        <v>42641.609132409983</v>
      </c>
      <c r="U177" s="24">
        <f t="shared" si="94"/>
        <v>51687.059285425057</v>
      </c>
      <c r="V177" s="24">
        <f t="shared" si="94"/>
        <v>60799.527840030532</v>
      </c>
      <c r="W177" s="24">
        <f t="shared" si="94"/>
        <v>66960.89001383062</v>
      </c>
      <c r="X177" s="24">
        <f t="shared" si="94"/>
        <v>68492.256635557482</v>
      </c>
      <c r="Y177" s="24">
        <f t="shared" si="94"/>
        <v>69969.917909634736</v>
      </c>
      <c r="Z177" s="24">
        <f t="shared" si="94"/>
        <v>71139.427760128528</v>
      </c>
      <c r="AA177" s="24">
        <f t="shared" si="94"/>
        <v>72496.195132318535</v>
      </c>
      <c r="AB177" s="24">
        <f t="shared" si="94"/>
        <v>73698.518261895093</v>
      </c>
      <c r="AC177" s="24">
        <f t="shared" si="94"/>
        <v>75044.917406683031</v>
      </c>
      <c r="AD177" s="24">
        <f t="shared" si="94"/>
        <v>76317.646646407346</v>
      </c>
      <c r="AE177" s="24">
        <f t="shared" si="94"/>
        <v>78435.590021071432</v>
      </c>
      <c r="AF177" s="24">
        <f t="shared" si="94"/>
        <v>86815.209272468244</v>
      </c>
      <c r="AG177" s="24">
        <f t="shared" si="94"/>
        <v>95860.659425483318</v>
      </c>
      <c r="AH177" s="24">
        <f t="shared" si="94"/>
        <v>104973.1279800888</v>
      </c>
      <c r="AI177" s="24">
        <f t="shared" si="94"/>
        <v>111134.4901538889</v>
      </c>
      <c r="AJ177" s="24">
        <f t="shared" si="94"/>
        <v>112665.85677561576</v>
      </c>
      <c r="AK177" s="24">
        <f t="shared" si="94"/>
        <v>114143.51804969301</v>
      </c>
      <c r="AL177" s="24">
        <f t="shared" si="94"/>
        <v>115313.0279001868</v>
      </c>
      <c r="AM177" s="24">
        <f t="shared" si="94"/>
        <v>116669.79527237681</v>
      </c>
    </row>
    <row r="178" spans="1:39" ht="14.65" hidden="1" customHeight="1" x14ac:dyDescent="0.25">
      <c r="A178" s="95"/>
      <c r="B178" s="200" t="s">
        <v>122</v>
      </c>
      <c r="C178" s="99">
        <f t="shared" ref="C178:AM178" si="95">C157+C176</f>
        <v>0</v>
      </c>
      <c r="D178" s="99">
        <f t="shared" si="95"/>
        <v>82.378565618850573</v>
      </c>
      <c r="E178" s="99">
        <f t="shared" si="95"/>
        <v>299.53071908427745</v>
      </c>
      <c r="F178" s="99">
        <f t="shared" si="95"/>
        <v>461.80491515534015</v>
      </c>
      <c r="G178" s="99">
        <f t="shared" si="95"/>
        <v>1770.3411045767634</v>
      </c>
      <c r="H178" s="99">
        <f t="shared" si="95"/>
        <v>8937.1395382724622</v>
      </c>
      <c r="I178" s="99">
        <f t="shared" si="95"/>
        <v>14236.294280497459</v>
      </c>
      <c r="J178" s="99">
        <f t="shared" si="95"/>
        <v>19320.089248140554</v>
      </c>
      <c r="K178" s="99">
        <f t="shared" si="95"/>
        <v>22906.926448308233</v>
      </c>
      <c r="L178" s="99">
        <f t="shared" si="95"/>
        <v>13276.136236453602</v>
      </c>
      <c r="M178" s="99">
        <f t="shared" si="95"/>
        <v>18926.969508287839</v>
      </c>
      <c r="N178" s="99">
        <f t="shared" si="95"/>
        <v>38986.717416748666</v>
      </c>
      <c r="O178" s="99">
        <f t="shared" si="95"/>
        <v>55693.494502337257</v>
      </c>
      <c r="P178" s="99">
        <f t="shared" si="95"/>
        <v>47119.782671426656</v>
      </c>
      <c r="Q178" s="99">
        <f t="shared" si="95"/>
        <v>50079.754797578804</v>
      </c>
      <c r="R178" s="99">
        <f t="shared" si="95"/>
        <v>47626.846391274841</v>
      </c>
      <c r="S178" s="99">
        <f t="shared" si="95"/>
        <v>61874.289743627553</v>
      </c>
      <c r="T178" s="99">
        <f t="shared" si="95"/>
        <v>53587.086872394029</v>
      </c>
      <c r="U178" s="99">
        <f t="shared" si="95"/>
        <v>60390.886677939496</v>
      </c>
      <c r="V178" s="99">
        <f t="shared" si="95"/>
        <v>59120.689870521383</v>
      </c>
      <c r="W178" s="99">
        <f t="shared" si="95"/>
        <v>41428.862553008366</v>
      </c>
      <c r="X178" s="99">
        <f t="shared" si="95"/>
        <v>18353.422335176798</v>
      </c>
      <c r="Y178" s="99">
        <f t="shared" si="95"/>
        <v>17574.434564466763</v>
      </c>
      <c r="Z178" s="99">
        <f t="shared" si="95"/>
        <v>17843.472724938914</v>
      </c>
      <c r="AA178" s="99">
        <f t="shared" si="95"/>
        <v>18277.380747904652</v>
      </c>
      <c r="AB178" s="99">
        <f t="shared" si="95"/>
        <v>16217.696779628001</v>
      </c>
      <c r="AC178" s="99">
        <f t="shared" si="95"/>
        <v>17787.870512143068</v>
      </c>
      <c r="AD178" s="99">
        <f t="shared" si="95"/>
        <v>16742.833119785697</v>
      </c>
      <c r="AE178" s="99">
        <f t="shared" si="95"/>
        <v>21260.431681508711</v>
      </c>
      <c r="AF178" s="99">
        <f t="shared" si="95"/>
        <v>53587.086872394029</v>
      </c>
      <c r="AG178" s="99">
        <f t="shared" si="95"/>
        <v>60390.886677939496</v>
      </c>
      <c r="AH178" s="99">
        <f t="shared" si="95"/>
        <v>59120.689870521383</v>
      </c>
      <c r="AI178" s="99">
        <f t="shared" si="95"/>
        <v>41428.862553008366</v>
      </c>
      <c r="AJ178" s="99">
        <f t="shared" si="95"/>
        <v>18353.422335176798</v>
      </c>
      <c r="AK178" s="99">
        <f t="shared" si="95"/>
        <v>17574.434564466763</v>
      </c>
      <c r="AL178" s="99">
        <f t="shared" si="95"/>
        <v>17843.472724938914</v>
      </c>
      <c r="AM178" s="99">
        <f t="shared" si="95"/>
        <v>18277.380747904652</v>
      </c>
    </row>
    <row r="179" spans="1:39" hidden="1" x14ac:dyDescent="0.25">
      <c r="A179" s="95"/>
      <c r="B179" s="201" t="s">
        <v>174</v>
      </c>
      <c r="C179" s="97"/>
      <c r="D179" s="97">
        <f>D178-D73</f>
        <v>0</v>
      </c>
      <c r="E179" s="97">
        <f t="shared" ref="E179:AM179" si="96">E178-E73</f>
        <v>0</v>
      </c>
      <c r="F179" s="97">
        <f t="shared" si="96"/>
        <v>0</v>
      </c>
      <c r="G179" s="97">
        <f t="shared" si="96"/>
        <v>0</v>
      </c>
      <c r="H179" s="97">
        <f t="shared" si="96"/>
        <v>0</v>
      </c>
      <c r="I179" s="97">
        <f t="shared" si="96"/>
        <v>0</v>
      </c>
      <c r="J179" s="97">
        <f t="shared" si="96"/>
        <v>0</v>
      </c>
      <c r="K179" s="97">
        <f t="shared" si="96"/>
        <v>0</v>
      </c>
      <c r="L179" s="97">
        <f t="shared" si="96"/>
        <v>0</v>
      </c>
      <c r="M179" s="97">
        <f t="shared" si="96"/>
        <v>0</v>
      </c>
      <c r="N179" s="97">
        <f t="shared" si="96"/>
        <v>0</v>
      </c>
      <c r="O179" s="97">
        <f t="shared" si="96"/>
        <v>0</v>
      </c>
      <c r="P179" s="97">
        <f t="shared" si="96"/>
        <v>0</v>
      </c>
      <c r="Q179" s="97">
        <f t="shared" si="96"/>
        <v>0</v>
      </c>
      <c r="R179" s="97">
        <f t="shared" si="96"/>
        <v>0</v>
      </c>
      <c r="S179" s="97">
        <f t="shared" si="96"/>
        <v>0</v>
      </c>
      <c r="T179" s="97">
        <f t="shared" si="96"/>
        <v>0</v>
      </c>
      <c r="U179" s="97">
        <f t="shared" si="96"/>
        <v>0</v>
      </c>
      <c r="V179" s="97">
        <f t="shared" si="96"/>
        <v>0</v>
      </c>
      <c r="W179" s="97">
        <f t="shared" si="96"/>
        <v>0</v>
      </c>
      <c r="X179" s="97">
        <f t="shared" si="96"/>
        <v>0</v>
      </c>
      <c r="Y179" s="97">
        <f t="shared" si="96"/>
        <v>0</v>
      </c>
      <c r="Z179" s="97">
        <f t="shared" si="96"/>
        <v>0</v>
      </c>
      <c r="AA179" s="97">
        <f t="shared" si="96"/>
        <v>0</v>
      </c>
      <c r="AB179" s="97">
        <f t="shared" si="96"/>
        <v>0</v>
      </c>
      <c r="AC179" s="97">
        <f t="shared" si="96"/>
        <v>0</v>
      </c>
      <c r="AD179" s="97">
        <f t="shared" si="96"/>
        <v>0</v>
      </c>
      <c r="AE179" s="97">
        <f t="shared" si="96"/>
        <v>0</v>
      </c>
      <c r="AF179" s="97">
        <f t="shared" si="96"/>
        <v>0</v>
      </c>
      <c r="AG179" s="97">
        <f t="shared" si="96"/>
        <v>0</v>
      </c>
      <c r="AH179" s="97">
        <f t="shared" si="96"/>
        <v>0</v>
      </c>
      <c r="AI179" s="97">
        <f t="shared" si="96"/>
        <v>0</v>
      </c>
      <c r="AJ179" s="97">
        <f t="shared" si="96"/>
        <v>0</v>
      </c>
      <c r="AK179" s="97">
        <f t="shared" si="96"/>
        <v>0</v>
      </c>
      <c r="AL179" s="97">
        <f t="shared" si="96"/>
        <v>0</v>
      </c>
      <c r="AM179" s="97">
        <f t="shared" si="96"/>
        <v>0</v>
      </c>
    </row>
    <row r="180" spans="1:39" ht="15.75" hidden="1" thickBot="1" x14ac:dyDescent="0.3">
      <c r="A180" s="95"/>
      <c r="B180" s="95"/>
      <c r="C180" s="97"/>
      <c r="D180" s="97"/>
      <c r="E180" s="97"/>
      <c r="F180" s="97"/>
      <c r="G180" s="97"/>
      <c r="H180" s="97"/>
      <c r="I180" s="97"/>
      <c r="J180" s="97"/>
      <c r="K180" s="97"/>
      <c r="L180" s="97"/>
      <c r="M180" s="97"/>
      <c r="N180" s="97"/>
    </row>
    <row r="181" spans="1:39" ht="15.75" hidden="1" thickBot="1" x14ac:dyDescent="0.3">
      <c r="A181" s="95"/>
      <c r="B181" s="243" t="s">
        <v>38</v>
      </c>
      <c r="C181" s="135">
        <f>C$4</f>
        <v>45292</v>
      </c>
      <c r="D181" s="135">
        <f t="shared" ref="D181:AM181" si="97">D$4</f>
        <v>45323</v>
      </c>
      <c r="E181" s="135">
        <f t="shared" si="97"/>
        <v>45352</v>
      </c>
      <c r="F181" s="135">
        <f t="shared" si="97"/>
        <v>45383</v>
      </c>
      <c r="G181" s="135">
        <f t="shared" si="97"/>
        <v>45413</v>
      </c>
      <c r="H181" s="135">
        <f t="shared" si="97"/>
        <v>45444</v>
      </c>
      <c r="I181" s="135">
        <f t="shared" si="97"/>
        <v>45474</v>
      </c>
      <c r="J181" s="135">
        <f t="shared" si="97"/>
        <v>45505</v>
      </c>
      <c r="K181" s="135">
        <f t="shared" si="97"/>
        <v>45536</v>
      </c>
      <c r="L181" s="135">
        <f t="shared" si="97"/>
        <v>45566</v>
      </c>
      <c r="M181" s="135">
        <f t="shared" si="97"/>
        <v>45597</v>
      </c>
      <c r="N181" s="135">
        <f t="shared" si="97"/>
        <v>45627</v>
      </c>
      <c r="O181" s="135">
        <f t="shared" si="97"/>
        <v>45658</v>
      </c>
      <c r="P181" s="135">
        <f t="shared" si="97"/>
        <v>45689</v>
      </c>
      <c r="Q181" s="135">
        <f t="shared" si="97"/>
        <v>45717</v>
      </c>
      <c r="R181" s="135">
        <f t="shared" si="97"/>
        <v>45748</v>
      </c>
      <c r="S181" s="135">
        <f t="shared" si="97"/>
        <v>45778</v>
      </c>
      <c r="T181" s="135">
        <f t="shared" si="97"/>
        <v>45809</v>
      </c>
      <c r="U181" s="135">
        <f t="shared" si="97"/>
        <v>45839</v>
      </c>
      <c r="V181" s="135">
        <f t="shared" si="97"/>
        <v>45870</v>
      </c>
      <c r="W181" s="135">
        <f t="shared" si="97"/>
        <v>45901</v>
      </c>
      <c r="X181" s="135">
        <f t="shared" si="97"/>
        <v>45931</v>
      </c>
      <c r="Y181" s="135">
        <f t="shared" si="97"/>
        <v>45962</v>
      </c>
      <c r="Z181" s="135">
        <f t="shared" si="97"/>
        <v>45992</v>
      </c>
      <c r="AA181" s="135">
        <f t="shared" si="97"/>
        <v>46023</v>
      </c>
      <c r="AB181" s="135">
        <f t="shared" si="97"/>
        <v>46054</v>
      </c>
      <c r="AC181" s="135">
        <f t="shared" si="97"/>
        <v>46082</v>
      </c>
      <c r="AD181" s="135">
        <f t="shared" si="97"/>
        <v>46113</v>
      </c>
      <c r="AE181" s="135">
        <f t="shared" si="97"/>
        <v>46143</v>
      </c>
      <c r="AF181" s="135">
        <f t="shared" si="97"/>
        <v>46174</v>
      </c>
      <c r="AG181" s="135">
        <f t="shared" si="97"/>
        <v>46204</v>
      </c>
      <c r="AH181" s="135">
        <f t="shared" si="97"/>
        <v>46235</v>
      </c>
      <c r="AI181" s="135">
        <f t="shared" si="97"/>
        <v>46266</v>
      </c>
      <c r="AJ181" s="135">
        <f t="shared" si="97"/>
        <v>46296</v>
      </c>
      <c r="AK181" s="135">
        <f t="shared" si="97"/>
        <v>46327</v>
      </c>
      <c r="AL181" s="135">
        <f t="shared" si="97"/>
        <v>46357</v>
      </c>
      <c r="AM181" s="135">
        <f t="shared" si="97"/>
        <v>46388</v>
      </c>
    </row>
    <row r="182" spans="1:39" hidden="1" x14ac:dyDescent="0.25">
      <c r="A182" s="95"/>
      <c r="B182" s="237" t="s">
        <v>123</v>
      </c>
      <c r="C182" s="107">
        <f>C157*'REVISED SUMMARY'!C43</f>
        <v>0</v>
      </c>
      <c r="D182" s="107">
        <f>D157*'REVISED SUMMARY'!D43</f>
        <v>76.586013029190084</v>
      </c>
      <c r="E182" s="107">
        <f>E157*'REVISED SUMMARY'!E43</f>
        <v>277.60318854358331</v>
      </c>
      <c r="F182" s="107">
        <f>F157*'REVISED SUMMARY'!F43</f>
        <v>191.66057092660844</v>
      </c>
      <c r="G182" s="107">
        <f>G157*'REVISED SUMMARY'!G43</f>
        <v>1600.4099453359479</v>
      </c>
      <c r="H182" s="107">
        <f>H157*'REVISED SUMMARY'!H43</f>
        <v>7578.6238531664712</v>
      </c>
      <c r="I182" s="107">
        <f>I157*'REVISED SUMMARY'!I43</f>
        <v>12229.114626895949</v>
      </c>
      <c r="J182" s="107">
        <f>J157*'REVISED SUMMARY'!J43</f>
        <v>16622.043754478236</v>
      </c>
      <c r="K182" s="107">
        <f>K157*'REVISED SUMMARY'!K43</f>
        <v>19653.855638272831</v>
      </c>
      <c r="L182" s="107">
        <f>L157*'REVISED SUMMARY'!L43</f>
        <v>12219.481777512101</v>
      </c>
      <c r="M182" s="107">
        <f>M157*'REVISED SUMMARY'!M43</f>
        <v>16016.910292991699</v>
      </c>
      <c r="N182" s="107">
        <f>N157*'REVISED SUMMARY'!N43</f>
        <v>35401.460174429558</v>
      </c>
      <c r="O182" s="209">
        <f>O157*'REVISED SUMMARY'!O43</f>
        <v>0</v>
      </c>
      <c r="P182" s="209">
        <f>P157*'REVISED SUMMARY'!P43</f>
        <v>0</v>
      </c>
      <c r="Q182" s="209">
        <f>Q157*'REVISED SUMMARY'!Q43</f>
        <v>0</v>
      </c>
      <c r="R182" s="209">
        <f>R157*'REVISED SUMMARY'!R43</f>
        <v>0</v>
      </c>
      <c r="S182" s="209">
        <f>S157*'REVISED SUMMARY'!S43</f>
        <v>0</v>
      </c>
      <c r="T182" s="209">
        <f>T157*'REVISED SUMMARY'!T43</f>
        <v>0</v>
      </c>
      <c r="U182" s="209">
        <f>U157*'REVISED SUMMARY'!U43</f>
        <v>0</v>
      </c>
      <c r="V182" s="209">
        <f>V157*'REVISED SUMMARY'!V43</f>
        <v>0</v>
      </c>
      <c r="W182" s="209">
        <f>W157*'REVISED SUMMARY'!W43</f>
        <v>0</v>
      </c>
      <c r="X182" s="209">
        <f>X157*'REVISED SUMMARY'!X43</f>
        <v>0</v>
      </c>
      <c r="Y182" s="209">
        <f>Y157*'REVISED SUMMARY'!Y43</f>
        <v>0</v>
      </c>
      <c r="Z182" s="209">
        <f>Z157*'REVISED SUMMARY'!Z43</f>
        <v>0</v>
      </c>
      <c r="AA182" s="209">
        <f>AA157*'REVISED SUMMARY'!AA43</f>
        <v>0</v>
      </c>
      <c r="AB182" s="209">
        <f>AB157*'REVISED SUMMARY'!AB43</f>
        <v>0</v>
      </c>
      <c r="AC182" s="209">
        <f>AC157*'REVISED SUMMARY'!AC43</f>
        <v>0</v>
      </c>
      <c r="AD182" s="209">
        <f>AD157*'REVISED SUMMARY'!AD43</f>
        <v>0</v>
      </c>
      <c r="AE182" s="209">
        <f>AE157*'REVISED SUMMARY'!AE43</f>
        <v>0</v>
      </c>
      <c r="AF182" s="209">
        <f>AF157*'REVISED SUMMARY'!AF43</f>
        <v>0</v>
      </c>
      <c r="AG182" s="209">
        <f>AG157*'REVISED SUMMARY'!AG43</f>
        <v>0</v>
      </c>
      <c r="AH182" s="209">
        <f>AH157*'REVISED SUMMARY'!AH43</f>
        <v>0</v>
      </c>
      <c r="AI182" s="209">
        <f>AI157*'REVISED SUMMARY'!AI43</f>
        <v>0</v>
      </c>
      <c r="AJ182" s="209">
        <f>AJ157*'REVISED SUMMARY'!AJ43</f>
        <v>0</v>
      </c>
      <c r="AK182" s="209">
        <f>AK157*'REVISED SUMMARY'!AK43</f>
        <v>0</v>
      </c>
      <c r="AL182" s="209">
        <f>AL157*'REVISED SUMMARY'!AL43</f>
        <v>0</v>
      </c>
      <c r="AM182" s="209">
        <f>AM157*'REVISED SUMMARY'!AM43</f>
        <v>0</v>
      </c>
    </row>
    <row r="183" spans="1:39" ht="15.75" hidden="1" thickBot="1" x14ac:dyDescent="0.3">
      <c r="A183" s="95"/>
      <c r="B183" s="76" t="s">
        <v>124</v>
      </c>
      <c r="C183" s="100">
        <f>C176*'REVISED SUMMARY'!C43</f>
        <v>0</v>
      </c>
      <c r="D183" s="100">
        <f>D176*'REVISED SUMMARY'!D43</f>
        <v>5.7925525896604944</v>
      </c>
      <c r="E183" s="100">
        <f>E176*'REVISED SUMMARY'!E43</f>
        <v>21.927530540694157</v>
      </c>
      <c r="F183" s="100">
        <f>F176*'REVISED SUMMARY'!F43</f>
        <v>16.819365931418609</v>
      </c>
      <c r="G183" s="100">
        <f>G176*'REVISED SUMMARY'!G43</f>
        <v>169.93115924081556</v>
      </c>
      <c r="H183" s="100">
        <f>H176*'REVISED SUMMARY'!H43</f>
        <v>1358.5156851059908</v>
      </c>
      <c r="I183" s="100">
        <f>I176*'REVISED SUMMARY'!I43</f>
        <v>2007.1796536015104</v>
      </c>
      <c r="J183" s="100">
        <f>J176*'REVISED SUMMARY'!J43</f>
        <v>2698.0454936623182</v>
      </c>
      <c r="K183" s="100">
        <f>K176*'REVISED SUMMARY'!K43</f>
        <v>2943.3287730944853</v>
      </c>
      <c r="L183" s="100">
        <f>L176*'REVISED SUMMARY'!L43</f>
        <v>1056.6544589415003</v>
      </c>
      <c r="M183" s="100">
        <f>M176*'REVISED SUMMARY'!M43</f>
        <v>1375.9342881818627</v>
      </c>
      <c r="N183" s="100">
        <f>N176*'REVISED SUMMARY'!N43</f>
        <v>2251.8320166816266</v>
      </c>
      <c r="O183" s="203">
        <f>O176*'REVISED SUMMARY'!O43</f>
        <v>0</v>
      </c>
      <c r="P183" s="203">
        <f>P176*'REVISED SUMMARY'!P43</f>
        <v>0</v>
      </c>
      <c r="Q183" s="203">
        <f>Q176*'REVISED SUMMARY'!Q43</f>
        <v>0</v>
      </c>
      <c r="R183" s="203">
        <f>R176*'REVISED SUMMARY'!R43</f>
        <v>0</v>
      </c>
      <c r="S183" s="203">
        <f>S176*'REVISED SUMMARY'!S43</f>
        <v>0</v>
      </c>
      <c r="T183" s="203">
        <f>T176*'REVISED SUMMARY'!T43</f>
        <v>0</v>
      </c>
      <c r="U183" s="203">
        <f>U176*'REVISED SUMMARY'!U43</f>
        <v>0</v>
      </c>
      <c r="V183" s="203">
        <f>V176*'REVISED SUMMARY'!V43</f>
        <v>0</v>
      </c>
      <c r="W183" s="203">
        <f>W176*'REVISED SUMMARY'!W43</f>
        <v>0</v>
      </c>
      <c r="X183" s="203">
        <f>X176*'REVISED SUMMARY'!X43</f>
        <v>0</v>
      </c>
      <c r="Y183" s="203">
        <f>Y176*'REVISED SUMMARY'!Y43</f>
        <v>0</v>
      </c>
      <c r="Z183" s="203">
        <f>Z176*'REVISED SUMMARY'!Z43</f>
        <v>0</v>
      </c>
      <c r="AA183" s="203">
        <f>AA176*'REVISED SUMMARY'!AA43</f>
        <v>0</v>
      </c>
      <c r="AB183" s="203">
        <f>AB176*'REVISED SUMMARY'!AB43</f>
        <v>0</v>
      </c>
      <c r="AC183" s="203">
        <f>AC176*'REVISED SUMMARY'!AC43</f>
        <v>0</v>
      </c>
      <c r="AD183" s="203">
        <f>AD176*'REVISED SUMMARY'!AD43</f>
        <v>0</v>
      </c>
      <c r="AE183" s="203">
        <f>AE176*'REVISED SUMMARY'!AE43</f>
        <v>0</v>
      </c>
      <c r="AF183" s="203">
        <f>AF176*'REVISED SUMMARY'!AF43</f>
        <v>0</v>
      </c>
      <c r="AG183" s="203">
        <f>AG176*'REVISED SUMMARY'!AG43</f>
        <v>0</v>
      </c>
      <c r="AH183" s="203">
        <f>AH176*'REVISED SUMMARY'!AH43</f>
        <v>0</v>
      </c>
      <c r="AI183" s="203">
        <f>AI176*'REVISED SUMMARY'!AI43</f>
        <v>0</v>
      </c>
      <c r="AJ183" s="203">
        <f>AJ176*'REVISED SUMMARY'!AJ43</f>
        <v>0</v>
      </c>
      <c r="AK183" s="203">
        <f>AK176*'REVISED SUMMARY'!AK43</f>
        <v>0</v>
      </c>
      <c r="AL183" s="203">
        <f>AL176*'REVISED SUMMARY'!AL43</f>
        <v>0</v>
      </c>
      <c r="AM183" s="203">
        <f>AM176*'REVISED SUMMARY'!AM43</f>
        <v>0</v>
      </c>
    </row>
    <row r="184" spans="1:39" hidden="1" x14ac:dyDescent="0.25">
      <c r="A184" s="95"/>
      <c r="B184" s="237" t="s">
        <v>125</v>
      </c>
      <c r="C184" s="101">
        <f>IFERROR(C182/C73,0)</f>
        <v>0</v>
      </c>
      <c r="D184" s="101">
        <f t="shared" ref="D184:N184" si="98">IFERROR(D182/D73,0)</f>
        <v>0.92968374059265035</v>
      </c>
      <c r="E184" s="101">
        <f t="shared" si="98"/>
        <v>0.92679371715952596</v>
      </c>
      <c r="F184" s="101">
        <f t="shared" si="98"/>
        <v>0.4150249697150547</v>
      </c>
      <c r="G184" s="101">
        <f t="shared" si="98"/>
        <v>0.90401219358150697</v>
      </c>
      <c r="H184" s="101">
        <f t="shared" si="98"/>
        <v>0.84799211433498656</v>
      </c>
      <c r="I184" s="101">
        <f t="shared" si="98"/>
        <v>0.85900968229132635</v>
      </c>
      <c r="J184" s="101">
        <f t="shared" si="98"/>
        <v>0.86035025723693337</v>
      </c>
      <c r="K184" s="101">
        <f t="shared" si="98"/>
        <v>0.85798745993373327</v>
      </c>
      <c r="L184" s="101">
        <f t="shared" si="98"/>
        <v>0.92040948961941649</v>
      </c>
      <c r="M184" s="101">
        <f t="shared" si="98"/>
        <v>0.8462480105955752</v>
      </c>
      <c r="N184" s="101">
        <f t="shared" si="98"/>
        <v>0.90803900713172414</v>
      </c>
      <c r="O184" s="204">
        <f t="shared" ref="O184:AM184" si="99">IFERROR(O182/O73,0)</f>
        <v>0</v>
      </c>
      <c r="P184" s="204">
        <f t="shared" si="99"/>
        <v>0</v>
      </c>
      <c r="Q184" s="204">
        <f t="shared" si="99"/>
        <v>0</v>
      </c>
      <c r="R184" s="204">
        <f t="shared" si="99"/>
        <v>0</v>
      </c>
      <c r="S184" s="204">
        <f t="shared" si="99"/>
        <v>0</v>
      </c>
      <c r="T184" s="204">
        <f t="shared" si="99"/>
        <v>0</v>
      </c>
      <c r="U184" s="204">
        <f t="shared" si="99"/>
        <v>0</v>
      </c>
      <c r="V184" s="204">
        <f t="shared" si="99"/>
        <v>0</v>
      </c>
      <c r="W184" s="204">
        <f t="shared" si="99"/>
        <v>0</v>
      </c>
      <c r="X184" s="204">
        <f t="shared" si="99"/>
        <v>0</v>
      </c>
      <c r="Y184" s="204">
        <f t="shared" si="99"/>
        <v>0</v>
      </c>
      <c r="Z184" s="204">
        <f t="shared" si="99"/>
        <v>0</v>
      </c>
      <c r="AA184" s="204">
        <f t="shared" si="99"/>
        <v>0</v>
      </c>
      <c r="AB184" s="204">
        <f t="shared" si="99"/>
        <v>0</v>
      </c>
      <c r="AC184" s="204">
        <f t="shared" si="99"/>
        <v>0</v>
      </c>
      <c r="AD184" s="204">
        <f t="shared" si="99"/>
        <v>0</v>
      </c>
      <c r="AE184" s="204">
        <f t="shared" si="99"/>
        <v>0</v>
      </c>
      <c r="AF184" s="204">
        <f t="shared" si="99"/>
        <v>0</v>
      </c>
      <c r="AG184" s="204">
        <f t="shared" si="99"/>
        <v>0</v>
      </c>
      <c r="AH184" s="204">
        <f t="shared" si="99"/>
        <v>0</v>
      </c>
      <c r="AI184" s="204">
        <f t="shared" si="99"/>
        <v>0</v>
      </c>
      <c r="AJ184" s="204">
        <f t="shared" si="99"/>
        <v>0</v>
      </c>
      <c r="AK184" s="204">
        <f t="shared" si="99"/>
        <v>0</v>
      </c>
      <c r="AL184" s="204">
        <f t="shared" si="99"/>
        <v>0</v>
      </c>
      <c r="AM184" s="204">
        <f t="shared" si="99"/>
        <v>0</v>
      </c>
    </row>
    <row r="185" spans="1:39" ht="15.75" hidden="1" thickBot="1" x14ac:dyDescent="0.3">
      <c r="A185" s="95"/>
      <c r="B185" s="76" t="s">
        <v>126</v>
      </c>
      <c r="C185" s="102">
        <f>IFERROR(C183/C73,0)</f>
        <v>0</v>
      </c>
      <c r="D185" s="102">
        <f t="shared" ref="D185:N185" si="100">IFERROR(D183/D73,0)</f>
        <v>7.0316259407349938E-2</v>
      </c>
      <c r="E185" s="102">
        <f t="shared" si="100"/>
        <v>7.320628284047391E-2</v>
      </c>
      <c r="F185" s="102">
        <f t="shared" si="100"/>
        <v>3.6420933124457926E-2</v>
      </c>
      <c r="G185" s="102">
        <f t="shared" si="100"/>
        <v>9.5987806418493068E-2</v>
      </c>
      <c r="H185" s="102">
        <f t="shared" si="100"/>
        <v>0.15200788566501336</v>
      </c>
      <c r="I185" s="102">
        <f t="shared" si="100"/>
        <v>0.14099031770867365</v>
      </c>
      <c r="J185" s="102">
        <f t="shared" si="100"/>
        <v>0.13964974276306666</v>
      </c>
      <c r="K185" s="102">
        <f t="shared" si="100"/>
        <v>0.1284907767847599</v>
      </c>
      <c r="L185" s="102">
        <f t="shared" si="100"/>
        <v>7.9590510380583429E-2</v>
      </c>
      <c r="M185" s="102">
        <f t="shared" si="100"/>
        <v>7.2697020385612252E-2</v>
      </c>
      <c r="N185" s="102">
        <f t="shared" si="100"/>
        <v>5.7758953969134143E-2</v>
      </c>
      <c r="O185" s="205">
        <f>IFERROR(O183/O73,0)</f>
        <v>0</v>
      </c>
      <c r="P185" s="205">
        <f t="shared" ref="P185:Z185" si="101">IFERROR(P183/P73,0)</f>
        <v>0</v>
      </c>
      <c r="Q185" s="205">
        <f t="shared" si="101"/>
        <v>0</v>
      </c>
      <c r="R185" s="205">
        <f t="shared" si="101"/>
        <v>0</v>
      </c>
      <c r="S185" s="205">
        <f t="shared" si="101"/>
        <v>0</v>
      </c>
      <c r="T185" s="205">
        <f t="shared" si="101"/>
        <v>0</v>
      </c>
      <c r="U185" s="205">
        <f t="shared" si="101"/>
        <v>0</v>
      </c>
      <c r="V185" s="205">
        <f t="shared" si="101"/>
        <v>0</v>
      </c>
      <c r="W185" s="205">
        <f t="shared" si="101"/>
        <v>0</v>
      </c>
      <c r="X185" s="205">
        <f t="shared" si="101"/>
        <v>0</v>
      </c>
      <c r="Y185" s="205">
        <f t="shared" si="101"/>
        <v>0</v>
      </c>
      <c r="Z185" s="205">
        <f t="shared" si="101"/>
        <v>0</v>
      </c>
      <c r="AA185" s="205">
        <f>IFERROR(AA183/AA73,0)</f>
        <v>0</v>
      </c>
      <c r="AB185" s="205">
        <f t="shared" ref="AB185:AL185" si="102">IFERROR(AB183/AB73,0)</f>
        <v>0</v>
      </c>
      <c r="AC185" s="205">
        <f t="shared" si="102"/>
        <v>0</v>
      </c>
      <c r="AD185" s="205">
        <f t="shared" si="102"/>
        <v>0</v>
      </c>
      <c r="AE185" s="205">
        <f t="shared" si="102"/>
        <v>0</v>
      </c>
      <c r="AF185" s="205">
        <f t="shared" si="102"/>
        <v>0</v>
      </c>
      <c r="AG185" s="205">
        <f t="shared" si="102"/>
        <v>0</v>
      </c>
      <c r="AH185" s="205">
        <f t="shared" si="102"/>
        <v>0</v>
      </c>
      <c r="AI185" s="205">
        <f t="shared" si="102"/>
        <v>0</v>
      </c>
      <c r="AJ185" s="205">
        <f t="shared" si="102"/>
        <v>0</v>
      </c>
      <c r="AK185" s="205">
        <f t="shared" si="102"/>
        <v>0</v>
      </c>
      <c r="AL185" s="205">
        <f t="shared" si="102"/>
        <v>0</v>
      </c>
      <c r="AM185" s="205">
        <f>IFERROR(AM183/AM73,0)</f>
        <v>0</v>
      </c>
    </row>
    <row r="186" spans="1:39" s="1" customFormat="1" ht="15.75" hidden="1" thickBot="1" x14ac:dyDescent="0.3">
      <c r="A186" s="103"/>
      <c r="B186" s="244" t="s">
        <v>127</v>
      </c>
      <c r="C186" s="104">
        <f>C184+C185</f>
        <v>0</v>
      </c>
      <c r="D186" s="104">
        <f t="shared" ref="D186:N186" si="103">D184+D185</f>
        <v>1.0000000000000002</v>
      </c>
      <c r="E186" s="105">
        <f t="shared" si="103"/>
        <v>0.99999999999999989</v>
      </c>
      <c r="F186" s="105">
        <f t="shared" si="103"/>
        <v>0.45144590283951264</v>
      </c>
      <c r="G186" s="105">
        <f t="shared" si="103"/>
        <v>1</v>
      </c>
      <c r="H186" s="105">
        <f t="shared" si="103"/>
        <v>0.99999999999999989</v>
      </c>
      <c r="I186" s="105">
        <f t="shared" si="103"/>
        <v>1</v>
      </c>
      <c r="J186" s="105">
        <f t="shared" si="103"/>
        <v>1</v>
      </c>
      <c r="K186" s="105">
        <f t="shared" si="103"/>
        <v>0.98647823671849322</v>
      </c>
      <c r="L186" s="105">
        <f t="shared" si="103"/>
        <v>0.99999999999999989</v>
      </c>
      <c r="M186" s="106">
        <f t="shared" si="103"/>
        <v>0.91894503098118741</v>
      </c>
      <c r="N186" s="106">
        <f t="shared" si="103"/>
        <v>0.96579796110085825</v>
      </c>
      <c r="O186" s="206">
        <f>O184+O185</f>
        <v>0</v>
      </c>
      <c r="P186" s="206">
        <f t="shared" ref="P186:Z186" si="104">P184+P185</f>
        <v>0</v>
      </c>
      <c r="Q186" s="207">
        <f t="shared" si="104"/>
        <v>0</v>
      </c>
      <c r="R186" s="207">
        <f t="shared" si="104"/>
        <v>0</v>
      </c>
      <c r="S186" s="207">
        <f t="shared" si="104"/>
        <v>0</v>
      </c>
      <c r="T186" s="207">
        <f t="shared" si="104"/>
        <v>0</v>
      </c>
      <c r="U186" s="207">
        <f t="shared" si="104"/>
        <v>0</v>
      </c>
      <c r="V186" s="207">
        <f t="shared" si="104"/>
        <v>0</v>
      </c>
      <c r="W186" s="207">
        <f t="shared" si="104"/>
        <v>0</v>
      </c>
      <c r="X186" s="207">
        <f t="shared" si="104"/>
        <v>0</v>
      </c>
      <c r="Y186" s="208">
        <f t="shared" si="104"/>
        <v>0</v>
      </c>
      <c r="Z186" s="208">
        <f t="shared" si="104"/>
        <v>0</v>
      </c>
      <c r="AA186" s="206">
        <f>AA184+AA185</f>
        <v>0</v>
      </c>
      <c r="AB186" s="206">
        <f t="shared" ref="AB186:AL186" si="105">AB184+AB185</f>
        <v>0</v>
      </c>
      <c r="AC186" s="207">
        <f t="shared" si="105"/>
        <v>0</v>
      </c>
      <c r="AD186" s="207">
        <f t="shared" si="105"/>
        <v>0</v>
      </c>
      <c r="AE186" s="207">
        <f t="shared" si="105"/>
        <v>0</v>
      </c>
      <c r="AF186" s="207">
        <f t="shared" si="105"/>
        <v>0</v>
      </c>
      <c r="AG186" s="207">
        <f t="shared" si="105"/>
        <v>0</v>
      </c>
      <c r="AH186" s="207">
        <f t="shared" si="105"/>
        <v>0</v>
      </c>
      <c r="AI186" s="207">
        <f t="shared" si="105"/>
        <v>0</v>
      </c>
      <c r="AJ186" s="207">
        <f t="shared" si="105"/>
        <v>0</v>
      </c>
      <c r="AK186" s="208">
        <f t="shared" si="105"/>
        <v>0</v>
      </c>
      <c r="AL186" s="208">
        <f t="shared" si="105"/>
        <v>0</v>
      </c>
      <c r="AM186" s="206">
        <f>AM184+AM185</f>
        <v>0</v>
      </c>
    </row>
    <row r="187" spans="1:39" ht="15.75" hidden="1" thickBot="1" x14ac:dyDescent="0.3">
      <c r="A187" s="95"/>
      <c r="B187" s="95"/>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row>
    <row r="188" spans="1:39" ht="15.75" hidden="1" thickBot="1" x14ac:dyDescent="0.3">
      <c r="A188" s="95"/>
      <c r="B188" s="243" t="s">
        <v>36</v>
      </c>
      <c r="C188" s="135">
        <f>C$4</f>
        <v>45292</v>
      </c>
      <c r="D188" s="135">
        <f t="shared" ref="D188:AM188" si="106">D$4</f>
        <v>45323</v>
      </c>
      <c r="E188" s="135">
        <f t="shared" si="106"/>
        <v>45352</v>
      </c>
      <c r="F188" s="135">
        <f t="shared" si="106"/>
        <v>45383</v>
      </c>
      <c r="G188" s="135">
        <f t="shared" si="106"/>
        <v>45413</v>
      </c>
      <c r="H188" s="135">
        <f t="shared" si="106"/>
        <v>45444</v>
      </c>
      <c r="I188" s="135">
        <f t="shared" si="106"/>
        <v>45474</v>
      </c>
      <c r="J188" s="135">
        <f t="shared" si="106"/>
        <v>45505</v>
      </c>
      <c r="K188" s="135">
        <f t="shared" si="106"/>
        <v>45536</v>
      </c>
      <c r="L188" s="135">
        <f t="shared" si="106"/>
        <v>45566</v>
      </c>
      <c r="M188" s="135">
        <f t="shared" si="106"/>
        <v>45597</v>
      </c>
      <c r="N188" s="135">
        <f t="shared" si="106"/>
        <v>45627</v>
      </c>
      <c r="O188" s="135">
        <f t="shared" si="106"/>
        <v>45658</v>
      </c>
      <c r="P188" s="135">
        <f t="shared" si="106"/>
        <v>45689</v>
      </c>
      <c r="Q188" s="135">
        <f t="shared" si="106"/>
        <v>45717</v>
      </c>
      <c r="R188" s="135">
        <f t="shared" si="106"/>
        <v>45748</v>
      </c>
      <c r="S188" s="135">
        <f t="shared" si="106"/>
        <v>45778</v>
      </c>
      <c r="T188" s="135">
        <f t="shared" si="106"/>
        <v>45809</v>
      </c>
      <c r="U188" s="135">
        <f t="shared" si="106"/>
        <v>45839</v>
      </c>
      <c r="V188" s="135">
        <f t="shared" si="106"/>
        <v>45870</v>
      </c>
      <c r="W188" s="135">
        <f t="shared" si="106"/>
        <v>45901</v>
      </c>
      <c r="X188" s="135">
        <f t="shared" si="106"/>
        <v>45931</v>
      </c>
      <c r="Y188" s="135">
        <f t="shared" si="106"/>
        <v>45962</v>
      </c>
      <c r="Z188" s="135">
        <f t="shared" si="106"/>
        <v>45992</v>
      </c>
      <c r="AA188" s="135">
        <f t="shared" si="106"/>
        <v>46023</v>
      </c>
      <c r="AB188" s="135">
        <f t="shared" si="106"/>
        <v>46054</v>
      </c>
      <c r="AC188" s="135">
        <f t="shared" si="106"/>
        <v>46082</v>
      </c>
      <c r="AD188" s="135">
        <f t="shared" si="106"/>
        <v>46113</v>
      </c>
      <c r="AE188" s="135">
        <f t="shared" si="106"/>
        <v>46143</v>
      </c>
      <c r="AF188" s="135">
        <f t="shared" si="106"/>
        <v>46174</v>
      </c>
      <c r="AG188" s="135">
        <f t="shared" si="106"/>
        <v>46204</v>
      </c>
      <c r="AH188" s="135">
        <f t="shared" si="106"/>
        <v>46235</v>
      </c>
      <c r="AI188" s="135">
        <f t="shared" si="106"/>
        <v>46266</v>
      </c>
      <c r="AJ188" s="135">
        <f t="shared" si="106"/>
        <v>46296</v>
      </c>
      <c r="AK188" s="135">
        <f t="shared" si="106"/>
        <v>46327</v>
      </c>
      <c r="AL188" s="135">
        <f t="shared" si="106"/>
        <v>46357</v>
      </c>
      <c r="AM188" s="135">
        <f t="shared" si="106"/>
        <v>46388</v>
      </c>
    </row>
    <row r="189" spans="1:39" hidden="1" x14ac:dyDescent="0.25">
      <c r="A189" s="95"/>
      <c r="B189" s="237" t="s">
        <v>128</v>
      </c>
      <c r="C189" s="107">
        <f>C157*'REVISED SUMMARY'!C44</f>
        <v>0</v>
      </c>
      <c r="D189" s="107">
        <f>D157*'REVISED SUMMARY'!D44</f>
        <v>0</v>
      </c>
      <c r="E189" s="107">
        <f>E157*'REVISED SUMMARY'!E44</f>
        <v>0</v>
      </c>
      <c r="F189" s="107">
        <f>F157*'REVISED SUMMARY'!F44</f>
        <v>232.88768551142394</v>
      </c>
      <c r="G189" s="107">
        <f>G157*'REVISED SUMMARY'!G44</f>
        <v>0</v>
      </c>
      <c r="H189" s="107">
        <f>H157*'REVISED SUMMARY'!H44</f>
        <v>0</v>
      </c>
      <c r="I189" s="107">
        <f>I157*'REVISED SUMMARY'!I44</f>
        <v>0</v>
      </c>
      <c r="J189" s="107">
        <f>J157*'REVISED SUMMARY'!J44</f>
        <v>0</v>
      </c>
      <c r="K189" s="107">
        <f>K157*'REVISED SUMMARY'!K44</f>
        <v>269.3975129078031</v>
      </c>
      <c r="L189" s="107">
        <f>L157*'REVISED SUMMARY'!L44</f>
        <v>0</v>
      </c>
      <c r="M189" s="107">
        <f>M157*'REVISED SUMMARY'!M44</f>
        <v>1412.7615078231142</v>
      </c>
      <c r="N189" s="107">
        <f>N157*'REVISED SUMMARY'!N44</f>
        <v>1253.6805488718687</v>
      </c>
      <c r="O189" s="209">
        <f>O157*'REVISED SUMMARY'!O44</f>
        <v>0</v>
      </c>
      <c r="P189" s="209">
        <f>P157*'REVISED SUMMARY'!P44</f>
        <v>0</v>
      </c>
      <c r="Q189" s="209">
        <f>Q157*'REVISED SUMMARY'!Q44</f>
        <v>0</v>
      </c>
      <c r="R189" s="209">
        <f>R157*'REVISED SUMMARY'!R44</f>
        <v>0</v>
      </c>
      <c r="S189" s="209">
        <f>S157*'REVISED SUMMARY'!S44</f>
        <v>0</v>
      </c>
      <c r="T189" s="209">
        <f>T157*'REVISED SUMMARY'!T44</f>
        <v>0</v>
      </c>
      <c r="U189" s="209">
        <f>U157*'REVISED SUMMARY'!U44</f>
        <v>0</v>
      </c>
      <c r="V189" s="209">
        <f>V157*'REVISED SUMMARY'!V44</f>
        <v>0</v>
      </c>
      <c r="W189" s="209">
        <f>W157*'REVISED SUMMARY'!W44</f>
        <v>0</v>
      </c>
      <c r="X189" s="209">
        <f>X157*'REVISED SUMMARY'!X44</f>
        <v>0</v>
      </c>
      <c r="Y189" s="209">
        <f>Y157*'REVISED SUMMARY'!Y44</f>
        <v>0</v>
      </c>
      <c r="Z189" s="209">
        <f>Z157*'REVISED SUMMARY'!Z44</f>
        <v>0</v>
      </c>
      <c r="AA189" s="209">
        <f>AA157*'REVISED SUMMARY'!AA44</f>
        <v>0</v>
      </c>
      <c r="AB189" s="209">
        <f>AB157*'REVISED SUMMARY'!AB44</f>
        <v>0</v>
      </c>
      <c r="AC189" s="209">
        <f>AC157*'REVISED SUMMARY'!AC44</f>
        <v>0</v>
      </c>
      <c r="AD189" s="209">
        <f>AD157*'REVISED SUMMARY'!AD44</f>
        <v>0</v>
      </c>
      <c r="AE189" s="209">
        <f>AE157*'REVISED SUMMARY'!AE44</f>
        <v>0</v>
      </c>
      <c r="AF189" s="209">
        <f>AF157*'REVISED SUMMARY'!AF44</f>
        <v>0</v>
      </c>
      <c r="AG189" s="209">
        <f>AG157*'REVISED SUMMARY'!AG44</f>
        <v>0</v>
      </c>
      <c r="AH189" s="209">
        <f>AH157*'REVISED SUMMARY'!AH44</f>
        <v>0</v>
      </c>
      <c r="AI189" s="209">
        <f>AI157*'REVISED SUMMARY'!AI44</f>
        <v>0</v>
      </c>
      <c r="AJ189" s="209">
        <f>AJ157*'REVISED SUMMARY'!AJ44</f>
        <v>0</v>
      </c>
      <c r="AK189" s="209">
        <f>AK157*'REVISED SUMMARY'!AK44</f>
        <v>0</v>
      </c>
      <c r="AL189" s="209">
        <f>AL157*'REVISED SUMMARY'!AL44</f>
        <v>0</v>
      </c>
      <c r="AM189" s="209">
        <f>AM157*'REVISED SUMMARY'!AM44</f>
        <v>0</v>
      </c>
    </row>
    <row r="190" spans="1:39" ht="15.75" hidden="1" thickBot="1" x14ac:dyDescent="0.3">
      <c r="A190" s="95"/>
      <c r="B190" s="76" t="s">
        <v>129</v>
      </c>
      <c r="C190" s="100">
        <f>C176*'REVISED SUMMARY'!C44</f>
        <v>0</v>
      </c>
      <c r="D190" s="100">
        <f>D176*'REVISED SUMMARY'!D44</f>
        <v>0</v>
      </c>
      <c r="E190" s="100">
        <f>E176*'REVISED SUMMARY'!E44</f>
        <v>0</v>
      </c>
      <c r="F190" s="100">
        <f>F176*'REVISED SUMMARY'!F44</f>
        <v>20.437292785889174</v>
      </c>
      <c r="G190" s="100">
        <f>G176*'REVISED SUMMARY'!G44</f>
        <v>0</v>
      </c>
      <c r="H190" s="100">
        <f>H176*'REVISED SUMMARY'!H44</f>
        <v>0</v>
      </c>
      <c r="I190" s="100">
        <f>I176*'REVISED SUMMARY'!I44</f>
        <v>0</v>
      </c>
      <c r="J190" s="100">
        <f>J176*'REVISED SUMMARY'!J44</f>
        <v>0</v>
      </c>
      <c r="K190" s="100">
        <f>K176*'REVISED SUMMARY'!K44</f>
        <v>40.344524033112904</v>
      </c>
      <c r="L190" s="100">
        <f>L176*'REVISED SUMMARY'!L44</f>
        <v>0</v>
      </c>
      <c r="M190" s="100">
        <f>M176*'REVISED SUMMARY'!M44</f>
        <v>121.36341929116523</v>
      </c>
      <c r="N190" s="100">
        <f>N176*'REVISED SUMMARY'!N44</f>
        <v>79.744676765614756</v>
      </c>
      <c r="O190" s="203">
        <f>O176*'REVISED SUMMARY'!O44</f>
        <v>0</v>
      </c>
      <c r="P190" s="203">
        <f>P176*'REVISED SUMMARY'!P44</f>
        <v>0</v>
      </c>
      <c r="Q190" s="203">
        <f>Q176*'REVISED SUMMARY'!Q44</f>
        <v>0</v>
      </c>
      <c r="R190" s="203">
        <f>R176*'REVISED SUMMARY'!R44</f>
        <v>0</v>
      </c>
      <c r="S190" s="203">
        <f>S176*'REVISED SUMMARY'!S44</f>
        <v>0</v>
      </c>
      <c r="T190" s="203">
        <f>T176*'REVISED SUMMARY'!T44</f>
        <v>0</v>
      </c>
      <c r="U190" s="203">
        <f>U176*'REVISED SUMMARY'!U44</f>
        <v>0</v>
      </c>
      <c r="V190" s="203">
        <f>V176*'REVISED SUMMARY'!V44</f>
        <v>0</v>
      </c>
      <c r="W190" s="203">
        <f>W176*'REVISED SUMMARY'!W44</f>
        <v>0</v>
      </c>
      <c r="X190" s="203">
        <f>X176*'REVISED SUMMARY'!X44</f>
        <v>0</v>
      </c>
      <c r="Y190" s="203">
        <f>Y176*'REVISED SUMMARY'!Y44</f>
        <v>0</v>
      </c>
      <c r="Z190" s="203">
        <f>Z176*'REVISED SUMMARY'!Z44</f>
        <v>0</v>
      </c>
      <c r="AA190" s="203">
        <f>AA176*'REVISED SUMMARY'!AA44</f>
        <v>0</v>
      </c>
      <c r="AB190" s="203">
        <f>AB176*'REVISED SUMMARY'!AB44</f>
        <v>0</v>
      </c>
      <c r="AC190" s="203">
        <f>AC176*'REVISED SUMMARY'!AC44</f>
        <v>0</v>
      </c>
      <c r="AD190" s="203">
        <f>AD176*'REVISED SUMMARY'!AD44</f>
        <v>0</v>
      </c>
      <c r="AE190" s="203">
        <f>AE176*'REVISED SUMMARY'!AE44</f>
        <v>0</v>
      </c>
      <c r="AF190" s="203">
        <f>AF176*'REVISED SUMMARY'!AF44</f>
        <v>0</v>
      </c>
      <c r="AG190" s="203">
        <f>AG176*'REVISED SUMMARY'!AG44</f>
        <v>0</v>
      </c>
      <c r="AH190" s="203">
        <f>AH176*'REVISED SUMMARY'!AH44</f>
        <v>0</v>
      </c>
      <c r="AI190" s="203">
        <f>AI176*'REVISED SUMMARY'!AI44</f>
        <v>0</v>
      </c>
      <c r="AJ190" s="203">
        <f>AJ176*'REVISED SUMMARY'!AJ44</f>
        <v>0</v>
      </c>
      <c r="AK190" s="203">
        <f>AK176*'REVISED SUMMARY'!AK44</f>
        <v>0</v>
      </c>
      <c r="AL190" s="203">
        <f>AL176*'REVISED SUMMARY'!AL44</f>
        <v>0</v>
      </c>
      <c r="AM190" s="203">
        <f>AM176*'REVISED SUMMARY'!AM44</f>
        <v>0</v>
      </c>
    </row>
    <row r="191" spans="1:39" hidden="1" x14ac:dyDescent="0.25">
      <c r="A191" s="95"/>
      <c r="B191" s="237" t="s">
        <v>130</v>
      </c>
      <c r="C191" s="101">
        <f t="shared" ref="C191" si="107">IFERROR(C189/C73,0)</f>
        <v>0</v>
      </c>
      <c r="D191" s="101">
        <f t="shared" ref="D191:N191" si="108">IFERROR(D189/D73,0)</f>
        <v>0</v>
      </c>
      <c r="E191" s="101">
        <f t="shared" si="108"/>
        <v>0</v>
      </c>
      <c r="F191" s="101">
        <f t="shared" si="108"/>
        <v>0.50429884539684056</v>
      </c>
      <c r="G191" s="101">
        <f t="shared" si="108"/>
        <v>0</v>
      </c>
      <c r="H191" s="101">
        <f t="shared" si="108"/>
        <v>0</v>
      </c>
      <c r="I191" s="101">
        <f t="shared" si="108"/>
        <v>0</v>
      </c>
      <c r="J191" s="101">
        <f t="shared" si="108"/>
        <v>0</v>
      </c>
      <c r="K191" s="101">
        <f t="shared" si="108"/>
        <v>1.176052638557711E-2</v>
      </c>
      <c r="L191" s="101">
        <f t="shared" si="108"/>
        <v>0</v>
      </c>
      <c r="M191" s="101">
        <f t="shared" si="108"/>
        <v>7.4642774016436528E-2</v>
      </c>
      <c r="N191" s="101">
        <f t="shared" si="108"/>
        <v>3.2156606966178905E-2</v>
      </c>
      <c r="O191" s="204">
        <f>IFERROR(O189/O73,0)</f>
        <v>0</v>
      </c>
      <c r="P191" s="204">
        <f t="shared" ref="P191:Y191" si="109">IFERROR(P189/P73,0)</f>
        <v>0</v>
      </c>
      <c r="Q191" s="204">
        <f t="shared" si="109"/>
        <v>0</v>
      </c>
      <c r="R191" s="204">
        <f t="shared" si="109"/>
        <v>0</v>
      </c>
      <c r="S191" s="204">
        <f t="shared" si="109"/>
        <v>0</v>
      </c>
      <c r="T191" s="204">
        <f t="shared" si="109"/>
        <v>0</v>
      </c>
      <c r="U191" s="204">
        <f t="shared" si="109"/>
        <v>0</v>
      </c>
      <c r="V191" s="204">
        <f t="shared" si="109"/>
        <v>0</v>
      </c>
      <c r="W191" s="204">
        <f t="shared" si="109"/>
        <v>0</v>
      </c>
      <c r="X191" s="204">
        <f t="shared" si="109"/>
        <v>0</v>
      </c>
      <c r="Y191" s="204">
        <f t="shared" si="109"/>
        <v>0</v>
      </c>
      <c r="Z191" s="204">
        <f>IFERROR(Z189/Z80,0)</f>
        <v>0</v>
      </c>
      <c r="AA191" s="204">
        <f>IFERROR(AA189/AA73,0)</f>
        <v>0</v>
      </c>
      <c r="AB191" s="204">
        <f t="shared" ref="AB191:AK191" si="110">IFERROR(AB189/AB73,0)</f>
        <v>0</v>
      </c>
      <c r="AC191" s="204">
        <f t="shared" si="110"/>
        <v>0</v>
      </c>
      <c r="AD191" s="204">
        <f t="shared" si="110"/>
        <v>0</v>
      </c>
      <c r="AE191" s="204">
        <f t="shared" si="110"/>
        <v>0</v>
      </c>
      <c r="AF191" s="204">
        <f t="shared" si="110"/>
        <v>0</v>
      </c>
      <c r="AG191" s="204">
        <f t="shared" si="110"/>
        <v>0</v>
      </c>
      <c r="AH191" s="204">
        <f t="shared" si="110"/>
        <v>0</v>
      </c>
      <c r="AI191" s="204">
        <f t="shared" si="110"/>
        <v>0</v>
      </c>
      <c r="AJ191" s="204">
        <f t="shared" si="110"/>
        <v>0</v>
      </c>
      <c r="AK191" s="204">
        <f t="shared" si="110"/>
        <v>0</v>
      </c>
      <c r="AL191" s="204">
        <f>IFERROR(AL189/AL80,0)</f>
        <v>0</v>
      </c>
      <c r="AM191" s="204">
        <f>IFERROR(AM189/AM73,0)</f>
        <v>0</v>
      </c>
    </row>
    <row r="192" spans="1:39" ht="15.75" hidden="1" thickBot="1" x14ac:dyDescent="0.3">
      <c r="A192" s="95"/>
      <c r="B192" s="76" t="s">
        <v>131</v>
      </c>
      <c r="C192" s="102">
        <f>IFERROR(C190/C73,0)</f>
        <v>0</v>
      </c>
      <c r="D192" s="102">
        <f t="shared" ref="D192:N192" si="111">IFERROR(D190/D73,0)</f>
        <v>0</v>
      </c>
      <c r="E192" s="102">
        <f t="shared" si="111"/>
        <v>0</v>
      </c>
      <c r="F192" s="102">
        <f t="shared" si="111"/>
        <v>4.4255251763646898E-2</v>
      </c>
      <c r="G192" s="102">
        <f t="shared" si="111"/>
        <v>0</v>
      </c>
      <c r="H192" s="102">
        <f t="shared" si="111"/>
        <v>0</v>
      </c>
      <c r="I192" s="102">
        <f t="shared" si="111"/>
        <v>0</v>
      </c>
      <c r="J192" s="102">
        <f t="shared" si="111"/>
        <v>0</v>
      </c>
      <c r="K192" s="102">
        <f t="shared" si="111"/>
        <v>1.7612368959298995E-3</v>
      </c>
      <c r="L192" s="102">
        <f t="shared" si="111"/>
        <v>0</v>
      </c>
      <c r="M192" s="102">
        <f t="shared" si="111"/>
        <v>6.4121950023759465E-3</v>
      </c>
      <c r="N192" s="102">
        <f t="shared" si="111"/>
        <v>2.045431932962802E-3</v>
      </c>
      <c r="O192" s="205">
        <f>IFERROR(O190/O73,0)</f>
        <v>0</v>
      </c>
      <c r="P192" s="205">
        <f t="shared" ref="P192:Y192" si="112">IFERROR(P190/P73,0)</f>
        <v>0</v>
      </c>
      <c r="Q192" s="205">
        <f t="shared" si="112"/>
        <v>0</v>
      </c>
      <c r="R192" s="205">
        <f t="shared" si="112"/>
        <v>0</v>
      </c>
      <c r="S192" s="205">
        <f t="shared" si="112"/>
        <v>0</v>
      </c>
      <c r="T192" s="205">
        <f t="shared" si="112"/>
        <v>0</v>
      </c>
      <c r="U192" s="205">
        <f t="shared" si="112"/>
        <v>0</v>
      </c>
      <c r="V192" s="205">
        <f t="shared" si="112"/>
        <v>0</v>
      </c>
      <c r="W192" s="205">
        <f t="shared" si="112"/>
        <v>0</v>
      </c>
      <c r="X192" s="205">
        <f t="shared" si="112"/>
        <v>0</v>
      </c>
      <c r="Y192" s="205">
        <f t="shared" si="112"/>
        <v>0</v>
      </c>
      <c r="Z192" s="205">
        <f>IFERROR(Z190/Z81,0)</f>
        <v>0</v>
      </c>
      <c r="AA192" s="205">
        <f>IFERROR(AA190/AA73,0)</f>
        <v>0</v>
      </c>
      <c r="AB192" s="205">
        <f t="shared" ref="AB192:AK192" si="113">IFERROR(AB190/AB73,0)</f>
        <v>0</v>
      </c>
      <c r="AC192" s="205">
        <f t="shared" si="113"/>
        <v>0</v>
      </c>
      <c r="AD192" s="205">
        <f t="shared" si="113"/>
        <v>0</v>
      </c>
      <c r="AE192" s="205">
        <f t="shared" si="113"/>
        <v>0</v>
      </c>
      <c r="AF192" s="205">
        <f t="shared" si="113"/>
        <v>0</v>
      </c>
      <c r="AG192" s="205">
        <f t="shared" si="113"/>
        <v>0</v>
      </c>
      <c r="AH192" s="205">
        <f t="shared" si="113"/>
        <v>0</v>
      </c>
      <c r="AI192" s="205">
        <f t="shared" si="113"/>
        <v>0</v>
      </c>
      <c r="AJ192" s="205">
        <f t="shared" si="113"/>
        <v>0</v>
      </c>
      <c r="AK192" s="205">
        <f t="shared" si="113"/>
        <v>0</v>
      </c>
      <c r="AL192" s="205">
        <f>IFERROR(AL190/AL81,0)</f>
        <v>0</v>
      </c>
      <c r="AM192" s="205">
        <f>IFERROR(AM190/AM73,0)</f>
        <v>0</v>
      </c>
    </row>
    <row r="193" spans="1:39" s="1" customFormat="1" ht="15.75" hidden="1" thickBot="1" x14ac:dyDescent="0.3">
      <c r="A193" s="103"/>
      <c r="B193" s="244" t="s">
        <v>132</v>
      </c>
      <c r="C193" s="104">
        <f>C191+C192</f>
        <v>0</v>
      </c>
      <c r="D193" s="104">
        <f t="shared" ref="D193:N193" si="114">D191+D192</f>
        <v>0</v>
      </c>
      <c r="E193" s="105">
        <f t="shared" si="114"/>
        <v>0</v>
      </c>
      <c r="F193" s="105">
        <f t="shared" si="114"/>
        <v>0.54855409716048742</v>
      </c>
      <c r="G193" s="105">
        <f t="shared" si="114"/>
        <v>0</v>
      </c>
      <c r="H193" s="105">
        <f t="shared" si="114"/>
        <v>0</v>
      </c>
      <c r="I193" s="105">
        <f t="shared" si="114"/>
        <v>0</v>
      </c>
      <c r="J193" s="105">
        <f t="shared" si="114"/>
        <v>0</v>
      </c>
      <c r="K193" s="105">
        <f t="shared" si="114"/>
        <v>1.352176328150701E-2</v>
      </c>
      <c r="L193" s="105">
        <f t="shared" si="114"/>
        <v>0</v>
      </c>
      <c r="M193" s="106">
        <f t="shared" si="114"/>
        <v>8.105496901881247E-2</v>
      </c>
      <c r="N193" s="106">
        <f t="shared" si="114"/>
        <v>3.420203889914171E-2</v>
      </c>
      <c r="O193" s="206">
        <f>O191+O192</f>
        <v>0</v>
      </c>
      <c r="P193" s="206">
        <f t="shared" ref="P193:X193" si="115">P191+P192</f>
        <v>0</v>
      </c>
      <c r="Q193" s="207">
        <f t="shared" si="115"/>
        <v>0</v>
      </c>
      <c r="R193" s="207">
        <f t="shared" si="115"/>
        <v>0</v>
      </c>
      <c r="S193" s="207">
        <f t="shared" si="115"/>
        <v>0</v>
      </c>
      <c r="T193" s="207">
        <f t="shared" si="115"/>
        <v>0</v>
      </c>
      <c r="U193" s="207">
        <f t="shared" si="115"/>
        <v>0</v>
      </c>
      <c r="V193" s="207">
        <f t="shared" si="115"/>
        <v>0</v>
      </c>
      <c r="W193" s="207">
        <f t="shared" si="115"/>
        <v>0</v>
      </c>
      <c r="X193" s="207">
        <f t="shared" si="115"/>
        <v>0</v>
      </c>
      <c r="Y193" s="208">
        <f>Y191+Y192</f>
        <v>0</v>
      </c>
      <c r="Z193" s="208">
        <f>Z191+Z192</f>
        <v>0</v>
      </c>
      <c r="AA193" s="206">
        <f>AA191+AA192</f>
        <v>0</v>
      </c>
      <c r="AB193" s="206">
        <f t="shared" ref="AB193:AJ193" si="116">AB191+AB192</f>
        <v>0</v>
      </c>
      <c r="AC193" s="207">
        <f t="shared" si="116"/>
        <v>0</v>
      </c>
      <c r="AD193" s="207">
        <f t="shared" si="116"/>
        <v>0</v>
      </c>
      <c r="AE193" s="207">
        <f t="shared" si="116"/>
        <v>0</v>
      </c>
      <c r="AF193" s="207">
        <f t="shared" si="116"/>
        <v>0</v>
      </c>
      <c r="AG193" s="207">
        <f t="shared" si="116"/>
        <v>0</v>
      </c>
      <c r="AH193" s="207">
        <f t="shared" si="116"/>
        <v>0</v>
      </c>
      <c r="AI193" s="207">
        <f t="shared" si="116"/>
        <v>0</v>
      </c>
      <c r="AJ193" s="207">
        <f t="shared" si="116"/>
        <v>0</v>
      </c>
      <c r="AK193" s="208">
        <f>AK191+AK192</f>
        <v>0</v>
      </c>
      <c r="AL193" s="208">
        <f>AL191+AL192</f>
        <v>0</v>
      </c>
      <c r="AM193" s="206">
        <f>AM191+AM192</f>
        <v>0</v>
      </c>
    </row>
    <row r="194" spans="1:39" hidden="1" x14ac:dyDescent="0.25">
      <c r="A194" s="95"/>
      <c r="B194" s="95" t="s">
        <v>133</v>
      </c>
      <c r="C194" s="108">
        <f>C186+C193</f>
        <v>0</v>
      </c>
      <c r="D194" s="108">
        <f t="shared" ref="D194:N194" si="117">D186+D193</f>
        <v>1.0000000000000002</v>
      </c>
      <c r="E194" s="108">
        <f t="shared" si="117"/>
        <v>0.99999999999999989</v>
      </c>
      <c r="F194" s="108">
        <f t="shared" si="117"/>
        <v>1</v>
      </c>
      <c r="G194" s="108">
        <f t="shared" si="117"/>
        <v>1</v>
      </c>
      <c r="H194" s="108">
        <f t="shared" si="117"/>
        <v>0.99999999999999989</v>
      </c>
      <c r="I194" s="108">
        <f t="shared" si="117"/>
        <v>1</v>
      </c>
      <c r="J194" s="108">
        <f t="shared" si="117"/>
        <v>1</v>
      </c>
      <c r="K194" s="108">
        <f t="shared" si="117"/>
        <v>1.0000000000000002</v>
      </c>
      <c r="L194" s="108">
        <f t="shared" si="117"/>
        <v>0.99999999999999989</v>
      </c>
      <c r="M194" s="108">
        <f t="shared" si="117"/>
        <v>0.99999999999999989</v>
      </c>
      <c r="N194" s="108">
        <f t="shared" si="117"/>
        <v>1</v>
      </c>
      <c r="O194" s="210">
        <f>O186+O193</f>
        <v>0</v>
      </c>
      <c r="P194" s="210">
        <f t="shared" ref="P194:Z194" si="118">P186+P193</f>
        <v>0</v>
      </c>
      <c r="Q194" s="210">
        <f t="shared" si="118"/>
        <v>0</v>
      </c>
      <c r="R194" s="210">
        <f t="shared" si="118"/>
        <v>0</v>
      </c>
      <c r="S194" s="210">
        <f t="shared" si="118"/>
        <v>0</v>
      </c>
      <c r="T194" s="210">
        <f t="shared" si="118"/>
        <v>0</v>
      </c>
      <c r="U194" s="210">
        <f t="shared" si="118"/>
        <v>0</v>
      </c>
      <c r="V194" s="210">
        <f t="shared" si="118"/>
        <v>0</v>
      </c>
      <c r="W194" s="210">
        <f t="shared" si="118"/>
        <v>0</v>
      </c>
      <c r="X194" s="210">
        <f t="shared" si="118"/>
        <v>0</v>
      </c>
      <c r="Y194" s="210">
        <f t="shared" si="118"/>
        <v>0</v>
      </c>
      <c r="Z194" s="210">
        <f t="shared" si="118"/>
        <v>0</v>
      </c>
      <c r="AA194" s="210">
        <f>AA186+AA193</f>
        <v>0</v>
      </c>
      <c r="AB194" s="210">
        <f t="shared" ref="AB194:AL194" si="119">AB186+AB193</f>
        <v>0</v>
      </c>
      <c r="AC194" s="210">
        <f t="shared" si="119"/>
        <v>0</v>
      </c>
      <c r="AD194" s="210">
        <f t="shared" si="119"/>
        <v>0</v>
      </c>
      <c r="AE194" s="210">
        <f t="shared" si="119"/>
        <v>0</v>
      </c>
      <c r="AF194" s="210">
        <f t="shared" si="119"/>
        <v>0</v>
      </c>
      <c r="AG194" s="210">
        <f t="shared" si="119"/>
        <v>0</v>
      </c>
      <c r="AH194" s="210">
        <f t="shared" si="119"/>
        <v>0</v>
      </c>
      <c r="AI194" s="210">
        <f t="shared" si="119"/>
        <v>0</v>
      </c>
      <c r="AJ194" s="210">
        <f t="shared" si="119"/>
        <v>0</v>
      </c>
      <c r="AK194" s="210">
        <f t="shared" si="119"/>
        <v>0</v>
      </c>
      <c r="AL194" s="210">
        <f t="shared" si="119"/>
        <v>0</v>
      </c>
      <c r="AM194" s="210">
        <f>AM186+AM193</f>
        <v>0</v>
      </c>
    </row>
    <row r="195" spans="1:39" hidden="1" x14ac:dyDescent="0.25">
      <c r="A195" s="95"/>
      <c r="B195" s="95"/>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row>
    <row r="196" spans="1:39" hidden="1" x14ac:dyDescent="0.25">
      <c r="A196" s="95"/>
      <c r="B196" s="95" t="s">
        <v>134</v>
      </c>
      <c r="C196" s="109">
        <f t="shared" ref="C196" si="120">SUM(C182:C183)</f>
        <v>0</v>
      </c>
      <c r="D196" s="109">
        <f t="shared" ref="D196:N196" si="121">SUM(D182:D183)</f>
        <v>82.378565618850573</v>
      </c>
      <c r="E196" s="110">
        <f t="shared" si="121"/>
        <v>299.53071908427745</v>
      </c>
      <c r="F196" s="110">
        <f t="shared" si="121"/>
        <v>208.47993685802706</v>
      </c>
      <c r="G196" s="110">
        <f t="shared" si="121"/>
        <v>1770.3411045767634</v>
      </c>
      <c r="H196" s="110">
        <f t="shared" si="121"/>
        <v>8937.1395382724622</v>
      </c>
      <c r="I196" s="110">
        <f t="shared" si="121"/>
        <v>14236.294280497459</v>
      </c>
      <c r="J196" s="110">
        <f t="shared" si="121"/>
        <v>19320.089248140554</v>
      </c>
      <c r="K196" s="110">
        <f t="shared" si="121"/>
        <v>22597.184411367318</v>
      </c>
      <c r="L196" s="110">
        <f t="shared" si="121"/>
        <v>13276.136236453602</v>
      </c>
      <c r="M196" s="111">
        <f t="shared" si="121"/>
        <v>17392.844581173562</v>
      </c>
      <c r="N196" s="111">
        <f t="shared" si="121"/>
        <v>37653.292191111184</v>
      </c>
      <c r="O196" s="216">
        <f t="shared" ref="O196:P196" si="122">SUM(O182:O183)</f>
        <v>0</v>
      </c>
      <c r="P196" s="216">
        <f t="shared" si="122"/>
        <v>0</v>
      </c>
      <c r="Q196" s="217">
        <f>SUM(Q182:Q183)</f>
        <v>0</v>
      </c>
      <c r="R196" s="217">
        <f t="shared" ref="R196:AB196" si="123">SUM(R182:R183)</f>
        <v>0</v>
      </c>
      <c r="S196" s="217">
        <f t="shared" si="123"/>
        <v>0</v>
      </c>
      <c r="T196" s="217">
        <f t="shared" si="123"/>
        <v>0</v>
      </c>
      <c r="U196" s="217">
        <f t="shared" si="123"/>
        <v>0</v>
      </c>
      <c r="V196" s="217">
        <f t="shared" si="123"/>
        <v>0</v>
      </c>
      <c r="W196" s="217">
        <f t="shared" si="123"/>
        <v>0</v>
      </c>
      <c r="X196" s="217">
        <f t="shared" si="123"/>
        <v>0</v>
      </c>
      <c r="Y196" s="218">
        <f t="shared" si="123"/>
        <v>0</v>
      </c>
      <c r="Z196" s="218">
        <f t="shared" si="123"/>
        <v>0</v>
      </c>
      <c r="AA196" s="216">
        <f t="shared" si="123"/>
        <v>0</v>
      </c>
      <c r="AB196" s="216">
        <f t="shared" si="123"/>
        <v>0</v>
      </c>
      <c r="AC196" s="217">
        <f>SUM(AC182:AC183)</f>
        <v>0</v>
      </c>
      <c r="AD196" s="217">
        <f t="shared" ref="AD196:AM196" si="124">SUM(AD182:AD183)</f>
        <v>0</v>
      </c>
      <c r="AE196" s="217">
        <f t="shared" si="124"/>
        <v>0</v>
      </c>
      <c r="AF196" s="217">
        <f t="shared" si="124"/>
        <v>0</v>
      </c>
      <c r="AG196" s="217">
        <f t="shared" si="124"/>
        <v>0</v>
      </c>
      <c r="AH196" s="217">
        <f t="shared" si="124"/>
        <v>0</v>
      </c>
      <c r="AI196" s="217">
        <f t="shared" si="124"/>
        <v>0</v>
      </c>
      <c r="AJ196" s="217">
        <f t="shared" si="124"/>
        <v>0</v>
      </c>
      <c r="AK196" s="218">
        <f t="shared" si="124"/>
        <v>0</v>
      </c>
      <c r="AL196" s="218">
        <f t="shared" si="124"/>
        <v>0</v>
      </c>
      <c r="AM196" s="216">
        <f t="shared" si="124"/>
        <v>0</v>
      </c>
    </row>
    <row r="197" spans="1:39" hidden="1" x14ac:dyDescent="0.25">
      <c r="A197" s="95"/>
      <c r="B197" s="95" t="s">
        <v>135</v>
      </c>
      <c r="C197" s="109">
        <f t="shared" ref="C197" si="125">SUM(C189:C190)</f>
        <v>0</v>
      </c>
      <c r="D197" s="109">
        <f t="shared" ref="D197:N197" si="126">SUM(D189:D190)</f>
        <v>0</v>
      </c>
      <c r="E197" s="110">
        <f t="shared" si="126"/>
        <v>0</v>
      </c>
      <c r="F197" s="110">
        <f t="shared" si="126"/>
        <v>253.32497829731312</v>
      </c>
      <c r="G197" s="110">
        <f t="shared" si="126"/>
        <v>0</v>
      </c>
      <c r="H197" s="110">
        <f t="shared" si="126"/>
        <v>0</v>
      </c>
      <c r="I197" s="110">
        <f t="shared" si="126"/>
        <v>0</v>
      </c>
      <c r="J197" s="110">
        <f t="shared" si="126"/>
        <v>0</v>
      </c>
      <c r="K197" s="110">
        <f t="shared" si="126"/>
        <v>309.74203694091602</v>
      </c>
      <c r="L197" s="110">
        <f t="shared" si="126"/>
        <v>0</v>
      </c>
      <c r="M197" s="111">
        <f t="shared" si="126"/>
        <v>1534.1249271142794</v>
      </c>
      <c r="N197" s="111">
        <f t="shared" si="126"/>
        <v>1333.4252256374834</v>
      </c>
      <c r="O197" s="216">
        <f t="shared" ref="O197:P197" si="127">SUM(O189:O190)</f>
        <v>0</v>
      </c>
      <c r="P197" s="216">
        <f t="shared" si="127"/>
        <v>0</v>
      </c>
      <c r="Q197" s="217">
        <f>SUM(Q189:Q190)</f>
        <v>0</v>
      </c>
      <c r="R197" s="217">
        <f t="shared" ref="R197:AB197" si="128">SUM(R189:R190)</f>
        <v>0</v>
      </c>
      <c r="S197" s="217">
        <f t="shared" si="128"/>
        <v>0</v>
      </c>
      <c r="T197" s="217">
        <f t="shared" si="128"/>
        <v>0</v>
      </c>
      <c r="U197" s="217">
        <f t="shared" si="128"/>
        <v>0</v>
      </c>
      <c r="V197" s="217">
        <f t="shared" si="128"/>
        <v>0</v>
      </c>
      <c r="W197" s="217">
        <f t="shared" si="128"/>
        <v>0</v>
      </c>
      <c r="X197" s="217">
        <f t="shared" si="128"/>
        <v>0</v>
      </c>
      <c r="Y197" s="218">
        <f t="shared" si="128"/>
        <v>0</v>
      </c>
      <c r="Z197" s="218">
        <f t="shared" si="128"/>
        <v>0</v>
      </c>
      <c r="AA197" s="216">
        <f t="shared" si="128"/>
        <v>0</v>
      </c>
      <c r="AB197" s="216">
        <f t="shared" si="128"/>
        <v>0</v>
      </c>
      <c r="AC197" s="217">
        <f>SUM(AC189:AC190)</f>
        <v>0</v>
      </c>
      <c r="AD197" s="217">
        <f t="shared" ref="AD197:AM197" si="129">SUM(AD189:AD190)</f>
        <v>0</v>
      </c>
      <c r="AE197" s="217">
        <f t="shared" si="129"/>
        <v>0</v>
      </c>
      <c r="AF197" s="217">
        <f t="shared" si="129"/>
        <v>0</v>
      </c>
      <c r="AG197" s="217">
        <f t="shared" si="129"/>
        <v>0</v>
      </c>
      <c r="AH197" s="217">
        <f t="shared" si="129"/>
        <v>0</v>
      </c>
      <c r="AI197" s="217">
        <f t="shared" si="129"/>
        <v>0</v>
      </c>
      <c r="AJ197" s="217">
        <f t="shared" si="129"/>
        <v>0</v>
      </c>
      <c r="AK197" s="218">
        <f t="shared" si="129"/>
        <v>0</v>
      </c>
      <c r="AL197" s="218">
        <f t="shared" si="129"/>
        <v>0</v>
      </c>
      <c r="AM197" s="216">
        <f t="shared" si="129"/>
        <v>0</v>
      </c>
    </row>
    <row r="198" spans="1:39" hidden="1" x14ac:dyDescent="0.25">
      <c r="A198" s="95"/>
      <c r="B198" s="95" t="s">
        <v>122</v>
      </c>
      <c r="C198" s="112">
        <f t="shared" ref="C198" si="130">SUM(C196:C197)</f>
        <v>0</v>
      </c>
      <c r="D198" s="112">
        <f t="shared" ref="D198:N198" si="131">SUM(D196:D197)</f>
        <v>82.378565618850573</v>
      </c>
      <c r="E198" s="112">
        <f t="shared" si="131"/>
        <v>299.53071908427745</v>
      </c>
      <c r="F198" s="112">
        <f t="shared" si="131"/>
        <v>461.80491515534015</v>
      </c>
      <c r="G198" s="112">
        <f t="shared" si="131"/>
        <v>1770.3411045767634</v>
      </c>
      <c r="H198" s="112">
        <f t="shared" si="131"/>
        <v>8937.1395382724622</v>
      </c>
      <c r="I198" s="112">
        <f t="shared" si="131"/>
        <v>14236.294280497459</v>
      </c>
      <c r="J198" s="112">
        <f t="shared" si="131"/>
        <v>19320.089248140554</v>
      </c>
      <c r="K198" s="112">
        <f t="shared" si="131"/>
        <v>22906.926448308233</v>
      </c>
      <c r="L198" s="112">
        <f t="shared" si="131"/>
        <v>13276.136236453602</v>
      </c>
      <c r="M198" s="113">
        <f t="shared" si="131"/>
        <v>18926.969508287842</v>
      </c>
      <c r="N198" s="113">
        <f t="shared" si="131"/>
        <v>38986.717416748666</v>
      </c>
      <c r="O198" s="219">
        <f t="shared" ref="O198:Q198" si="132">SUM(O196:O197)</f>
        <v>0</v>
      </c>
      <c r="P198" s="219">
        <f t="shared" si="132"/>
        <v>0</v>
      </c>
      <c r="Q198" s="219">
        <f t="shared" si="132"/>
        <v>0</v>
      </c>
      <c r="R198" s="219">
        <f>SUM(R196:R197)</f>
        <v>0</v>
      </c>
      <c r="S198" s="219">
        <f t="shared" ref="S198:X198" si="133">SUM(S196:S197)</f>
        <v>0</v>
      </c>
      <c r="T198" s="219">
        <f t="shared" si="133"/>
        <v>0</v>
      </c>
      <c r="U198" s="219">
        <f t="shared" si="133"/>
        <v>0</v>
      </c>
      <c r="V198" s="219">
        <f t="shared" si="133"/>
        <v>0</v>
      </c>
      <c r="W198" s="219">
        <f t="shared" si="133"/>
        <v>0</v>
      </c>
      <c r="X198" s="219">
        <f t="shared" si="133"/>
        <v>0</v>
      </c>
      <c r="Y198" s="220">
        <f>SUM(Y196:Y197)</f>
        <v>0</v>
      </c>
      <c r="Z198" s="220">
        <f t="shared" ref="Z198:AC198" si="134">SUM(Z196:Z197)</f>
        <v>0</v>
      </c>
      <c r="AA198" s="219">
        <f t="shared" si="134"/>
        <v>0</v>
      </c>
      <c r="AB198" s="219">
        <f t="shared" si="134"/>
        <v>0</v>
      </c>
      <c r="AC198" s="219">
        <f t="shared" si="134"/>
        <v>0</v>
      </c>
      <c r="AD198" s="219">
        <f>SUM(AD196:AD197)</f>
        <v>0</v>
      </c>
      <c r="AE198" s="219">
        <f t="shared" ref="AE198:AJ198" si="135">SUM(AE196:AE197)</f>
        <v>0</v>
      </c>
      <c r="AF198" s="219">
        <f t="shared" si="135"/>
        <v>0</v>
      </c>
      <c r="AG198" s="219">
        <f t="shared" si="135"/>
        <v>0</v>
      </c>
      <c r="AH198" s="219">
        <f t="shared" si="135"/>
        <v>0</v>
      </c>
      <c r="AI198" s="219">
        <f t="shared" si="135"/>
        <v>0</v>
      </c>
      <c r="AJ198" s="219">
        <f t="shared" si="135"/>
        <v>0</v>
      </c>
      <c r="AK198" s="220">
        <f>SUM(AK196:AK197)</f>
        <v>0</v>
      </c>
      <c r="AL198" s="220">
        <f t="shared" ref="AL198:AM198" si="136">SUM(AL196:AL197)</f>
        <v>0</v>
      </c>
      <c r="AM198" s="219">
        <f t="shared" si="136"/>
        <v>0</v>
      </c>
    </row>
    <row r="199" spans="1:39" hidden="1" x14ac:dyDescent="0.25"/>
    <row r="200" spans="1:39" hidden="1" x14ac:dyDescent="0.25">
      <c r="B200" s="158" t="s">
        <v>214</v>
      </c>
      <c r="C200" s="329">
        <f>IF('REVISED SUMMARY'!C4=0,0,C198-C73)</f>
        <v>0</v>
      </c>
      <c r="D200" s="329">
        <f>IF('REVISED SUMMARY'!D4=0,0,D198-D73)</f>
        <v>1.4210854715202004E-14</v>
      </c>
      <c r="E200" s="329">
        <f>IF('REVISED SUMMARY'!E4=0,0,E198-E73)</f>
        <v>-5.6843418860808015E-14</v>
      </c>
      <c r="F200" s="329">
        <f>IF('REVISED SUMMARY'!F4=0,0,F198-F73)</f>
        <v>0</v>
      </c>
      <c r="G200" s="329">
        <f>IF('REVISED SUMMARY'!G4=0,0,G198-G73)</f>
        <v>0</v>
      </c>
      <c r="H200" s="329">
        <f>IF('REVISED SUMMARY'!H4=0,0,H198-H73)</f>
        <v>0</v>
      </c>
      <c r="I200" s="329">
        <f>IF('REVISED SUMMARY'!I4=0,0,I198-I73)</f>
        <v>0</v>
      </c>
      <c r="J200" s="329">
        <f>IF('REVISED SUMMARY'!J4=0,0,J198-J73)</f>
        <v>0</v>
      </c>
      <c r="K200" s="329">
        <f>IF('REVISED SUMMARY'!K4=0,0,K198-K73)</f>
        <v>3.637978807091713E-12</v>
      </c>
      <c r="L200" s="329">
        <f>IF('REVISED SUMMARY'!L4=0,0,L198-L73)</f>
        <v>0</v>
      </c>
      <c r="M200" s="329">
        <f>IF('REVISED SUMMARY'!M4=0,0,M198-M73)</f>
        <v>0</v>
      </c>
      <c r="N200" s="329">
        <f>IF('REVISED SUMMARY'!N4=0,0,N198-N73)</f>
        <v>0</v>
      </c>
    </row>
    <row r="201" spans="1:39" hidden="1" x14ac:dyDescent="0.25">
      <c r="B201" s="158"/>
      <c r="C201" s="158"/>
      <c r="D201" s="158"/>
      <c r="E201" s="158"/>
      <c r="F201" s="158"/>
      <c r="G201" s="158"/>
      <c r="H201" s="158"/>
      <c r="I201" s="158"/>
      <c r="J201" s="158"/>
      <c r="K201" s="158"/>
      <c r="L201" s="158"/>
      <c r="M201" s="158"/>
      <c r="N201" s="158"/>
    </row>
  </sheetData>
  <mergeCells count="19">
    <mergeCell ref="A126:A139"/>
    <mergeCell ref="A142:A158"/>
    <mergeCell ref="A161:A177"/>
    <mergeCell ref="C125:N125"/>
    <mergeCell ref="O125:Z125"/>
    <mergeCell ref="AA125:AL125"/>
    <mergeCell ref="A107:A122"/>
    <mergeCell ref="B107:N107"/>
    <mergeCell ref="B108:N108"/>
    <mergeCell ref="O108:Z108"/>
    <mergeCell ref="AA108:AL108"/>
    <mergeCell ref="O107:Z107"/>
    <mergeCell ref="AA107:AL107"/>
    <mergeCell ref="A92:A105"/>
    <mergeCell ref="A77:A90"/>
    <mergeCell ref="A4:A19"/>
    <mergeCell ref="A22:A37"/>
    <mergeCell ref="A40:A55"/>
    <mergeCell ref="A58:A74"/>
  </mergeCells>
  <pageMargins left="0.7" right="0.7" top="0.75" bottom="0.75" header="0.3" footer="0.3"/>
  <pageSetup orientation="portrait" r:id="rId1"/>
  <headerFooter>
    <oddFooter>&amp;RSchedule JNG-D7.F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AO201"/>
  <sheetViews>
    <sheetView tabSelected="1" zoomScale="80" zoomScaleNormal="80" workbookViewId="0">
      <selection activeCell="V20" sqref="V20"/>
    </sheetView>
  </sheetViews>
  <sheetFormatPr defaultRowHeight="15" x14ac:dyDescent="0.25"/>
  <cols>
    <col min="1" max="1" width="9.28515625" customWidth="1"/>
    <col min="2" max="2" width="24.7109375" customWidth="1"/>
    <col min="3" max="3" width="15.7109375" bestFit="1" customWidth="1"/>
    <col min="4" max="10" width="13.7109375" customWidth="1"/>
    <col min="11" max="11" width="15.28515625" customWidth="1"/>
    <col min="12" max="16" width="14.28515625" bestFit="1" customWidth="1"/>
    <col min="17" max="39" width="14.28515625" customWidth="1"/>
    <col min="40" max="40" width="10.5703125" bestFit="1" customWidth="1"/>
    <col min="41" max="41" width="16"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5" t="s">
        <v>13</v>
      </c>
      <c r="C2" s="316">
        <f>' 1M - RES'!C2</f>
        <v>0.65</v>
      </c>
      <c r="D2" s="316">
        <f>C2</f>
        <v>0.65</v>
      </c>
      <c r="E2" s="310">
        <f t="shared" ref="E2:AM2" si="0">D2</f>
        <v>0.65</v>
      </c>
      <c r="F2" s="318">
        <f t="shared" si="0"/>
        <v>0.65</v>
      </c>
      <c r="G2" s="318">
        <f t="shared" si="0"/>
        <v>0.65</v>
      </c>
      <c r="H2" s="318">
        <f t="shared" si="0"/>
        <v>0.65</v>
      </c>
      <c r="I2" s="318">
        <f t="shared" si="0"/>
        <v>0.65</v>
      </c>
      <c r="J2" s="318">
        <f t="shared" si="0"/>
        <v>0.65</v>
      </c>
      <c r="K2" s="318">
        <f t="shared" si="0"/>
        <v>0.65</v>
      </c>
      <c r="L2" s="318">
        <f t="shared" si="0"/>
        <v>0.65</v>
      </c>
      <c r="M2" s="318">
        <f t="shared" si="0"/>
        <v>0.65</v>
      </c>
      <c r="N2" s="318">
        <f t="shared" si="0"/>
        <v>0.65</v>
      </c>
      <c r="O2" s="318">
        <f t="shared" si="0"/>
        <v>0.65</v>
      </c>
      <c r="P2" s="318">
        <f t="shared" si="0"/>
        <v>0.65</v>
      </c>
      <c r="Q2" s="318">
        <f t="shared" si="0"/>
        <v>0.65</v>
      </c>
      <c r="R2" s="318">
        <f t="shared" si="0"/>
        <v>0.65</v>
      </c>
      <c r="S2" s="318">
        <f t="shared" si="0"/>
        <v>0.65</v>
      </c>
      <c r="T2" s="318">
        <f t="shared" si="0"/>
        <v>0.65</v>
      </c>
      <c r="U2" s="318">
        <f t="shared" si="0"/>
        <v>0.65</v>
      </c>
      <c r="V2" s="318">
        <f t="shared" si="0"/>
        <v>0.65</v>
      </c>
      <c r="W2" s="318">
        <f t="shared" si="0"/>
        <v>0.65</v>
      </c>
      <c r="X2" s="318">
        <f t="shared" si="0"/>
        <v>0.65</v>
      </c>
      <c r="Y2" s="318">
        <f t="shared" si="0"/>
        <v>0.65</v>
      </c>
      <c r="Z2" s="318">
        <f t="shared" si="0"/>
        <v>0.65</v>
      </c>
      <c r="AA2" s="318">
        <f t="shared" si="0"/>
        <v>0.65</v>
      </c>
      <c r="AB2" s="318">
        <f t="shared" si="0"/>
        <v>0.65</v>
      </c>
      <c r="AC2" s="318">
        <f t="shared" si="0"/>
        <v>0.65</v>
      </c>
      <c r="AD2" s="318">
        <f t="shared" si="0"/>
        <v>0.65</v>
      </c>
      <c r="AE2" s="318">
        <f t="shared" si="0"/>
        <v>0.65</v>
      </c>
      <c r="AF2" s="318">
        <f t="shared" si="0"/>
        <v>0.65</v>
      </c>
      <c r="AG2" s="318">
        <f t="shared" si="0"/>
        <v>0.65</v>
      </c>
      <c r="AH2" s="318">
        <f t="shared" si="0"/>
        <v>0.65</v>
      </c>
      <c r="AI2" s="318">
        <f t="shared" si="0"/>
        <v>0.65</v>
      </c>
      <c r="AJ2" s="318">
        <f t="shared" si="0"/>
        <v>0.65</v>
      </c>
      <c r="AK2" s="318">
        <f t="shared" si="0"/>
        <v>0.65</v>
      </c>
      <c r="AL2" s="318">
        <f t="shared" si="0"/>
        <v>0.65</v>
      </c>
      <c r="AM2" s="318">
        <f t="shared" si="0"/>
        <v>0.65</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614" t="s">
        <v>273</v>
      </c>
      <c r="B4" s="17" t="s">
        <v>10</v>
      </c>
      <c r="C4" s="135">
        <f>' 1M - RES'!C4</f>
        <v>45292</v>
      </c>
      <c r="D4" s="135">
        <f>' 1M - RES'!D4</f>
        <v>45323</v>
      </c>
      <c r="E4" s="135">
        <f>' 1M - RES'!E4</f>
        <v>45352</v>
      </c>
      <c r="F4" s="135">
        <f>' 1M - RES'!F4</f>
        <v>45383</v>
      </c>
      <c r="G4" s="135">
        <f>' 1M - RES'!G4</f>
        <v>45413</v>
      </c>
      <c r="H4" s="135">
        <f>' 1M - RES'!H4</f>
        <v>45444</v>
      </c>
      <c r="I4" s="135">
        <f>' 1M - RES'!I4</f>
        <v>45474</v>
      </c>
      <c r="J4" s="135">
        <f>' 1M - RES'!J4</f>
        <v>45505</v>
      </c>
      <c r="K4" s="135">
        <f>' 1M - RES'!K4</f>
        <v>45536</v>
      </c>
      <c r="L4" s="135">
        <f>' 1M - RES'!L4</f>
        <v>45566</v>
      </c>
      <c r="M4" s="135">
        <f>' 1M - RES'!M4</f>
        <v>45597</v>
      </c>
      <c r="N4" s="135">
        <f>' 1M - RES'!N4</f>
        <v>45627</v>
      </c>
      <c r="O4" s="135">
        <f>' 1M - RES'!O4</f>
        <v>45658</v>
      </c>
      <c r="P4" s="135">
        <f>' 1M - RES'!P4</f>
        <v>45689</v>
      </c>
      <c r="Q4" s="135">
        <f>' 1M - RES'!Q4</f>
        <v>45717</v>
      </c>
      <c r="R4" s="135">
        <f>' 1M - RES'!R4</f>
        <v>45748</v>
      </c>
      <c r="S4" s="135">
        <f>' 1M - RES'!S4</f>
        <v>45778</v>
      </c>
      <c r="T4" s="135">
        <f>' 1M - RES'!T4</f>
        <v>45809</v>
      </c>
      <c r="U4" s="135">
        <f>' 1M - RES'!U4</f>
        <v>45839</v>
      </c>
      <c r="V4" s="135">
        <f>' 1M - RES'!V4</f>
        <v>45870</v>
      </c>
      <c r="W4" s="135">
        <f>' 1M - RES'!W4</f>
        <v>45901</v>
      </c>
      <c r="X4" s="135">
        <f>' 1M - RES'!X4</f>
        <v>45931</v>
      </c>
      <c r="Y4" s="135">
        <f>' 1M - RES'!Y4</f>
        <v>45962</v>
      </c>
      <c r="Z4" s="135">
        <f>' 1M - RES'!Z4</f>
        <v>45992</v>
      </c>
      <c r="AA4" s="135">
        <f>' 1M - RES'!AA4</f>
        <v>46023</v>
      </c>
      <c r="AB4" s="135">
        <f>' 1M - RES'!AB4</f>
        <v>46054</v>
      </c>
      <c r="AC4" s="135">
        <f>' 1M - RES'!AC4</f>
        <v>46082</v>
      </c>
      <c r="AD4" s="135">
        <f>' 1M - RES'!AD4</f>
        <v>46113</v>
      </c>
      <c r="AE4" s="135">
        <f>' 1M - RES'!AE4</f>
        <v>46143</v>
      </c>
      <c r="AF4" s="135">
        <f>' 1M - RES'!AF4</f>
        <v>46174</v>
      </c>
      <c r="AG4" s="135">
        <f>' 1M - RES'!AG4</f>
        <v>46204</v>
      </c>
      <c r="AH4" s="135">
        <f>' 1M - RES'!AH4</f>
        <v>46235</v>
      </c>
      <c r="AI4" s="135">
        <f>' 1M - RES'!AI4</f>
        <v>46266</v>
      </c>
      <c r="AJ4" s="135">
        <f>' 1M - RES'!AJ4</f>
        <v>46296</v>
      </c>
      <c r="AK4" s="135">
        <f>' 1M - RES'!AK4</f>
        <v>46327</v>
      </c>
      <c r="AL4" s="135">
        <f>' 1M - RES'!AL4</f>
        <v>46357</v>
      </c>
      <c r="AM4" s="135">
        <f>' 1M - RES'!AM4</f>
        <v>46388</v>
      </c>
    </row>
    <row r="5" spans="1:41" ht="15" customHeight="1" x14ac:dyDescent="0.25">
      <c r="A5" s="615"/>
      <c r="B5" s="11" t="s">
        <v>19</v>
      </c>
      <c r="C5" s="3">
        <f>'BIZ kWh ENTRY'!AY164</f>
        <v>0</v>
      </c>
      <c r="D5" s="3">
        <f>'BIZ kWh ENTRY'!AZ164</f>
        <v>0</v>
      </c>
      <c r="E5" s="3">
        <f>'BIZ kWh ENTRY'!BA164</f>
        <v>0</v>
      </c>
      <c r="F5" s="3">
        <f>'BIZ kWh ENTRY'!BB164</f>
        <v>0</v>
      </c>
      <c r="G5" s="3">
        <f>'BIZ kWh ENTRY'!BC164</f>
        <v>0</v>
      </c>
      <c r="H5" s="3">
        <f>'BIZ kWh ENTRY'!BD164</f>
        <v>0</v>
      </c>
      <c r="I5" s="3">
        <f>'BIZ kWh ENTRY'!BE164</f>
        <v>0</v>
      </c>
      <c r="J5" s="3">
        <f>'BIZ kWh ENTRY'!BF164</f>
        <v>0</v>
      </c>
      <c r="K5" s="3">
        <f>'BIZ kWh ENTRY'!BG164</f>
        <v>0</v>
      </c>
      <c r="L5" s="3">
        <f>'BIZ kWh ENTRY'!BH164</f>
        <v>0</v>
      </c>
      <c r="M5" s="3">
        <f>'BIZ kWh ENTRY'!BI164</f>
        <v>0</v>
      </c>
      <c r="N5" s="3">
        <f>'BIZ kWh ENTRY'!BJ164</f>
        <v>0</v>
      </c>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row>
    <row r="6" spans="1:41" x14ac:dyDescent="0.25">
      <c r="A6" s="615"/>
      <c r="B6" s="12" t="s">
        <v>0</v>
      </c>
      <c r="C6" s="3">
        <f>'BIZ kWh ENTRY'!AY165</f>
        <v>0</v>
      </c>
      <c r="D6" s="3">
        <f>'BIZ kWh ENTRY'!AZ165</f>
        <v>0</v>
      </c>
      <c r="E6" s="3">
        <f>'BIZ kWh ENTRY'!BA165</f>
        <v>0</v>
      </c>
      <c r="F6" s="3">
        <f>'BIZ kWh ENTRY'!BB165</f>
        <v>0</v>
      </c>
      <c r="G6" s="3">
        <f>'BIZ kWh ENTRY'!BC165</f>
        <v>0</v>
      </c>
      <c r="H6" s="3">
        <f>'BIZ kWh ENTRY'!BD165</f>
        <v>0</v>
      </c>
      <c r="I6" s="3">
        <f>'BIZ kWh ENTRY'!BE165</f>
        <v>0</v>
      </c>
      <c r="J6" s="3">
        <f>'BIZ kWh ENTRY'!BF165</f>
        <v>0</v>
      </c>
      <c r="K6" s="3">
        <f>'BIZ kWh ENTRY'!BG165</f>
        <v>0</v>
      </c>
      <c r="L6" s="3">
        <f>'BIZ kWh ENTRY'!BH165</f>
        <v>0</v>
      </c>
      <c r="M6" s="3">
        <f>'BIZ kWh ENTRY'!BI165</f>
        <v>0</v>
      </c>
      <c r="N6" s="3">
        <f>'BIZ kWh ENTRY'!BJ165</f>
        <v>0</v>
      </c>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row>
    <row r="7" spans="1:41" x14ac:dyDescent="0.25">
      <c r="A7" s="615"/>
      <c r="B7" s="11" t="s">
        <v>20</v>
      </c>
      <c r="C7" s="3">
        <f>'BIZ kWh ENTRY'!AY166</f>
        <v>0</v>
      </c>
      <c r="D7" s="3">
        <f>'BIZ kWh ENTRY'!AZ166</f>
        <v>0</v>
      </c>
      <c r="E7" s="3">
        <f>'BIZ kWh ENTRY'!BA166</f>
        <v>0</v>
      </c>
      <c r="F7" s="3">
        <f>'BIZ kWh ENTRY'!BB166</f>
        <v>0</v>
      </c>
      <c r="G7" s="3">
        <f>'BIZ kWh ENTRY'!BC166</f>
        <v>0</v>
      </c>
      <c r="H7" s="3">
        <f>'BIZ kWh ENTRY'!BD166</f>
        <v>0</v>
      </c>
      <c r="I7" s="3">
        <f>'BIZ kWh ENTRY'!BE166</f>
        <v>0</v>
      </c>
      <c r="J7" s="3">
        <f>'BIZ kWh ENTRY'!BF166</f>
        <v>0</v>
      </c>
      <c r="K7" s="3">
        <f>'BIZ kWh ENTRY'!BG166</f>
        <v>0</v>
      </c>
      <c r="L7" s="3">
        <f>'BIZ kWh ENTRY'!BH166</f>
        <v>0</v>
      </c>
      <c r="M7" s="3">
        <f>'BIZ kWh ENTRY'!BI166</f>
        <v>0</v>
      </c>
      <c r="N7" s="3">
        <f>'BIZ kWh ENTRY'!BJ166</f>
        <v>0</v>
      </c>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row>
    <row r="8" spans="1:41" x14ac:dyDescent="0.25">
      <c r="A8" s="615"/>
      <c r="B8" s="11" t="s">
        <v>1</v>
      </c>
      <c r="C8" s="3">
        <f>'BIZ kWh ENTRY'!AY167</f>
        <v>0</v>
      </c>
      <c r="D8" s="3">
        <f>'BIZ kWh ENTRY'!AZ167</f>
        <v>0</v>
      </c>
      <c r="E8" s="3">
        <f>'BIZ kWh ENTRY'!BA167</f>
        <v>0</v>
      </c>
      <c r="F8" s="3">
        <f>'BIZ kWh ENTRY'!BB167</f>
        <v>0</v>
      </c>
      <c r="G8" s="3">
        <f>'BIZ kWh ENTRY'!BC167</f>
        <v>0</v>
      </c>
      <c r="H8" s="3">
        <f>'BIZ kWh ENTRY'!BD167</f>
        <v>0</v>
      </c>
      <c r="I8" s="3">
        <f>'BIZ kWh ENTRY'!BE167</f>
        <v>0</v>
      </c>
      <c r="J8" s="3">
        <f>'BIZ kWh ENTRY'!BF167</f>
        <v>0</v>
      </c>
      <c r="K8" s="3">
        <f>'BIZ kWh ENTRY'!BG167</f>
        <v>0</v>
      </c>
      <c r="L8" s="3">
        <f>'BIZ kWh ENTRY'!BH167</f>
        <v>106707.30620076697</v>
      </c>
      <c r="M8" s="3">
        <f>'BIZ kWh ENTRY'!BI167</f>
        <v>0</v>
      </c>
      <c r="N8" s="3">
        <f>'BIZ kWh ENTRY'!BJ167</f>
        <v>1048169.1395128319</v>
      </c>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row>
    <row r="9" spans="1:41" x14ac:dyDescent="0.25">
      <c r="A9" s="615"/>
      <c r="B9" s="12" t="s">
        <v>21</v>
      </c>
      <c r="C9" s="3">
        <f>'BIZ kWh ENTRY'!AY168</f>
        <v>0</v>
      </c>
      <c r="D9" s="3">
        <f>'BIZ kWh ENTRY'!AZ168</f>
        <v>0</v>
      </c>
      <c r="E9" s="3">
        <f>'BIZ kWh ENTRY'!BA168</f>
        <v>0</v>
      </c>
      <c r="F9" s="3">
        <f>'BIZ kWh ENTRY'!BB168</f>
        <v>0</v>
      </c>
      <c r="G9" s="3">
        <f>'BIZ kWh ENTRY'!BC168</f>
        <v>0</v>
      </c>
      <c r="H9" s="3">
        <f>'BIZ kWh ENTRY'!BD168</f>
        <v>0</v>
      </c>
      <c r="I9" s="3">
        <f>'BIZ kWh ENTRY'!BE168</f>
        <v>0</v>
      </c>
      <c r="J9" s="3">
        <f>'BIZ kWh ENTRY'!BF168</f>
        <v>0</v>
      </c>
      <c r="K9" s="3">
        <f>'BIZ kWh ENTRY'!BG168</f>
        <v>0</v>
      </c>
      <c r="L9" s="3">
        <f>'BIZ kWh ENTRY'!BH168</f>
        <v>0</v>
      </c>
      <c r="M9" s="3">
        <f>'BIZ kWh ENTRY'!BI168</f>
        <v>0</v>
      </c>
      <c r="N9" s="3">
        <f>'BIZ kWh ENTRY'!BJ168</f>
        <v>0</v>
      </c>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row>
    <row r="10" spans="1:41" x14ac:dyDescent="0.25">
      <c r="A10" s="615"/>
      <c r="B10" s="11" t="s">
        <v>9</v>
      </c>
      <c r="C10" s="3">
        <f>'BIZ kWh ENTRY'!AY169</f>
        <v>0</v>
      </c>
      <c r="D10" s="3">
        <f>'BIZ kWh ENTRY'!AZ169</f>
        <v>0</v>
      </c>
      <c r="E10" s="3">
        <f>'BIZ kWh ENTRY'!BA169</f>
        <v>0</v>
      </c>
      <c r="F10" s="3">
        <f>'BIZ kWh ENTRY'!BB169</f>
        <v>0</v>
      </c>
      <c r="G10" s="3">
        <f>'BIZ kWh ENTRY'!BC169</f>
        <v>0</v>
      </c>
      <c r="H10" s="3">
        <f>'BIZ kWh ENTRY'!BD169</f>
        <v>0</v>
      </c>
      <c r="I10" s="3">
        <f>'BIZ kWh ENTRY'!BE169</f>
        <v>0</v>
      </c>
      <c r="J10" s="3">
        <f>'BIZ kWh ENTRY'!BF169</f>
        <v>0</v>
      </c>
      <c r="K10" s="3">
        <f>'BIZ kWh ENTRY'!BG169</f>
        <v>0</v>
      </c>
      <c r="L10" s="3">
        <f>'BIZ kWh ENTRY'!BH169</f>
        <v>0</v>
      </c>
      <c r="M10" s="3">
        <f>'BIZ kWh ENTRY'!BI169</f>
        <v>0</v>
      </c>
      <c r="N10" s="3">
        <f>'BIZ kWh ENTRY'!BJ169</f>
        <v>0</v>
      </c>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row>
    <row r="11" spans="1:41" x14ac:dyDescent="0.25">
      <c r="A11" s="615"/>
      <c r="B11" s="11" t="s">
        <v>3</v>
      </c>
      <c r="C11" s="3">
        <f>'BIZ kWh ENTRY'!AY170</f>
        <v>0</v>
      </c>
      <c r="D11" s="3">
        <f>'BIZ kWh ENTRY'!AZ170</f>
        <v>0</v>
      </c>
      <c r="E11" s="3">
        <f>'BIZ kWh ENTRY'!BA170</f>
        <v>0</v>
      </c>
      <c r="F11" s="3">
        <f>'BIZ kWh ENTRY'!BB170</f>
        <v>0</v>
      </c>
      <c r="G11" s="3">
        <f>'BIZ kWh ENTRY'!BC170</f>
        <v>0</v>
      </c>
      <c r="H11" s="3">
        <f>'BIZ kWh ENTRY'!BD170</f>
        <v>0</v>
      </c>
      <c r="I11" s="3">
        <f>'BIZ kWh ENTRY'!BE170</f>
        <v>0</v>
      </c>
      <c r="J11" s="3">
        <f>'BIZ kWh ENTRY'!BF170</f>
        <v>0</v>
      </c>
      <c r="K11" s="3">
        <f>'BIZ kWh ENTRY'!BG170</f>
        <v>0</v>
      </c>
      <c r="L11" s="3">
        <f>'BIZ kWh ENTRY'!BH170</f>
        <v>0</v>
      </c>
      <c r="M11" s="3">
        <f>'BIZ kWh ENTRY'!BI170</f>
        <v>0</v>
      </c>
      <c r="N11" s="3">
        <f>'BIZ kWh ENTRY'!BJ170</f>
        <v>0</v>
      </c>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row>
    <row r="12" spans="1:41" x14ac:dyDescent="0.25">
      <c r="A12" s="615"/>
      <c r="B12" s="11" t="s">
        <v>4</v>
      </c>
      <c r="C12" s="3">
        <f>'BIZ kWh ENTRY'!AY171</f>
        <v>0</v>
      </c>
      <c r="D12" s="3">
        <f>'BIZ kWh ENTRY'!AZ171</f>
        <v>39862.177680000001</v>
      </c>
      <c r="E12" s="3">
        <f>'BIZ kWh ENTRY'!BA171</f>
        <v>17196.990236487061</v>
      </c>
      <c r="F12" s="3">
        <f>'BIZ kWh ENTRY'!BB171</f>
        <v>0</v>
      </c>
      <c r="G12" s="3">
        <f>'BIZ kWh ENTRY'!BC171</f>
        <v>5481.2067978932091</v>
      </c>
      <c r="H12" s="3">
        <f>'BIZ kWh ENTRY'!BD171</f>
        <v>0</v>
      </c>
      <c r="I12" s="3">
        <f>'BIZ kWh ENTRY'!BE171</f>
        <v>59595.954965012155</v>
      </c>
      <c r="J12" s="3">
        <f>'BIZ kWh ENTRY'!BF171</f>
        <v>138590.43566381015</v>
      </c>
      <c r="K12" s="3">
        <f>'BIZ kWh ENTRY'!BG171</f>
        <v>0</v>
      </c>
      <c r="L12" s="3">
        <f>'BIZ kWh ENTRY'!BH171</f>
        <v>0</v>
      </c>
      <c r="M12" s="3">
        <f>'BIZ kWh ENTRY'!BI171</f>
        <v>16600.634130077608</v>
      </c>
      <c r="N12" s="3">
        <f>'BIZ kWh ENTRY'!BJ171</f>
        <v>713710.48149133741</v>
      </c>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row>
    <row r="13" spans="1:41" x14ac:dyDescent="0.25">
      <c r="A13" s="615"/>
      <c r="B13" s="11" t="s">
        <v>5</v>
      </c>
      <c r="C13" s="3">
        <f>'BIZ kWh ENTRY'!AY172</f>
        <v>0</v>
      </c>
      <c r="D13" s="3">
        <f>'BIZ kWh ENTRY'!AZ172</f>
        <v>0</v>
      </c>
      <c r="E13" s="3">
        <f>'BIZ kWh ENTRY'!BA172</f>
        <v>0</v>
      </c>
      <c r="F13" s="3">
        <f>'BIZ kWh ENTRY'!BB172</f>
        <v>0</v>
      </c>
      <c r="G13" s="3">
        <f>'BIZ kWh ENTRY'!BC172</f>
        <v>0</v>
      </c>
      <c r="H13" s="3">
        <f>'BIZ kWh ENTRY'!BD172</f>
        <v>0</v>
      </c>
      <c r="I13" s="3">
        <f>'BIZ kWh ENTRY'!BE172</f>
        <v>0</v>
      </c>
      <c r="J13" s="3">
        <f>'BIZ kWh ENTRY'!BF172</f>
        <v>0</v>
      </c>
      <c r="K13" s="3">
        <f>'BIZ kWh ENTRY'!BG172</f>
        <v>0</v>
      </c>
      <c r="L13" s="3">
        <f>'BIZ kWh ENTRY'!BH172</f>
        <v>0</v>
      </c>
      <c r="M13" s="3">
        <f>'BIZ kWh ENTRY'!BI172</f>
        <v>0</v>
      </c>
      <c r="N13" s="3">
        <f>'BIZ kWh ENTRY'!BJ172</f>
        <v>0</v>
      </c>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row>
    <row r="14" spans="1:41" x14ac:dyDescent="0.25">
      <c r="A14" s="615"/>
      <c r="B14" s="11" t="s">
        <v>22</v>
      </c>
      <c r="C14" s="3">
        <f>'BIZ kWh ENTRY'!AY173</f>
        <v>0</v>
      </c>
      <c r="D14" s="3">
        <f>'BIZ kWh ENTRY'!AZ173</f>
        <v>0</v>
      </c>
      <c r="E14" s="3">
        <f>'BIZ kWh ENTRY'!BA173</f>
        <v>0</v>
      </c>
      <c r="F14" s="3">
        <f>'BIZ kWh ENTRY'!BB173</f>
        <v>0</v>
      </c>
      <c r="G14" s="3">
        <f>'BIZ kWh ENTRY'!BC173</f>
        <v>0</v>
      </c>
      <c r="H14" s="3">
        <f>'BIZ kWh ENTRY'!BD173</f>
        <v>0</v>
      </c>
      <c r="I14" s="3">
        <f>'BIZ kWh ENTRY'!BE173</f>
        <v>0</v>
      </c>
      <c r="J14" s="3">
        <f>'BIZ kWh ENTRY'!BF173</f>
        <v>0</v>
      </c>
      <c r="K14" s="3">
        <f>'BIZ kWh ENTRY'!BG173</f>
        <v>0</v>
      </c>
      <c r="L14" s="3">
        <f>'BIZ kWh ENTRY'!BH173</f>
        <v>0</v>
      </c>
      <c r="M14" s="3">
        <f>'BIZ kWh ENTRY'!BI173</f>
        <v>0</v>
      </c>
      <c r="N14" s="3">
        <f>'BIZ kWh ENTRY'!BJ173</f>
        <v>0</v>
      </c>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row>
    <row r="15" spans="1:41" x14ac:dyDescent="0.25">
      <c r="A15" s="615"/>
      <c r="B15" s="11" t="s">
        <v>23</v>
      </c>
      <c r="C15" s="3">
        <f>'BIZ kWh ENTRY'!AY174</f>
        <v>0</v>
      </c>
      <c r="D15" s="3">
        <f>'BIZ kWh ENTRY'!AZ174</f>
        <v>0</v>
      </c>
      <c r="E15" s="3">
        <f>'BIZ kWh ENTRY'!BA174</f>
        <v>0</v>
      </c>
      <c r="F15" s="3">
        <f>'BIZ kWh ENTRY'!BB174</f>
        <v>0</v>
      </c>
      <c r="G15" s="3">
        <f>'BIZ kWh ENTRY'!BC174</f>
        <v>0</v>
      </c>
      <c r="H15" s="3">
        <f>'BIZ kWh ENTRY'!BD174</f>
        <v>0</v>
      </c>
      <c r="I15" s="3">
        <f>'BIZ kWh ENTRY'!BE174</f>
        <v>0</v>
      </c>
      <c r="J15" s="3">
        <f>'BIZ kWh ENTRY'!BF174</f>
        <v>0</v>
      </c>
      <c r="K15" s="3">
        <f>'BIZ kWh ENTRY'!BG174</f>
        <v>0</v>
      </c>
      <c r="L15" s="3">
        <f>'BIZ kWh ENTRY'!BH174</f>
        <v>0</v>
      </c>
      <c r="M15" s="3">
        <f>'BIZ kWh ENTRY'!BI174</f>
        <v>0</v>
      </c>
      <c r="N15" s="3">
        <f>'BIZ kWh ENTRY'!BJ174</f>
        <v>0</v>
      </c>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row>
    <row r="16" spans="1:41" x14ac:dyDescent="0.25">
      <c r="A16" s="615"/>
      <c r="B16" s="11" t="s">
        <v>7</v>
      </c>
      <c r="C16" s="3">
        <f>'BIZ kWh ENTRY'!AY175</f>
        <v>0</v>
      </c>
      <c r="D16" s="3">
        <f>'BIZ kWh ENTRY'!AZ175</f>
        <v>0</v>
      </c>
      <c r="E16" s="3">
        <f>'BIZ kWh ENTRY'!BA175</f>
        <v>0</v>
      </c>
      <c r="F16" s="3">
        <f>'BIZ kWh ENTRY'!BB175</f>
        <v>0</v>
      </c>
      <c r="G16" s="3">
        <f>'BIZ kWh ENTRY'!BC175</f>
        <v>0</v>
      </c>
      <c r="H16" s="3">
        <f>'BIZ kWh ENTRY'!BD175</f>
        <v>0</v>
      </c>
      <c r="I16" s="3">
        <f>'BIZ kWh ENTRY'!BE175</f>
        <v>0</v>
      </c>
      <c r="J16" s="3">
        <f>'BIZ kWh ENTRY'!BF175</f>
        <v>0</v>
      </c>
      <c r="K16" s="3">
        <f>'BIZ kWh ENTRY'!BG175</f>
        <v>0</v>
      </c>
      <c r="L16" s="3">
        <f>'BIZ kWh ENTRY'!BH175</f>
        <v>0</v>
      </c>
      <c r="M16" s="3">
        <f>'BIZ kWh ENTRY'!BI175</f>
        <v>0</v>
      </c>
      <c r="N16" s="3">
        <f>'BIZ kWh ENTRY'!BJ175</f>
        <v>0</v>
      </c>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row>
    <row r="17" spans="1:39" x14ac:dyDescent="0.25">
      <c r="A17" s="615"/>
      <c r="B17" s="11" t="s">
        <v>8</v>
      </c>
      <c r="C17" s="3">
        <f>'BIZ kWh ENTRY'!AY176</f>
        <v>0</v>
      </c>
      <c r="D17" s="3">
        <f>'BIZ kWh ENTRY'!AZ176</f>
        <v>0</v>
      </c>
      <c r="E17" s="3">
        <f>'BIZ kWh ENTRY'!BA176</f>
        <v>0</v>
      </c>
      <c r="F17" s="3">
        <f>'BIZ kWh ENTRY'!BB176</f>
        <v>0</v>
      </c>
      <c r="G17" s="3">
        <f>'BIZ kWh ENTRY'!BC176</f>
        <v>0</v>
      </c>
      <c r="H17" s="3">
        <f>'BIZ kWh ENTRY'!BD176</f>
        <v>0</v>
      </c>
      <c r="I17" s="3">
        <f>'BIZ kWh ENTRY'!BE176</f>
        <v>0</v>
      </c>
      <c r="J17" s="3">
        <f>'BIZ kWh ENTRY'!BF176</f>
        <v>0</v>
      </c>
      <c r="K17" s="3">
        <f>'BIZ kWh ENTRY'!BG176</f>
        <v>0</v>
      </c>
      <c r="L17" s="3">
        <f>'BIZ kWh ENTRY'!BH176</f>
        <v>0</v>
      </c>
      <c r="M17" s="3">
        <f>'BIZ kWh ENTRY'!BI176</f>
        <v>0</v>
      </c>
      <c r="N17" s="3">
        <f>'BIZ kWh ENTRY'!BJ176</f>
        <v>0</v>
      </c>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row>
    <row r="18" spans="1:39" x14ac:dyDescent="0.25">
      <c r="A18" s="615"/>
      <c r="B18" s="11" t="s">
        <v>11</v>
      </c>
      <c r="C18" s="3"/>
      <c r="D18" s="3"/>
      <c r="E18" s="222"/>
      <c r="F18" s="222"/>
      <c r="G18" s="222"/>
      <c r="H18" s="222"/>
      <c r="I18" s="222"/>
      <c r="J18" s="222"/>
      <c r="K18" s="222"/>
      <c r="L18" s="222"/>
      <c r="M18" s="222"/>
      <c r="N18" s="222"/>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row>
    <row r="19" spans="1:39" ht="15.75" thickBot="1" x14ac:dyDescent="0.3">
      <c r="A19" s="616"/>
      <c r="B19" s="177" t="str">
        <f>' 1M - RES'!B16</f>
        <v>Monthly kWh</v>
      </c>
      <c r="C19" s="223">
        <f>SUM(C5:C18)</f>
        <v>0</v>
      </c>
      <c r="D19" s="223">
        <f t="shared" ref="D19:AM19" si="1">SUM(D5:D18)</f>
        <v>39862.177680000001</v>
      </c>
      <c r="E19" s="223">
        <f t="shared" si="1"/>
        <v>17196.990236487061</v>
      </c>
      <c r="F19" s="223">
        <f t="shared" si="1"/>
        <v>0</v>
      </c>
      <c r="G19" s="223">
        <f t="shared" si="1"/>
        <v>5481.2067978932091</v>
      </c>
      <c r="H19" s="223">
        <f t="shared" si="1"/>
        <v>0</v>
      </c>
      <c r="I19" s="223">
        <f t="shared" si="1"/>
        <v>59595.954965012155</v>
      </c>
      <c r="J19" s="223">
        <f t="shared" si="1"/>
        <v>138590.43566381015</v>
      </c>
      <c r="K19" s="223">
        <f t="shared" si="1"/>
        <v>0</v>
      </c>
      <c r="L19" s="223">
        <f t="shared" si="1"/>
        <v>106707.30620076697</v>
      </c>
      <c r="M19" s="223">
        <f t="shared" si="1"/>
        <v>16600.634130077608</v>
      </c>
      <c r="N19" s="223">
        <f t="shared" si="1"/>
        <v>1761879.6210041693</v>
      </c>
      <c r="O19" s="224">
        <f t="shared" si="1"/>
        <v>0</v>
      </c>
      <c r="P19" s="224">
        <f t="shared" si="1"/>
        <v>0</v>
      </c>
      <c r="Q19" s="224">
        <f t="shared" si="1"/>
        <v>0</v>
      </c>
      <c r="R19" s="224">
        <f t="shared" si="1"/>
        <v>0</v>
      </c>
      <c r="S19" s="224">
        <f t="shared" si="1"/>
        <v>0</v>
      </c>
      <c r="T19" s="224">
        <f t="shared" si="1"/>
        <v>0</v>
      </c>
      <c r="U19" s="224">
        <f t="shared" si="1"/>
        <v>0</v>
      </c>
      <c r="V19" s="224">
        <f t="shared" si="1"/>
        <v>0</v>
      </c>
      <c r="W19" s="224">
        <f t="shared" si="1"/>
        <v>0</v>
      </c>
      <c r="X19" s="224">
        <f t="shared" si="1"/>
        <v>0</v>
      </c>
      <c r="Y19" s="224">
        <f t="shared" si="1"/>
        <v>0</v>
      </c>
      <c r="Z19" s="224">
        <f t="shared" si="1"/>
        <v>0</v>
      </c>
      <c r="AA19" s="224">
        <f t="shared" si="1"/>
        <v>0</v>
      </c>
      <c r="AB19" s="224">
        <f t="shared" si="1"/>
        <v>0</v>
      </c>
      <c r="AC19" s="224">
        <f t="shared" si="1"/>
        <v>0</v>
      </c>
      <c r="AD19" s="224">
        <f t="shared" si="1"/>
        <v>0</v>
      </c>
      <c r="AE19" s="224">
        <f t="shared" si="1"/>
        <v>0</v>
      </c>
      <c r="AF19" s="224">
        <f t="shared" si="1"/>
        <v>0</v>
      </c>
      <c r="AG19" s="224">
        <f t="shared" si="1"/>
        <v>0</v>
      </c>
      <c r="AH19" s="224">
        <f t="shared" si="1"/>
        <v>0</v>
      </c>
      <c r="AI19" s="224">
        <f t="shared" si="1"/>
        <v>0</v>
      </c>
      <c r="AJ19" s="224">
        <f t="shared" si="1"/>
        <v>0</v>
      </c>
      <c r="AK19" s="224">
        <f t="shared" si="1"/>
        <v>0</v>
      </c>
      <c r="AL19" s="224">
        <f t="shared" si="1"/>
        <v>0</v>
      </c>
      <c r="AM19" s="224">
        <f t="shared" si="1"/>
        <v>0</v>
      </c>
    </row>
    <row r="20" spans="1:39" x14ac:dyDescent="0.25">
      <c r="A20" s="240"/>
      <c r="B20" s="241"/>
      <c r="C20" s="9"/>
      <c r="D20" s="241"/>
      <c r="E20" s="9"/>
      <c r="F20" s="241"/>
      <c r="G20" s="241"/>
      <c r="H20" s="9"/>
      <c r="I20" s="241"/>
      <c r="J20" s="241"/>
      <c r="K20" s="9"/>
      <c r="L20" s="241"/>
      <c r="M20" s="241"/>
      <c r="N20" s="9"/>
      <c r="O20" s="241"/>
      <c r="P20" s="241"/>
      <c r="Q20" s="9"/>
      <c r="R20" s="241"/>
      <c r="S20" s="241"/>
      <c r="T20" s="9"/>
      <c r="U20" s="241"/>
      <c r="V20" s="241"/>
      <c r="W20" s="9"/>
      <c r="X20" s="241"/>
      <c r="Y20" s="241"/>
      <c r="Z20" s="9"/>
      <c r="AA20" s="241"/>
      <c r="AB20" s="241"/>
      <c r="AC20" s="9"/>
      <c r="AD20" s="241"/>
      <c r="AE20" s="241"/>
      <c r="AF20" s="9"/>
      <c r="AG20" s="241"/>
      <c r="AH20" s="241"/>
      <c r="AI20" s="9"/>
      <c r="AJ20" s="241"/>
      <c r="AK20" s="241"/>
      <c r="AL20" s="9"/>
      <c r="AM20" s="241"/>
    </row>
    <row r="21" spans="1:39" ht="15.75" thickBot="1" x14ac:dyDescent="0.3">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row>
    <row r="22" spans="1:39" ht="16.5" thickBot="1" x14ac:dyDescent="0.3">
      <c r="A22" s="617" t="s">
        <v>14</v>
      </c>
      <c r="B22" s="17" t="s">
        <v>10</v>
      </c>
      <c r="C22" s="135">
        <f>C$4</f>
        <v>45292</v>
      </c>
      <c r="D22" s="135">
        <f t="shared" ref="D22:AM22" si="2">D$4</f>
        <v>45323</v>
      </c>
      <c r="E22" s="135">
        <f t="shared" si="2"/>
        <v>45352</v>
      </c>
      <c r="F22" s="135">
        <f t="shared" si="2"/>
        <v>45383</v>
      </c>
      <c r="G22" s="135">
        <f t="shared" si="2"/>
        <v>45413</v>
      </c>
      <c r="H22" s="135">
        <f t="shared" si="2"/>
        <v>45444</v>
      </c>
      <c r="I22" s="135">
        <f t="shared" si="2"/>
        <v>45474</v>
      </c>
      <c r="J22" s="135">
        <f t="shared" si="2"/>
        <v>45505</v>
      </c>
      <c r="K22" s="135">
        <f t="shared" si="2"/>
        <v>45536</v>
      </c>
      <c r="L22" s="135">
        <f t="shared" si="2"/>
        <v>45566</v>
      </c>
      <c r="M22" s="135">
        <f t="shared" si="2"/>
        <v>45597</v>
      </c>
      <c r="N22" s="135">
        <f t="shared" si="2"/>
        <v>45627</v>
      </c>
      <c r="O22" s="135">
        <f t="shared" si="2"/>
        <v>45658</v>
      </c>
      <c r="P22" s="135">
        <f t="shared" si="2"/>
        <v>45689</v>
      </c>
      <c r="Q22" s="135">
        <f t="shared" si="2"/>
        <v>45717</v>
      </c>
      <c r="R22" s="135">
        <f t="shared" si="2"/>
        <v>45748</v>
      </c>
      <c r="S22" s="135">
        <f t="shared" si="2"/>
        <v>45778</v>
      </c>
      <c r="T22" s="135">
        <f t="shared" si="2"/>
        <v>45809</v>
      </c>
      <c r="U22" s="135">
        <f t="shared" si="2"/>
        <v>45839</v>
      </c>
      <c r="V22" s="135">
        <f t="shared" si="2"/>
        <v>45870</v>
      </c>
      <c r="W22" s="135">
        <f t="shared" si="2"/>
        <v>45901</v>
      </c>
      <c r="X22" s="135">
        <f t="shared" si="2"/>
        <v>45931</v>
      </c>
      <c r="Y22" s="135">
        <f t="shared" si="2"/>
        <v>45962</v>
      </c>
      <c r="Z22" s="135">
        <f t="shared" si="2"/>
        <v>45992</v>
      </c>
      <c r="AA22" s="135">
        <f t="shared" si="2"/>
        <v>46023</v>
      </c>
      <c r="AB22" s="135">
        <f t="shared" si="2"/>
        <v>46054</v>
      </c>
      <c r="AC22" s="135">
        <f t="shared" si="2"/>
        <v>46082</v>
      </c>
      <c r="AD22" s="135">
        <f t="shared" si="2"/>
        <v>46113</v>
      </c>
      <c r="AE22" s="135">
        <f t="shared" si="2"/>
        <v>46143</v>
      </c>
      <c r="AF22" s="135">
        <f t="shared" si="2"/>
        <v>46174</v>
      </c>
      <c r="AG22" s="135">
        <f t="shared" si="2"/>
        <v>46204</v>
      </c>
      <c r="AH22" s="135">
        <f t="shared" si="2"/>
        <v>46235</v>
      </c>
      <c r="AI22" s="135">
        <f t="shared" si="2"/>
        <v>46266</v>
      </c>
      <c r="AJ22" s="135">
        <f t="shared" si="2"/>
        <v>46296</v>
      </c>
      <c r="AK22" s="135">
        <f t="shared" si="2"/>
        <v>46327</v>
      </c>
      <c r="AL22" s="135">
        <f t="shared" si="2"/>
        <v>46357</v>
      </c>
      <c r="AM22" s="135">
        <f t="shared" si="2"/>
        <v>46388</v>
      </c>
    </row>
    <row r="23" spans="1:39" ht="15" customHeight="1" x14ac:dyDescent="0.25">
      <c r="A23" s="618"/>
      <c r="B23" s="11" t="str">
        <f t="shared" ref="B23:C37" si="3">B5</f>
        <v>Air Comp</v>
      </c>
      <c r="C23" s="3">
        <f>C5</f>
        <v>0</v>
      </c>
      <c r="D23" s="3">
        <f>IF(SUM($C$19:$N$19)=0,0,C23+D5)</f>
        <v>0</v>
      </c>
      <c r="E23" s="3">
        <f t="shared" ref="E23:AM23" si="4">IF(SUM($C$19:$N$19)=0,0,D23+E5)</f>
        <v>0</v>
      </c>
      <c r="F23" s="3">
        <f t="shared" si="4"/>
        <v>0</v>
      </c>
      <c r="G23" s="3">
        <f t="shared" si="4"/>
        <v>0</v>
      </c>
      <c r="H23" s="3">
        <f t="shared" si="4"/>
        <v>0</v>
      </c>
      <c r="I23" s="3">
        <f t="shared" si="4"/>
        <v>0</v>
      </c>
      <c r="J23" s="3">
        <f t="shared" si="4"/>
        <v>0</v>
      </c>
      <c r="K23" s="3">
        <f t="shared" si="4"/>
        <v>0</v>
      </c>
      <c r="L23" s="3">
        <f t="shared" si="4"/>
        <v>0</v>
      </c>
      <c r="M23" s="3">
        <f t="shared" si="4"/>
        <v>0</v>
      </c>
      <c r="N23" s="3">
        <f t="shared" si="4"/>
        <v>0</v>
      </c>
      <c r="O23" s="3">
        <f t="shared" si="4"/>
        <v>0</v>
      </c>
      <c r="P23" s="3">
        <f t="shared" si="4"/>
        <v>0</v>
      </c>
      <c r="Q23" s="3">
        <f t="shared" si="4"/>
        <v>0</v>
      </c>
      <c r="R23" s="3">
        <f t="shared" si="4"/>
        <v>0</v>
      </c>
      <c r="S23" s="3">
        <f t="shared" si="4"/>
        <v>0</v>
      </c>
      <c r="T23" s="3">
        <f t="shared" si="4"/>
        <v>0</v>
      </c>
      <c r="U23" s="3">
        <f t="shared" si="4"/>
        <v>0</v>
      </c>
      <c r="V23" s="3">
        <f t="shared" si="4"/>
        <v>0</v>
      </c>
      <c r="W23" s="3">
        <f t="shared" si="4"/>
        <v>0</v>
      </c>
      <c r="X23" s="3">
        <f t="shared" si="4"/>
        <v>0</v>
      </c>
      <c r="Y23" s="3">
        <f t="shared" si="4"/>
        <v>0</v>
      </c>
      <c r="Z23" s="3">
        <f t="shared" si="4"/>
        <v>0</v>
      </c>
      <c r="AA23" s="3">
        <f t="shared" si="4"/>
        <v>0</v>
      </c>
      <c r="AB23" s="3">
        <f t="shared" si="4"/>
        <v>0</v>
      </c>
      <c r="AC23" s="3">
        <f t="shared" si="4"/>
        <v>0</v>
      </c>
      <c r="AD23" s="3">
        <f t="shared" si="4"/>
        <v>0</v>
      </c>
      <c r="AE23" s="3">
        <f t="shared" si="4"/>
        <v>0</v>
      </c>
      <c r="AF23" s="3">
        <f t="shared" si="4"/>
        <v>0</v>
      </c>
      <c r="AG23" s="3">
        <f t="shared" si="4"/>
        <v>0</v>
      </c>
      <c r="AH23" s="3">
        <f t="shared" si="4"/>
        <v>0</v>
      </c>
      <c r="AI23" s="3">
        <f t="shared" si="4"/>
        <v>0</v>
      </c>
      <c r="AJ23" s="3">
        <f t="shared" si="4"/>
        <v>0</v>
      </c>
      <c r="AK23" s="3">
        <f t="shared" si="4"/>
        <v>0</v>
      </c>
      <c r="AL23" s="3">
        <f t="shared" si="4"/>
        <v>0</v>
      </c>
      <c r="AM23" s="3">
        <f t="shared" si="4"/>
        <v>0</v>
      </c>
    </row>
    <row r="24" spans="1:39" x14ac:dyDescent="0.25">
      <c r="A24" s="618"/>
      <c r="B24" s="12" t="str">
        <f t="shared" si="3"/>
        <v>Building Shell</v>
      </c>
      <c r="C24" s="3">
        <f t="shared" si="3"/>
        <v>0</v>
      </c>
      <c r="D24" s="3">
        <f t="shared" ref="D24:AM24" si="5">IF(SUM($C$19:$N$19)=0,0,C24+D6)</f>
        <v>0</v>
      </c>
      <c r="E24" s="3">
        <f t="shared" si="5"/>
        <v>0</v>
      </c>
      <c r="F24" s="3">
        <f t="shared" si="5"/>
        <v>0</v>
      </c>
      <c r="G24" s="3">
        <f t="shared" si="5"/>
        <v>0</v>
      </c>
      <c r="H24" s="3">
        <f t="shared" si="5"/>
        <v>0</v>
      </c>
      <c r="I24" s="3">
        <f t="shared" si="5"/>
        <v>0</v>
      </c>
      <c r="J24" s="3">
        <f t="shared" si="5"/>
        <v>0</v>
      </c>
      <c r="K24" s="3">
        <f t="shared" si="5"/>
        <v>0</v>
      </c>
      <c r="L24" s="3">
        <f t="shared" si="5"/>
        <v>0</v>
      </c>
      <c r="M24" s="3">
        <f t="shared" si="5"/>
        <v>0</v>
      </c>
      <c r="N24" s="3">
        <f t="shared" si="5"/>
        <v>0</v>
      </c>
      <c r="O24" s="3">
        <f t="shared" si="5"/>
        <v>0</v>
      </c>
      <c r="P24" s="3">
        <f t="shared" si="5"/>
        <v>0</v>
      </c>
      <c r="Q24" s="3">
        <f t="shared" si="5"/>
        <v>0</v>
      </c>
      <c r="R24" s="3">
        <f t="shared" si="5"/>
        <v>0</v>
      </c>
      <c r="S24" s="3">
        <f t="shared" si="5"/>
        <v>0</v>
      </c>
      <c r="T24" s="3">
        <f t="shared" si="5"/>
        <v>0</v>
      </c>
      <c r="U24" s="3">
        <f t="shared" si="5"/>
        <v>0</v>
      </c>
      <c r="V24" s="3">
        <f t="shared" si="5"/>
        <v>0</v>
      </c>
      <c r="W24" s="3">
        <f t="shared" si="5"/>
        <v>0</v>
      </c>
      <c r="X24" s="3">
        <f t="shared" si="5"/>
        <v>0</v>
      </c>
      <c r="Y24" s="3">
        <f t="shared" si="5"/>
        <v>0</v>
      </c>
      <c r="Z24" s="3">
        <f t="shared" si="5"/>
        <v>0</v>
      </c>
      <c r="AA24" s="3">
        <f t="shared" si="5"/>
        <v>0</v>
      </c>
      <c r="AB24" s="3">
        <f t="shared" si="5"/>
        <v>0</v>
      </c>
      <c r="AC24" s="3">
        <f t="shared" si="5"/>
        <v>0</v>
      </c>
      <c r="AD24" s="3">
        <f t="shared" si="5"/>
        <v>0</v>
      </c>
      <c r="AE24" s="3">
        <f t="shared" si="5"/>
        <v>0</v>
      </c>
      <c r="AF24" s="3">
        <f t="shared" si="5"/>
        <v>0</v>
      </c>
      <c r="AG24" s="3">
        <f t="shared" si="5"/>
        <v>0</v>
      </c>
      <c r="AH24" s="3">
        <f t="shared" si="5"/>
        <v>0</v>
      </c>
      <c r="AI24" s="3">
        <f t="shared" si="5"/>
        <v>0</v>
      </c>
      <c r="AJ24" s="3">
        <f t="shared" si="5"/>
        <v>0</v>
      </c>
      <c r="AK24" s="3">
        <f t="shared" si="5"/>
        <v>0</v>
      </c>
      <c r="AL24" s="3">
        <f t="shared" si="5"/>
        <v>0</v>
      </c>
      <c r="AM24" s="3">
        <f t="shared" si="5"/>
        <v>0</v>
      </c>
    </row>
    <row r="25" spans="1:39" x14ac:dyDescent="0.25">
      <c r="A25" s="618"/>
      <c r="B25" s="11" t="str">
        <f t="shared" si="3"/>
        <v>Cooking</v>
      </c>
      <c r="C25" s="3">
        <f t="shared" si="3"/>
        <v>0</v>
      </c>
      <c r="D25" s="3">
        <f t="shared" ref="D25:AM25" si="6">IF(SUM($C$19:$N$19)=0,0,C25+D7)</f>
        <v>0</v>
      </c>
      <c r="E25" s="3">
        <f t="shared" si="6"/>
        <v>0</v>
      </c>
      <c r="F25" s="3">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3">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row>
    <row r="26" spans="1:39" x14ac:dyDescent="0.25">
      <c r="A26" s="618"/>
      <c r="B26" s="11" t="str">
        <f t="shared" si="3"/>
        <v>Cooling</v>
      </c>
      <c r="C26" s="3">
        <f t="shared" si="3"/>
        <v>0</v>
      </c>
      <c r="D26" s="3">
        <f t="shared" ref="D26:AM26" si="7">IF(SUM($C$19:$N$19)=0,0,C26+D8)</f>
        <v>0</v>
      </c>
      <c r="E26" s="3">
        <f t="shared" si="7"/>
        <v>0</v>
      </c>
      <c r="F26" s="3">
        <f t="shared" si="7"/>
        <v>0</v>
      </c>
      <c r="G26" s="3">
        <f t="shared" si="7"/>
        <v>0</v>
      </c>
      <c r="H26" s="3">
        <f t="shared" si="7"/>
        <v>0</v>
      </c>
      <c r="I26" s="3">
        <f t="shared" si="7"/>
        <v>0</v>
      </c>
      <c r="J26" s="3">
        <f t="shared" si="7"/>
        <v>0</v>
      </c>
      <c r="K26" s="3">
        <f t="shared" si="7"/>
        <v>0</v>
      </c>
      <c r="L26" s="3">
        <f t="shared" si="7"/>
        <v>106707.30620076697</v>
      </c>
      <c r="M26" s="3">
        <f t="shared" si="7"/>
        <v>106707.30620076697</v>
      </c>
      <c r="N26" s="3">
        <f t="shared" si="7"/>
        <v>1154876.445713599</v>
      </c>
      <c r="O26" s="3">
        <f t="shared" si="7"/>
        <v>1154876.445713599</v>
      </c>
      <c r="P26" s="3">
        <f t="shared" si="7"/>
        <v>1154876.445713599</v>
      </c>
      <c r="Q26" s="3">
        <f t="shared" si="7"/>
        <v>1154876.445713599</v>
      </c>
      <c r="R26" s="3">
        <f t="shared" si="7"/>
        <v>1154876.445713599</v>
      </c>
      <c r="S26" s="3">
        <f t="shared" si="7"/>
        <v>1154876.445713599</v>
      </c>
      <c r="T26" s="3">
        <f t="shared" si="7"/>
        <v>1154876.445713599</v>
      </c>
      <c r="U26" s="3">
        <f t="shared" si="7"/>
        <v>1154876.445713599</v>
      </c>
      <c r="V26" s="3">
        <f t="shared" si="7"/>
        <v>1154876.445713599</v>
      </c>
      <c r="W26" s="3">
        <f t="shared" si="7"/>
        <v>1154876.445713599</v>
      </c>
      <c r="X26" s="3">
        <f t="shared" si="7"/>
        <v>1154876.445713599</v>
      </c>
      <c r="Y26" s="3">
        <f t="shared" si="7"/>
        <v>1154876.445713599</v>
      </c>
      <c r="Z26" s="3">
        <f t="shared" si="7"/>
        <v>1154876.445713599</v>
      </c>
      <c r="AA26" s="3">
        <f t="shared" si="7"/>
        <v>1154876.445713599</v>
      </c>
      <c r="AB26" s="3">
        <f t="shared" si="7"/>
        <v>1154876.445713599</v>
      </c>
      <c r="AC26" s="3">
        <f t="shared" si="7"/>
        <v>1154876.445713599</v>
      </c>
      <c r="AD26" s="3">
        <f t="shared" si="7"/>
        <v>1154876.445713599</v>
      </c>
      <c r="AE26" s="3">
        <f t="shared" si="7"/>
        <v>1154876.445713599</v>
      </c>
      <c r="AF26" s="3">
        <f t="shared" si="7"/>
        <v>1154876.445713599</v>
      </c>
      <c r="AG26" s="3">
        <f t="shared" si="7"/>
        <v>1154876.445713599</v>
      </c>
      <c r="AH26" s="3">
        <f t="shared" si="7"/>
        <v>1154876.445713599</v>
      </c>
      <c r="AI26" s="3">
        <f t="shared" si="7"/>
        <v>1154876.445713599</v>
      </c>
      <c r="AJ26" s="3">
        <f t="shared" si="7"/>
        <v>1154876.445713599</v>
      </c>
      <c r="AK26" s="3">
        <f t="shared" si="7"/>
        <v>1154876.445713599</v>
      </c>
      <c r="AL26" s="3">
        <f t="shared" si="7"/>
        <v>1154876.445713599</v>
      </c>
      <c r="AM26" s="3">
        <f t="shared" si="7"/>
        <v>1154876.445713599</v>
      </c>
    </row>
    <row r="27" spans="1:39" x14ac:dyDescent="0.25">
      <c r="A27" s="618"/>
      <c r="B27" s="12" t="str">
        <f t="shared" si="3"/>
        <v>Ext Lighting</v>
      </c>
      <c r="C27" s="3">
        <f t="shared" si="3"/>
        <v>0</v>
      </c>
      <c r="D27" s="3">
        <f t="shared" ref="D27:AM27" si="8">IF(SUM($C$19:$N$19)=0,0,C27+D9)</f>
        <v>0</v>
      </c>
      <c r="E27" s="3">
        <f t="shared" si="8"/>
        <v>0</v>
      </c>
      <c r="F27" s="3">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3">
        <f t="shared" si="8"/>
        <v>0</v>
      </c>
      <c r="AA27" s="3">
        <f t="shared" si="8"/>
        <v>0</v>
      </c>
      <c r="AB27" s="3">
        <f t="shared" si="8"/>
        <v>0</v>
      </c>
      <c r="AC27" s="3">
        <f t="shared" si="8"/>
        <v>0</v>
      </c>
      <c r="AD27" s="3">
        <f t="shared" si="8"/>
        <v>0</v>
      </c>
      <c r="AE27" s="3">
        <f t="shared" si="8"/>
        <v>0</v>
      </c>
      <c r="AF27" s="3">
        <f t="shared" si="8"/>
        <v>0</v>
      </c>
      <c r="AG27" s="3">
        <f t="shared" si="8"/>
        <v>0</v>
      </c>
      <c r="AH27" s="3">
        <f t="shared" si="8"/>
        <v>0</v>
      </c>
      <c r="AI27" s="3">
        <f t="shared" si="8"/>
        <v>0</v>
      </c>
      <c r="AJ27" s="3">
        <f t="shared" si="8"/>
        <v>0</v>
      </c>
      <c r="AK27" s="3">
        <f t="shared" si="8"/>
        <v>0</v>
      </c>
      <c r="AL27" s="3">
        <f t="shared" si="8"/>
        <v>0</v>
      </c>
      <c r="AM27" s="3">
        <f t="shared" si="8"/>
        <v>0</v>
      </c>
    </row>
    <row r="28" spans="1:39" x14ac:dyDescent="0.25">
      <c r="A28" s="618"/>
      <c r="B28" s="11" t="str">
        <f t="shared" si="3"/>
        <v>Heating</v>
      </c>
      <c r="C28" s="3">
        <f t="shared" si="3"/>
        <v>0</v>
      </c>
      <c r="D28" s="3">
        <f t="shared" ref="D28:AM28" si="9">IF(SUM($C$19:$N$19)=0,0,C28+D10)</f>
        <v>0</v>
      </c>
      <c r="E28" s="3">
        <f t="shared" si="9"/>
        <v>0</v>
      </c>
      <c r="F28" s="3">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3">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row>
    <row r="29" spans="1:39" x14ac:dyDescent="0.25">
      <c r="A29" s="618"/>
      <c r="B29" s="11" t="str">
        <f t="shared" si="3"/>
        <v>HVAC</v>
      </c>
      <c r="C29" s="3">
        <f t="shared" si="3"/>
        <v>0</v>
      </c>
      <c r="D29" s="3">
        <f t="shared" ref="D29:AM29" si="10">IF(SUM($C$19:$N$19)=0,0,C29+D11)</f>
        <v>0</v>
      </c>
      <c r="E29" s="3">
        <f t="shared" si="10"/>
        <v>0</v>
      </c>
      <c r="F29" s="3">
        <f t="shared" si="10"/>
        <v>0</v>
      </c>
      <c r="G29" s="3">
        <f t="shared" si="10"/>
        <v>0</v>
      </c>
      <c r="H29" s="3">
        <f t="shared" si="10"/>
        <v>0</v>
      </c>
      <c r="I29" s="3">
        <f t="shared" si="10"/>
        <v>0</v>
      </c>
      <c r="J29" s="3">
        <f t="shared" si="10"/>
        <v>0</v>
      </c>
      <c r="K29" s="3">
        <f t="shared" si="10"/>
        <v>0</v>
      </c>
      <c r="L29" s="3">
        <f t="shared" si="10"/>
        <v>0</v>
      </c>
      <c r="M29" s="3">
        <f t="shared" si="10"/>
        <v>0</v>
      </c>
      <c r="N29" s="3">
        <f t="shared" si="10"/>
        <v>0</v>
      </c>
      <c r="O29" s="3">
        <f t="shared" si="10"/>
        <v>0</v>
      </c>
      <c r="P29" s="3">
        <f t="shared" si="10"/>
        <v>0</v>
      </c>
      <c r="Q29" s="3">
        <f t="shared" si="10"/>
        <v>0</v>
      </c>
      <c r="R29" s="3">
        <f t="shared" si="10"/>
        <v>0</v>
      </c>
      <c r="S29" s="3">
        <f t="shared" si="10"/>
        <v>0</v>
      </c>
      <c r="T29" s="3">
        <f t="shared" si="10"/>
        <v>0</v>
      </c>
      <c r="U29" s="3">
        <f t="shared" si="10"/>
        <v>0</v>
      </c>
      <c r="V29" s="3">
        <f t="shared" si="10"/>
        <v>0</v>
      </c>
      <c r="W29" s="3">
        <f t="shared" si="10"/>
        <v>0</v>
      </c>
      <c r="X29" s="3">
        <f t="shared" si="10"/>
        <v>0</v>
      </c>
      <c r="Y29" s="3">
        <f t="shared" si="10"/>
        <v>0</v>
      </c>
      <c r="Z29" s="3">
        <f t="shared" si="10"/>
        <v>0</v>
      </c>
      <c r="AA29" s="3">
        <f t="shared" si="10"/>
        <v>0</v>
      </c>
      <c r="AB29" s="3">
        <f t="shared" si="10"/>
        <v>0</v>
      </c>
      <c r="AC29" s="3">
        <f t="shared" si="10"/>
        <v>0</v>
      </c>
      <c r="AD29" s="3">
        <f t="shared" si="10"/>
        <v>0</v>
      </c>
      <c r="AE29" s="3">
        <f t="shared" si="10"/>
        <v>0</v>
      </c>
      <c r="AF29" s="3">
        <f t="shared" si="10"/>
        <v>0</v>
      </c>
      <c r="AG29" s="3">
        <f t="shared" si="10"/>
        <v>0</v>
      </c>
      <c r="AH29" s="3">
        <f t="shared" si="10"/>
        <v>0</v>
      </c>
      <c r="AI29" s="3">
        <f t="shared" si="10"/>
        <v>0</v>
      </c>
      <c r="AJ29" s="3">
        <f t="shared" si="10"/>
        <v>0</v>
      </c>
      <c r="AK29" s="3">
        <f t="shared" si="10"/>
        <v>0</v>
      </c>
      <c r="AL29" s="3">
        <f t="shared" si="10"/>
        <v>0</v>
      </c>
      <c r="AM29" s="3">
        <f t="shared" si="10"/>
        <v>0</v>
      </c>
    </row>
    <row r="30" spans="1:39" x14ac:dyDescent="0.25">
      <c r="A30" s="618"/>
      <c r="B30" s="11" t="str">
        <f t="shared" si="3"/>
        <v>Lighting</v>
      </c>
      <c r="C30" s="3">
        <f t="shared" si="3"/>
        <v>0</v>
      </c>
      <c r="D30" s="3">
        <f t="shared" ref="D30:AM30" si="11">IF(SUM($C$19:$N$19)=0,0,C30+D12)</f>
        <v>39862.177680000001</v>
      </c>
      <c r="E30" s="3">
        <f t="shared" si="11"/>
        <v>57059.167916487058</v>
      </c>
      <c r="F30" s="3">
        <f t="shared" si="11"/>
        <v>57059.167916487058</v>
      </c>
      <c r="G30" s="3">
        <f t="shared" si="11"/>
        <v>62540.374714380268</v>
      </c>
      <c r="H30" s="3">
        <f t="shared" si="11"/>
        <v>62540.374714380268</v>
      </c>
      <c r="I30" s="3">
        <f t="shared" si="11"/>
        <v>122136.32967939242</v>
      </c>
      <c r="J30" s="3">
        <f t="shared" si="11"/>
        <v>260726.76534320257</v>
      </c>
      <c r="K30" s="3">
        <f t="shared" si="11"/>
        <v>260726.76534320257</v>
      </c>
      <c r="L30" s="3">
        <f t="shared" si="11"/>
        <v>260726.76534320257</v>
      </c>
      <c r="M30" s="3">
        <f t="shared" si="11"/>
        <v>277327.39947328018</v>
      </c>
      <c r="N30" s="3">
        <f t="shared" si="11"/>
        <v>991037.88096461759</v>
      </c>
      <c r="O30" s="3">
        <f t="shared" si="11"/>
        <v>991037.88096461759</v>
      </c>
      <c r="P30" s="3">
        <f t="shared" si="11"/>
        <v>991037.88096461759</v>
      </c>
      <c r="Q30" s="3">
        <f t="shared" si="11"/>
        <v>991037.88096461759</v>
      </c>
      <c r="R30" s="3">
        <f t="shared" si="11"/>
        <v>991037.88096461759</v>
      </c>
      <c r="S30" s="3">
        <f t="shared" si="11"/>
        <v>991037.88096461759</v>
      </c>
      <c r="T30" s="3">
        <f t="shared" si="11"/>
        <v>991037.88096461759</v>
      </c>
      <c r="U30" s="3">
        <f t="shared" si="11"/>
        <v>991037.88096461759</v>
      </c>
      <c r="V30" s="3">
        <f t="shared" si="11"/>
        <v>991037.88096461759</v>
      </c>
      <c r="W30" s="3">
        <f t="shared" si="11"/>
        <v>991037.88096461759</v>
      </c>
      <c r="X30" s="3">
        <f t="shared" si="11"/>
        <v>991037.88096461759</v>
      </c>
      <c r="Y30" s="3">
        <f t="shared" si="11"/>
        <v>991037.88096461759</v>
      </c>
      <c r="Z30" s="3">
        <f t="shared" si="11"/>
        <v>991037.88096461759</v>
      </c>
      <c r="AA30" s="3">
        <f t="shared" si="11"/>
        <v>991037.88096461759</v>
      </c>
      <c r="AB30" s="3">
        <f t="shared" si="11"/>
        <v>991037.88096461759</v>
      </c>
      <c r="AC30" s="3">
        <f t="shared" si="11"/>
        <v>991037.88096461759</v>
      </c>
      <c r="AD30" s="3">
        <f t="shared" si="11"/>
        <v>991037.88096461759</v>
      </c>
      <c r="AE30" s="3">
        <f t="shared" si="11"/>
        <v>991037.88096461759</v>
      </c>
      <c r="AF30" s="3">
        <f t="shared" si="11"/>
        <v>991037.88096461759</v>
      </c>
      <c r="AG30" s="3">
        <f t="shared" si="11"/>
        <v>991037.88096461759</v>
      </c>
      <c r="AH30" s="3">
        <f t="shared" si="11"/>
        <v>991037.88096461759</v>
      </c>
      <c r="AI30" s="3">
        <f t="shared" si="11"/>
        <v>991037.88096461759</v>
      </c>
      <c r="AJ30" s="3">
        <f t="shared" si="11"/>
        <v>991037.88096461759</v>
      </c>
      <c r="AK30" s="3">
        <f t="shared" si="11"/>
        <v>991037.88096461759</v>
      </c>
      <c r="AL30" s="3">
        <f t="shared" si="11"/>
        <v>991037.88096461759</v>
      </c>
      <c r="AM30" s="3">
        <f t="shared" si="11"/>
        <v>991037.88096461759</v>
      </c>
    </row>
    <row r="31" spans="1:39" x14ac:dyDescent="0.25">
      <c r="A31" s="618"/>
      <c r="B31" s="11" t="str">
        <f t="shared" si="3"/>
        <v>Miscellaneous</v>
      </c>
      <c r="C31" s="3">
        <f t="shared" si="3"/>
        <v>0</v>
      </c>
      <c r="D31" s="3">
        <f t="shared" ref="D31:AM31" si="12">IF(SUM($C$19:$N$19)=0,0,C31+D13)</f>
        <v>0</v>
      </c>
      <c r="E31" s="3">
        <f t="shared" si="12"/>
        <v>0</v>
      </c>
      <c r="F31" s="3">
        <f t="shared" si="12"/>
        <v>0</v>
      </c>
      <c r="G31" s="3">
        <f t="shared" si="12"/>
        <v>0</v>
      </c>
      <c r="H31" s="3">
        <f t="shared" si="12"/>
        <v>0</v>
      </c>
      <c r="I31" s="3">
        <f t="shared" si="12"/>
        <v>0</v>
      </c>
      <c r="J31" s="3">
        <f t="shared" si="12"/>
        <v>0</v>
      </c>
      <c r="K31" s="3">
        <f t="shared" si="12"/>
        <v>0</v>
      </c>
      <c r="L31" s="3">
        <f t="shared" si="12"/>
        <v>0</v>
      </c>
      <c r="M31" s="3">
        <f t="shared" si="12"/>
        <v>0</v>
      </c>
      <c r="N31" s="3">
        <f t="shared" si="12"/>
        <v>0</v>
      </c>
      <c r="O31" s="3">
        <f t="shared" si="12"/>
        <v>0</v>
      </c>
      <c r="P31" s="3">
        <f t="shared" si="12"/>
        <v>0</v>
      </c>
      <c r="Q31" s="3">
        <f t="shared" si="12"/>
        <v>0</v>
      </c>
      <c r="R31" s="3">
        <f t="shared" si="12"/>
        <v>0</v>
      </c>
      <c r="S31" s="3">
        <f t="shared" si="12"/>
        <v>0</v>
      </c>
      <c r="T31" s="3">
        <f t="shared" si="12"/>
        <v>0</v>
      </c>
      <c r="U31" s="3">
        <f t="shared" si="12"/>
        <v>0</v>
      </c>
      <c r="V31" s="3">
        <f t="shared" si="12"/>
        <v>0</v>
      </c>
      <c r="W31" s="3">
        <f t="shared" si="12"/>
        <v>0</v>
      </c>
      <c r="X31" s="3">
        <f t="shared" si="12"/>
        <v>0</v>
      </c>
      <c r="Y31" s="3">
        <f t="shared" si="12"/>
        <v>0</v>
      </c>
      <c r="Z31" s="3">
        <f t="shared" si="12"/>
        <v>0</v>
      </c>
      <c r="AA31" s="3">
        <f t="shared" si="12"/>
        <v>0</v>
      </c>
      <c r="AB31" s="3">
        <f t="shared" si="12"/>
        <v>0</v>
      </c>
      <c r="AC31" s="3">
        <f t="shared" si="12"/>
        <v>0</v>
      </c>
      <c r="AD31" s="3">
        <f t="shared" si="12"/>
        <v>0</v>
      </c>
      <c r="AE31" s="3">
        <f t="shared" si="12"/>
        <v>0</v>
      </c>
      <c r="AF31" s="3">
        <f t="shared" si="12"/>
        <v>0</v>
      </c>
      <c r="AG31" s="3">
        <f t="shared" si="12"/>
        <v>0</v>
      </c>
      <c r="AH31" s="3">
        <f t="shared" si="12"/>
        <v>0</v>
      </c>
      <c r="AI31" s="3">
        <f t="shared" si="12"/>
        <v>0</v>
      </c>
      <c r="AJ31" s="3">
        <f t="shared" si="12"/>
        <v>0</v>
      </c>
      <c r="AK31" s="3">
        <f t="shared" si="12"/>
        <v>0</v>
      </c>
      <c r="AL31" s="3">
        <f t="shared" si="12"/>
        <v>0</v>
      </c>
      <c r="AM31" s="3">
        <f t="shared" si="12"/>
        <v>0</v>
      </c>
    </row>
    <row r="32" spans="1:39" ht="15" customHeight="1" x14ac:dyDescent="0.25">
      <c r="A32" s="618"/>
      <c r="B32" s="11" t="str">
        <f t="shared" si="3"/>
        <v>Motors</v>
      </c>
      <c r="C32" s="3">
        <f t="shared" si="3"/>
        <v>0</v>
      </c>
      <c r="D32" s="3">
        <f t="shared" ref="D32:AM32" si="13">IF(SUM($C$19:$N$19)=0,0,C32+D14)</f>
        <v>0</v>
      </c>
      <c r="E32" s="3">
        <f t="shared" si="13"/>
        <v>0</v>
      </c>
      <c r="F32" s="3">
        <f t="shared" si="13"/>
        <v>0</v>
      </c>
      <c r="G32" s="3">
        <f t="shared" si="13"/>
        <v>0</v>
      </c>
      <c r="H32" s="3">
        <f t="shared" si="13"/>
        <v>0</v>
      </c>
      <c r="I32" s="3">
        <f t="shared" si="13"/>
        <v>0</v>
      </c>
      <c r="J32" s="3">
        <f t="shared" si="13"/>
        <v>0</v>
      </c>
      <c r="K32" s="3">
        <f t="shared" si="13"/>
        <v>0</v>
      </c>
      <c r="L32" s="3">
        <f t="shared" si="13"/>
        <v>0</v>
      </c>
      <c r="M32" s="3">
        <f t="shared" si="13"/>
        <v>0</v>
      </c>
      <c r="N32" s="3">
        <f t="shared" si="13"/>
        <v>0</v>
      </c>
      <c r="O32" s="3">
        <f t="shared" si="13"/>
        <v>0</v>
      </c>
      <c r="P32" s="3">
        <f t="shared" si="13"/>
        <v>0</v>
      </c>
      <c r="Q32" s="3">
        <f t="shared" si="13"/>
        <v>0</v>
      </c>
      <c r="R32" s="3">
        <f t="shared" si="13"/>
        <v>0</v>
      </c>
      <c r="S32" s="3">
        <f t="shared" si="13"/>
        <v>0</v>
      </c>
      <c r="T32" s="3">
        <f t="shared" si="13"/>
        <v>0</v>
      </c>
      <c r="U32" s="3">
        <f t="shared" si="13"/>
        <v>0</v>
      </c>
      <c r="V32" s="3">
        <f t="shared" si="13"/>
        <v>0</v>
      </c>
      <c r="W32" s="3">
        <f t="shared" si="13"/>
        <v>0</v>
      </c>
      <c r="X32" s="3">
        <f t="shared" si="13"/>
        <v>0</v>
      </c>
      <c r="Y32" s="3">
        <f t="shared" si="13"/>
        <v>0</v>
      </c>
      <c r="Z32" s="3">
        <f t="shared" si="13"/>
        <v>0</v>
      </c>
      <c r="AA32" s="3">
        <f t="shared" si="13"/>
        <v>0</v>
      </c>
      <c r="AB32" s="3">
        <f t="shared" si="13"/>
        <v>0</v>
      </c>
      <c r="AC32" s="3">
        <f t="shared" si="13"/>
        <v>0</v>
      </c>
      <c r="AD32" s="3">
        <f t="shared" si="13"/>
        <v>0</v>
      </c>
      <c r="AE32" s="3">
        <f t="shared" si="13"/>
        <v>0</v>
      </c>
      <c r="AF32" s="3">
        <f t="shared" si="13"/>
        <v>0</v>
      </c>
      <c r="AG32" s="3">
        <f t="shared" si="13"/>
        <v>0</v>
      </c>
      <c r="AH32" s="3">
        <f t="shared" si="13"/>
        <v>0</v>
      </c>
      <c r="AI32" s="3">
        <f t="shared" si="13"/>
        <v>0</v>
      </c>
      <c r="AJ32" s="3">
        <f t="shared" si="13"/>
        <v>0</v>
      </c>
      <c r="AK32" s="3">
        <f t="shared" si="13"/>
        <v>0</v>
      </c>
      <c r="AL32" s="3">
        <f t="shared" si="13"/>
        <v>0</v>
      </c>
      <c r="AM32" s="3">
        <f t="shared" si="13"/>
        <v>0</v>
      </c>
    </row>
    <row r="33" spans="1:39" x14ac:dyDescent="0.25">
      <c r="A33" s="618"/>
      <c r="B33" s="11" t="str">
        <f t="shared" si="3"/>
        <v>Process</v>
      </c>
      <c r="C33" s="3">
        <f t="shared" si="3"/>
        <v>0</v>
      </c>
      <c r="D33" s="3">
        <f t="shared" ref="D33:AM33" si="14">IF(SUM($C$19:$N$19)=0,0,C33+D15)</f>
        <v>0</v>
      </c>
      <c r="E33" s="3">
        <f t="shared" si="14"/>
        <v>0</v>
      </c>
      <c r="F33" s="3">
        <f t="shared" si="14"/>
        <v>0</v>
      </c>
      <c r="G33" s="3">
        <f t="shared" si="14"/>
        <v>0</v>
      </c>
      <c r="H33" s="3">
        <f t="shared" si="14"/>
        <v>0</v>
      </c>
      <c r="I33" s="3">
        <f t="shared" si="14"/>
        <v>0</v>
      </c>
      <c r="J33" s="3">
        <f t="shared" si="14"/>
        <v>0</v>
      </c>
      <c r="K33" s="3">
        <f t="shared" si="14"/>
        <v>0</v>
      </c>
      <c r="L33" s="3">
        <f t="shared" si="14"/>
        <v>0</v>
      </c>
      <c r="M33" s="3">
        <f t="shared" si="14"/>
        <v>0</v>
      </c>
      <c r="N33" s="3">
        <f t="shared" si="14"/>
        <v>0</v>
      </c>
      <c r="O33" s="3">
        <f t="shared" si="14"/>
        <v>0</v>
      </c>
      <c r="P33" s="3">
        <f t="shared" si="14"/>
        <v>0</v>
      </c>
      <c r="Q33" s="3">
        <f t="shared" si="14"/>
        <v>0</v>
      </c>
      <c r="R33" s="3">
        <f t="shared" si="14"/>
        <v>0</v>
      </c>
      <c r="S33" s="3">
        <f t="shared" si="14"/>
        <v>0</v>
      </c>
      <c r="T33" s="3">
        <f t="shared" si="14"/>
        <v>0</v>
      </c>
      <c r="U33" s="3">
        <f t="shared" si="14"/>
        <v>0</v>
      </c>
      <c r="V33" s="3">
        <f t="shared" si="14"/>
        <v>0</v>
      </c>
      <c r="W33" s="3">
        <f t="shared" si="14"/>
        <v>0</v>
      </c>
      <c r="X33" s="3">
        <f t="shared" si="14"/>
        <v>0</v>
      </c>
      <c r="Y33" s="3">
        <f t="shared" si="14"/>
        <v>0</v>
      </c>
      <c r="Z33" s="3">
        <f t="shared" si="14"/>
        <v>0</v>
      </c>
      <c r="AA33" s="3">
        <f t="shared" si="14"/>
        <v>0</v>
      </c>
      <c r="AB33" s="3">
        <f t="shared" si="14"/>
        <v>0</v>
      </c>
      <c r="AC33" s="3">
        <f t="shared" si="14"/>
        <v>0</v>
      </c>
      <c r="AD33" s="3">
        <f t="shared" si="14"/>
        <v>0</v>
      </c>
      <c r="AE33" s="3">
        <f t="shared" si="14"/>
        <v>0</v>
      </c>
      <c r="AF33" s="3">
        <f t="shared" si="14"/>
        <v>0</v>
      </c>
      <c r="AG33" s="3">
        <f t="shared" si="14"/>
        <v>0</v>
      </c>
      <c r="AH33" s="3">
        <f t="shared" si="14"/>
        <v>0</v>
      </c>
      <c r="AI33" s="3">
        <f t="shared" si="14"/>
        <v>0</v>
      </c>
      <c r="AJ33" s="3">
        <f t="shared" si="14"/>
        <v>0</v>
      </c>
      <c r="AK33" s="3">
        <f t="shared" si="14"/>
        <v>0</v>
      </c>
      <c r="AL33" s="3">
        <f t="shared" si="14"/>
        <v>0</v>
      </c>
      <c r="AM33" s="3">
        <f t="shared" si="14"/>
        <v>0</v>
      </c>
    </row>
    <row r="34" spans="1:39" x14ac:dyDescent="0.25">
      <c r="A34" s="618"/>
      <c r="B34" s="11" t="str">
        <f t="shared" si="3"/>
        <v>Refrigeration</v>
      </c>
      <c r="C34" s="3">
        <f t="shared" si="3"/>
        <v>0</v>
      </c>
      <c r="D34" s="3">
        <f t="shared" ref="D34:AM34" si="15">IF(SUM($C$19:$N$19)=0,0,C34+D16)</f>
        <v>0</v>
      </c>
      <c r="E34" s="3">
        <f t="shared" si="15"/>
        <v>0</v>
      </c>
      <c r="F34" s="3">
        <f t="shared" si="15"/>
        <v>0</v>
      </c>
      <c r="G34" s="3">
        <f t="shared" si="15"/>
        <v>0</v>
      </c>
      <c r="H34" s="3">
        <f t="shared" si="15"/>
        <v>0</v>
      </c>
      <c r="I34" s="3">
        <f t="shared" si="15"/>
        <v>0</v>
      </c>
      <c r="J34" s="3">
        <f t="shared" si="15"/>
        <v>0</v>
      </c>
      <c r="K34" s="3">
        <f t="shared" si="15"/>
        <v>0</v>
      </c>
      <c r="L34" s="3">
        <f t="shared" si="15"/>
        <v>0</v>
      </c>
      <c r="M34" s="3">
        <f t="shared" si="15"/>
        <v>0</v>
      </c>
      <c r="N34" s="3">
        <f t="shared" si="15"/>
        <v>0</v>
      </c>
      <c r="O34" s="3">
        <f t="shared" si="15"/>
        <v>0</v>
      </c>
      <c r="P34" s="3">
        <f t="shared" si="15"/>
        <v>0</v>
      </c>
      <c r="Q34" s="3">
        <f t="shared" si="15"/>
        <v>0</v>
      </c>
      <c r="R34" s="3">
        <f t="shared" si="15"/>
        <v>0</v>
      </c>
      <c r="S34" s="3">
        <f t="shared" si="15"/>
        <v>0</v>
      </c>
      <c r="T34" s="3">
        <f t="shared" si="15"/>
        <v>0</v>
      </c>
      <c r="U34" s="3">
        <f t="shared" si="15"/>
        <v>0</v>
      </c>
      <c r="V34" s="3">
        <f t="shared" si="15"/>
        <v>0</v>
      </c>
      <c r="W34" s="3">
        <f t="shared" si="15"/>
        <v>0</v>
      </c>
      <c r="X34" s="3">
        <f t="shared" si="15"/>
        <v>0</v>
      </c>
      <c r="Y34" s="3">
        <f t="shared" si="15"/>
        <v>0</v>
      </c>
      <c r="Z34" s="3">
        <f t="shared" si="15"/>
        <v>0</v>
      </c>
      <c r="AA34" s="3">
        <f t="shared" si="15"/>
        <v>0</v>
      </c>
      <c r="AB34" s="3">
        <f t="shared" si="15"/>
        <v>0</v>
      </c>
      <c r="AC34" s="3">
        <f t="shared" si="15"/>
        <v>0</v>
      </c>
      <c r="AD34" s="3">
        <f t="shared" si="15"/>
        <v>0</v>
      </c>
      <c r="AE34" s="3">
        <f t="shared" si="15"/>
        <v>0</v>
      </c>
      <c r="AF34" s="3">
        <f t="shared" si="15"/>
        <v>0</v>
      </c>
      <c r="AG34" s="3">
        <f t="shared" si="15"/>
        <v>0</v>
      </c>
      <c r="AH34" s="3">
        <f t="shared" si="15"/>
        <v>0</v>
      </c>
      <c r="AI34" s="3">
        <f t="shared" si="15"/>
        <v>0</v>
      </c>
      <c r="AJ34" s="3">
        <f t="shared" si="15"/>
        <v>0</v>
      </c>
      <c r="AK34" s="3">
        <f t="shared" si="15"/>
        <v>0</v>
      </c>
      <c r="AL34" s="3">
        <f t="shared" si="15"/>
        <v>0</v>
      </c>
      <c r="AM34" s="3">
        <f t="shared" si="15"/>
        <v>0</v>
      </c>
    </row>
    <row r="35" spans="1:39" x14ac:dyDescent="0.25">
      <c r="A35" s="618"/>
      <c r="B35" s="11" t="str">
        <f t="shared" si="3"/>
        <v>Water Heating</v>
      </c>
      <c r="C35" s="3">
        <f t="shared" si="3"/>
        <v>0</v>
      </c>
      <c r="D35" s="3">
        <f t="shared" ref="D35:AM35" si="16">IF(SUM($C$19:$N$19)=0,0,C35+D17)</f>
        <v>0</v>
      </c>
      <c r="E35" s="3">
        <f t="shared" si="16"/>
        <v>0</v>
      </c>
      <c r="F35" s="3">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3">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row>
    <row r="36" spans="1:39" ht="15" customHeight="1" x14ac:dyDescent="0.25">
      <c r="A36" s="618"/>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3">
      <c r="A37" s="619"/>
      <c r="B37" s="177" t="str">
        <f t="shared" si="3"/>
        <v>Monthly kWh</v>
      </c>
      <c r="C37" s="223">
        <f>SUM(C23:C36)</f>
        <v>0</v>
      </c>
      <c r="D37" s="223">
        <f t="shared" ref="D37:AM37" si="17">SUM(D23:D36)</f>
        <v>39862.177680000001</v>
      </c>
      <c r="E37" s="223">
        <f t="shared" si="17"/>
        <v>57059.167916487058</v>
      </c>
      <c r="F37" s="223">
        <f t="shared" si="17"/>
        <v>57059.167916487058</v>
      </c>
      <c r="G37" s="223">
        <f t="shared" si="17"/>
        <v>62540.374714380268</v>
      </c>
      <c r="H37" s="223">
        <f t="shared" si="17"/>
        <v>62540.374714380268</v>
      </c>
      <c r="I37" s="223">
        <f t="shared" si="17"/>
        <v>122136.32967939242</v>
      </c>
      <c r="J37" s="223">
        <f t="shared" si="17"/>
        <v>260726.76534320257</v>
      </c>
      <c r="K37" s="223">
        <f t="shared" si="17"/>
        <v>260726.76534320257</v>
      </c>
      <c r="L37" s="223">
        <f t="shared" si="17"/>
        <v>367434.07154396956</v>
      </c>
      <c r="M37" s="223">
        <f t="shared" si="17"/>
        <v>384034.70567404712</v>
      </c>
      <c r="N37" s="223">
        <f t="shared" si="17"/>
        <v>2145914.3266782165</v>
      </c>
      <c r="O37" s="223">
        <f t="shared" si="17"/>
        <v>2145914.3266782165</v>
      </c>
      <c r="P37" s="223">
        <f t="shared" si="17"/>
        <v>2145914.3266782165</v>
      </c>
      <c r="Q37" s="223">
        <f t="shared" si="17"/>
        <v>2145914.3266782165</v>
      </c>
      <c r="R37" s="223">
        <f t="shared" si="17"/>
        <v>2145914.3266782165</v>
      </c>
      <c r="S37" s="223">
        <f t="shared" si="17"/>
        <v>2145914.3266782165</v>
      </c>
      <c r="T37" s="223">
        <f t="shared" si="17"/>
        <v>2145914.3266782165</v>
      </c>
      <c r="U37" s="223">
        <f t="shared" si="17"/>
        <v>2145914.3266782165</v>
      </c>
      <c r="V37" s="223">
        <f t="shared" si="17"/>
        <v>2145914.3266782165</v>
      </c>
      <c r="W37" s="223">
        <f t="shared" si="17"/>
        <v>2145914.3266782165</v>
      </c>
      <c r="X37" s="223">
        <f t="shared" si="17"/>
        <v>2145914.3266782165</v>
      </c>
      <c r="Y37" s="223">
        <f t="shared" si="17"/>
        <v>2145914.3266782165</v>
      </c>
      <c r="Z37" s="223">
        <f t="shared" si="17"/>
        <v>2145914.3266782165</v>
      </c>
      <c r="AA37" s="223">
        <f t="shared" si="17"/>
        <v>2145914.3266782165</v>
      </c>
      <c r="AB37" s="223">
        <f t="shared" si="17"/>
        <v>2145914.3266782165</v>
      </c>
      <c r="AC37" s="223">
        <f t="shared" si="17"/>
        <v>2145914.3266782165</v>
      </c>
      <c r="AD37" s="223">
        <f t="shared" si="17"/>
        <v>2145914.3266782165</v>
      </c>
      <c r="AE37" s="223">
        <f t="shared" si="17"/>
        <v>2145914.3266782165</v>
      </c>
      <c r="AF37" s="223">
        <f t="shared" si="17"/>
        <v>2145914.3266782165</v>
      </c>
      <c r="AG37" s="223">
        <f t="shared" si="17"/>
        <v>2145914.3266782165</v>
      </c>
      <c r="AH37" s="223">
        <f t="shared" si="17"/>
        <v>2145914.3266782165</v>
      </c>
      <c r="AI37" s="223">
        <f t="shared" si="17"/>
        <v>2145914.3266782165</v>
      </c>
      <c r="AJ37" s="223">
        <f t="shared" si="17"/>
        <v>2145914.3266782165</v>
      </c>
      <c r="AK37" s="223">
        <f t="shared" si="17"/>
        <v>2145914.3266782165</v>
      </c>
      <c r="AL37" s="223">
        <f t="shared" si="17"/>
        <v>2145914.3266782165</v>
      </c>
      <c r="AM37" s="223">
        <f t="shared" si="17"/>
        <v>2145914.3266782165</v>
      </c>
    </row>
    <row r="38" spans="1:39" x14ac:dyDescent="0.25">
      <c r="A38" s="8"/>
      <c r="B38" s="241"/>
      <c r="C38" s="9"/>
      <c r="D38" s="241"/>
      <c r="E38" s="9"/>
      <c r="F38" s="241"/>
      <c r="G38" s="241"/>
      <c r="H38" s="9"/>
      <c r="I38" s="241"/>
      <c r="J38" s="241"/>
      <c r="K38" s="9"/>
      <c r="L38" s="241"/>
      <c r="M38" s="241"/>
      <c r="N38" s="278" t="s">
        <v>179</v>
      </c>
      <c r="O38" s="277">
        <f>SUM(C5:N18)</f>
        <v>2145914.3266782165</v>
      </c>
      <c r="P38" s="241"/>
      <c r="Q38" s="9"/>
      <c r="R38" s="241"/>
      <c r="S38" s="241"/>
      <c r="T38" s="9"/>
      <c r="U38" s="241"/>
      <c r="V38" s="241"/>
      <c r="W38" s="9"/>
      <c r="X38" s="241"/>
      <c r="Y38" s="241"/>
      <c r="Z38" s="9"/>
      <c r="AA38" s="241"/>
      <c r="AB38" s="241"/>
      <c r="AC38" s="9"/>
      <c r="AD38" s="241"/>
      <c r="AE38" s="241"/>
      <c r="AF38" s="9"/>
      <c r="AG38" s="241"/>
      <c r="AH38" s="241"/>
      <c r="AI38" s="9"/>
      <c r="AJ38" s="241"/>
      <c r="AK38" s="241"/>
      <c r="AL38" s="9"/>
      <c r="AM38" s="241"/>
    </row>
    <row r="39" spans="1:39" ht="15.75" thickBot="1" x14ac:dyDescent="0.3">
      <c r="C39" s="120"/>
      <c r="D39" s="120"/>
      <c r="E39" s="120"/>
      <c r="F39" s="120"/>
      <c r="G39" s="120"/>
      <c r="H39" s="120"/>
      <c r="I39" s="120"/>
      <c r="J39" s="120"/>
      <c r="K39" s="120"/>
      <c r="L39" s="120"/>
      <c r="M39" s="120"/>
      <c r="N39" s="120"/>
      <c r="O39" s="120"/>
      <c r="P39" s="120"/>
      <c r="Q39" s="120"/>
      <c r="R39" s="120"/>
      <c r="S39" s="120"/>
      <c r="T39" s="439" t="s">
        <v>244</v>
      </c>
      <c r="U39" s="120"/>
      <c r="V39" s="120"/>
      <c r="W39" s="120"/>
      <c r="X39" s="120"/>
      <c r="Y39" s="120"/>
      <c r="Z39" s="120"/>
      <c r="AA39" s="120"/>
      <c r="AB39" s="120"/>
      <c r="AC39" s="120"/>
      <c r="AD39" s="120"/>
      <c r="AE39" s="120"/>
      <c r="AF39" s="120"/>
      <c r="AG39" s="120"/>
      <c r="AH39" s="120"/>
      <c r="AI39" s="120"/>
      <c r="AJ39" s="120"/>
      <c r="AK39" s="120"/>
      <c r="AL39" s="120"/>
      <c r="AM39" s="120"/>
    </row>
    <row r="40" spans="1:39" ht="16.5" thickBot="1" x14ac:dyDescent="0.3">
      <c r="A40" s="620" t="s">
        <v>15</v>
      </c>
      <c r="B40" s="17" t="s">
        <v>10</v>
      </c>
      <c r="C40" s="135">
        <f>C$4</f>
        <v>45292</v>
      </c>
      <c r="D40" s="135">
        <f t="shared" ref="D40:AM40" si="18">D$4</f>
        <v>45323</v>
      </c>
      <c r="E40" s="135">
        <f t="shared" si="18"/>
        <v>45352</v>
      </c>
      <c r="F40" s="135">
        <f t="shared" si="18"/>
        <v>45383</v>
      </c>
      <c r="G40" s="135">
        <f t="shared" si="18"/>
        <v>45413</v>
      </c>
      <c r="H40" s="135">
        <f t="shared" si="18"/>
        <v>45444</v>
      </c>
      <c r="I40" s="135">
        <f t="shared" si="18"/>
        <v>45474</v>
      </c>
      <c r="J40" s="135">
        <f t="shared" si="18"/>
        <v>45505</v>
      </c>
      <c r="K40" s="135">
        <f t="shared" si="18"/>
        <v>45536</v>
      </c>
      <c r="L40" s="135">
        <f t="shared" si="18"/>
        <v>45566</v>
      </c>
      <c r="M40" s="135">
        <f t="shared" si="18"/>
        <v>45597</v>
      </c>
      <c r="N40" s="135">
        <f t="shared" si="18"/>
        <v>45627</v>
      </c>
      <c r="O40" s="135">
        <f t="shared" si="18"/>
        <v>45658</v>
      </c>
      <c r="P40" s="135">
        <f t="shared" si="18"/>
        <v>45689</v>
      </c>
      <c r="Q40" s="135">
        <f t="shared" si="18"/>
        <v>45717</v>
      </c>
      <c r="R40" s="135">
        <f t="shared" si="18"/>
        <v>45748</v>
      </c>
      <c r="S40" s="135">
        <f t="shared" si="18"/>
        <v>45778</v>
      </c>
      <c r="T40" s="135">
        <f t="shared" si="18"/>
        <v>45809</v>
      </c>
      <c r="U40" s="135">
        <f t="shared" si="18"/>
        <v>45839</v>
      </c>
      <c r="V40" s="135">
        <f t="shared" si="18"/>
        <v>45870</v>
      </c>
      <c r="W40" s="135">
        <f t="shared" si="18"/>
        <v>45901</v>
      </c>
      <c r="X40" s="135">
        <f t="shared" si="18"/>
        <v>45931</v>
      </c>
      <c r="Y40" s="135">
        <f t="shared" si="18"/>
        <v>45962</v>
      </c>
      <c r="Z40" s="135">
        <f t="shared" si="18"/>
        <v>45992</v>
      </c>
      <c r="AA40" s="135">
        <f t="shared" si="18"/>
        <v>46023</v>
      </c>
      <c r="AB40" s="135">
        <f t="shared" si="18"/>
        <v>46054</v>
      </c>
      <c r="AC40" s="135">
        <f t="shared" si="18"/>
        <v>46082</v>
      </c>
      <c r="AD40" s="135">
        <f t="shared" si="18"/>
        <v>46113</v>
      </c>
      <c r="AE40" s="135">
        <f t="shared" si="18"/>
        <v>46143</v>
      </c>
      <c r="AF40" s="135">
        <f t="shared" si="18"/>
        <v>46174</v>
      </c>
      <c r="AG40" s="135">
        <f t="shared" si="18"/>
        <v>46204</v>
      </c>
      <c r="AH40" s="135">
        <f t="shared" si="18"/>
        <v>46235</v>
      </c>
      <c r="AI40" s="135">
        <f t="shared" si="18"/>
        <v>46266</v>
      </c>
      <c r="AJ40" s="135">
        <f t="shared" si="18"/>
        <v>46296</v>
      </c>
      <c r="AK40" s="135">
        <f t="shared" si="18"/>
        <v>46327</v>
      </c>
      <c r="AL40" s="135">
        <f t="shared" si="18"/>
        <v>46357</v>
      </c>
      <c r="AM40" s="135">
        <f t="shared" si="18"/>
        <v>46388</v>
      </c>
    </row>
    <row r="41" spans="1:39" ht="15" customHeight="1" x14ac:dyDescent="0.25">
      <c r="A41" s="621"/>
      <c r="B41" s="11" t="str">
        <f t="shared" ref="B41:B55" si="19">B23</f>
        <v>Air Comp</v>
      </c>
      <c r="C41" s="3">
        <v>0</v>
      </c>
      <c r="D41" s="3">
        <v>0</v>
      </c>
      <c r="E41" s="3">
        <v>0</v>
      </c>
      <c r="F41" s="3">
        <v>0</v>
      </c>
      <c r="G41" s="3">
        <f>F41</f>
        <v>0</v>
      </c>
      <c r="H41" s="3">
        <f t="shared" ref="H41:AM41" si="20">G41</f>
        <v>0</v>
      </c>
      <c r="I41" s="3">
        <f t="shared" si="20"/>
        <v>0</v>
      </c>
      <c r="J41" s="3">
        <f t="shared" si="20"/>
        <v>0</v>
      </c>
      <c r="K41" s="3">
        <f t="shared" si="20"/>
        <v>0</v>
      </c>
      <c r="L41" s="3">
        <f t="shared" si="20"/>
        <v>0</v>
      </c>
      <c r="M41" s="3">
        <f t="shared" si="20"/>
        <v>0</v>
      </c>
      <c r="N41" s="3">
        <f t="shared" si="20"/>
        <v>0</v>
      </c>
      <c r="O41" s="3">
        <f t="shared" si="20"/>
        <v>0</v>
      </c>
      <c r="P41" s="3">
        <f t="shared" si="20"/>
        <v>0</v>
      </c>
      <c r="Q41" s="3">
        <f t="shared" si="20"/>
        <v>0</v>
      </c>
      <c r="R41" s="3">
        <f t="shared" si="20"/>
        <v>0</v>
      </c>
      <c r="S41" s="3">
        <f t="shared" si="20"/>
        <v>0</v>
      </c>
      <c r="T41" s="420">
        <v>0</v>
      </c>
      <c r="U41" s="3">
        <f t="shared" si="20"/>
        <v>0</v>
      </c>
      <c r="V41" s="3">
        <f t="shared" si="20"/>
        <v>0</v>
      </c>
      <c r="W41" s="3">
        <f t="shared" si="20"/>
        <v>0</v>
      </c>
      <c r="X41" s="3">
        <f t="shared" si="20"/>
        <v>0</v>
      </c>
      <c r="Y41" s="3">
        <f t="shared" si="20"/>
        <v>0</v>
      </c>
      <c r="Z41" s="3">
        <f t="shared" si="20"/>
        <v>0</v>
      </c>
      <c r="AA41" s="3">
        <f t="shared" si="20"/>
        <v>0</v>
      </c>
      <c r="AB41" s="3">
        <f t="shared" si="20"/>
        <v>0</v>
      </c>
      <c r="AC41" s="3">
        <f t="shared" si="20"/>
        <v>0</v>
      </c>
      <c r="AD41" s="3">
        <f t="shared" si="20"/>
        <v>0</v>
      </c>
      <c r="AE41" s="3">
        <f t="shared" si="20"/>
        <v>0</v>
      </c>
      <c r="AF41" s="3">
        <f t="shared" si="20"/>
        <v>0</v>
      </c>
      <c r="AG41" s="3">
        <f t="shared" si="20"/>
        <v>0</v>
      </c>
      <c r="AH41" s="3">
        <f t="shared" si="20"/>
        <v>0</v>
      </c>
      <c r="AI41" s="3">
        <f t="shared" si="20"/>
        <v>0</v>
      </c>
      <c r="AJ41" s="3">
        <f t="shared" si="20"/>
        <v>0</v>
      </c>
      <c r="AK41" s="3">
        <f t="shared" si="20"/>
        <v>0</v>
      </c>
      <c r="AL41" s="3">
        <f t="shared" si="20"/>
        <v>0</v>
      </c>
      <c r="AM41" s="3">
        <f t="shared" si="20"/>
        <v>0</v>
      </c>
    </row>
    <row r="42" spans="1:39" x14ac:dyDescent="0.25">
      <c r="A42" s="621"/>
      <c r="B42" s="12" t="str">
        <f t="shared" si="19"/>
        <v>Building Shell</v>
      </c>
      <c r="C42" s="3">
        <v>0</v>
      </c>
      <c r="D42" s="3">
        <v>0</v>
      </c>
      <c r="E42" s="3">
        <v>0</v>
      </c>
      <c r="F42" s="3">
        <v>0</v>
      </c>
      <c r="G42" s="3">
        <f t="shared" ref="G42:AM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
        <f t="shared" si="21"/>
        <v>0</v>
      </c>
      <c r="R42" s="3">
        <f t="shared" si="21"/>
        <v>0</v>
      </c>
      <c r="S42" s="3">
        <f t="shared" si="21"/>
        <v>0</v>
      </c>
      <c r="T42" s="420">
        <v>0</v>
      </c>
      <c r="U42" s="3">
        <f t="shared" si="21"/>
        <v>0</v>
      </c>
      <c r="V42" s="3">
        <f t="shared" si="21"/>
        <v>0</v>
      </c>
      <c r="W42" s="3">
        <f t="shared" si="21"/>
        <v>0</v>
      </c>
      <c r="X42" s="3">
        <f t="shared" si="21"/>
        <v>0</v>
      </c>
      <c r="Y42" s="3">
        <f t="shared" si="21"/>
        <v>0</v>
      </c>
      <c r="Z42" s="3">
        <f t="shared" si="21"/>
        <v>0</v>
      </c>
      <c r="AA42" s="3">
        <f t="shared" si="21"/>
        <v>0</v>
      </c>
      <c r="AB42" s="3">
        <f t="shared" si="21"/>
        <v>0</v>
      </c>
      <c r="AC42" s="3">
        <f t="shared" si="21"/>
        <v>0</v>
      </c>
      <c r="AD42" s="3">
        <f t="shared" si="21"/>
        <v>0</v>
      </c>
      <c r="AE42" s="3">
        <f t="shared" si="21"/>
        <v>0</v>
      </c>
      <c r="AF42" s="3">
        <f t="shared" si="21"/>
        <v>0</v>
      </c>
      <c r="AG42" s="3">
        <f t="shared" si="21"/>
        <v>0</v>
      </c>
      <c r="AH42" s="3">
        <f t="shared" si="21"/>
        <v>0</v>
      </c>
      <c r="AI42" s="3">
        <f t="shared" si="21"/>
        <v>0</v>
      </c>
      <c r="AJ42" s="3">
        <f t="shared" si="21"/>
        <v>0</v>
      </c>
      <c r="AK42" s="3">
        <f t="shared" si="21"/>
        <v>0</v>
      </c>
      <c r="AL42" s="3">
        <f t="shared" si="21"/>
        <v>0</v>
      </c>
      <c r="AM42" s="3">
        <f t="shared" si="21"/>
        <v>0</v>
      </c>
    </row>
    <row r="43" spans="1:39" x14ac:dyDescent="0.25">
      <c r="A43" s="621"/>
      <c r="B43" s="11" t="str">
        <f t="shared" si="19"/>
        <v>Cooking</v>
      </c>
      <c r="C43" s="3">
        <v>0</v>
      </c>
      <c r="D43" s="3">
        <v>0</v>
      </c>
      <c r="E43" s="3">
        <v>0</v>
      </c>
      <c r="F43" s="3">
        <v>0</v>
      </c>
      <c r="G43" s="3">
        <f t="shared" ref="G43:AM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3">
        <f t="shared" si="22"/>
        <v>0</v>
      </c>
      <c r="R43" s="3">
        <f t="shared" si="22"/>
        <v>0</v>
      </c>
      <c r="S43" s="3">
        <f t="shared" si="22"/>
        <v>0</v>
      </c>
      <c r="T43" s="420">
        <v>0</v>
      </c>
      <c r="U43" s="3">
        <f t="shared" si="22"/>
        <v>0</v>
      </c>
      <c r="V43" s="3">
        <f t="shared" si="22"/>
        <v>0</v>
      </c>
      <c r="W43" s="3">
        <f t="shared" si="22"/>
        <v>0</v>
      </c>
      <c r="X43" s="3">
        <f t="shared" si="22"/>
        <v>0</v>
      </c>
      <c r="Y43" s="3">
        <f t="shared" si="22"/>
        <v>0</v>
      </c>
      <c r="Z43" s="3">
        <f t="shared" si="22"/>
        <v>0</v>
      </c>
      <c r="AA43" s="3">
        <f t="shared" si="22"/>
        <v>0</v>
      </c>
      <c r="AB43" s="3">
        <f t="shared" si="22"/>
        <v>0</v>
      </c>
      <c r="AC43" s="3">
        <f t="shared" si="22"/>
        <v>0</v>
      </c>
      <c r="AD43" s="3">
        <f t="shared" si="22"/>
        <v>0</v>
      </c>
      <c r="AE43" s="3">
        <f t="shared" si="22"/>
        <v>0</v>
      </c>
      <c r="AF43" s="3">
        <f t="shared" si="22"/>
        <v>0</v>
      </c>
      <c r="AG43" s="3">
        <f t="shared" si="22"/>
        <v>0</v>
      </c>
      <c r="AH43" s="3">
        <f t="shared" si="22"/>
        <v>0</v>
      </c>
      <c r="AI43" s="3">
        <f t="shared" si="22"/>
        <v>0</v>
      </c>
      <c r="AJ43" s="3">
        <f t="shared" si="22"/>
        <v>0</v>
      </c>
      <c r="AK43" s="3">
        <f t="shared" si="22"/>
        <v>0</v>
      </c>
      <c r="AL43" s="3">
        <f t="shared" si="22"/>
        <v>0</v>
      </c>
      <c r="AM43" s="3">
        <f t="shared" si="22"/>
        <v>0</v>
      </c>
    </row>
    <row r="44" spans="1:39" x14ac:dyDescent="0.25">
      <c r="A44" s="621"/>
      <c r="B44" s="11" t="str">
        <f t="shared" si="19"/>
        <v>Cooling</v>
      </c>
      <c r="C44" s="3">
        <v>0</v>
      </c>
      <c r="D44" s="3">
        <v>0</v>
      </c>
      <c r="E44" s="3">
        <v>0</v>
      </c>
      <c r="F44" s="3">
        <v>0</v>
      </c>
      <c r="G44" s="3">
        <f t="shared" ref="G44:AM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3">
        <f t="shared" si="23"/>
        <v>0</v>
      </c>
      <c r="R44" s="3">
        <f t="shared" si="23"/>
        <v>0</v>
      </c>
      <c r="S44" s="3">
        <f t="shared" si="23"/>
        <v>0</v>
      </c>
      <c r="T44" s="420">
        <v>1145478</v>
      </c>
      <c r="U44" s="3">
        <f t="shared" si="23"/>
        <v>1145478</v>
      </c>
      <c r="V44" s="3">
        <f t="shared" si="23"/>
        <v>1145478</v>
      </c>
      <c r="W44" s="3">
        <f t="shared" si="23"/>
        <v>1145478</v>
      </c>
      <c r="X44" s="3">
        <f t="shared" si="23"/>
        <v>1145478</v>
      </c>
      <c r="Y44" s="3">
        <f t="shared" si="23"/>
        <v>1145478</v>
      </c>
      <c r="Z44" s="3">
        <f t="shared" si="23"/>
        <v>1145478</v>
      </c>
      <c r="AA44" s="3">
        <f t="shared" si="23"/>
        <v>1145478</v>
      </c>
      <c r="AB44" s="3">
        <f t="shared" si="23"/>
        <v>1145478</v>
      </c>
      <c r="AC44" s="3">
        <f t="shared" si="23"/>
        <v>1145478</v>
      </c>
      <c r="AD44" s="3">
        <f t="shared" si="23"/>
        <v>1145478</v>
      </c>
      <c r="AE44" s="3">
        <f t="shared" si="23"/>
        <v>1145478</v>
      </c>
      <c r="AF44" s="3">
        <f t="shared" si="23"/>
        <v>1145478</v>
      </c>
      <c r="AG44" s="3">
        <f t="shared" si="23"/>
        <v>1145478</v>
      </c>
      <c r="AH44" s="3">
        <f t="shared" si="23"/>
        <v>1145478</v>
      </c>
      <c r="AI44" s="3">
        <f t="shared" si="23"/>
        <v>1145478</v>
      </c>
      <c r="AJ44" s="3">
        <f t="shared" si="23"/>
        <v>1145478</v>
      </c>
      <c r="AK44" s="3">
        <f t="shared" si="23"/>
        <v>1145478</v>
      </c>
      <c r="AL44" s="3">
        <f t="shared" si="23"/>
        <v>1145478</v>
      </c>
      <c r="AM44" s="3">
        <f t="shared" si="23"/>
        <v>1145478</v>
      </c>
    </row>
    <row r="45" spans="1:39" x14ac:dyDescent="0.25">
      <c r="A45" s="621"/>
      <c r="B45" s="12" t="str">
        <f t="shared" si="19"/>
        <v>Ext Lighting</v>
      </c>
      <c r="C45" s="3">
        <v>0</v>
      </c>
      <c r="D45" s="3">
        <v>0</v>
      </c>
      <c r="E45" s="3">
        <v>0</v>
      </c>
      <c r="F45" s="3">
        <v>0</v>
      </c>
      <c r="G45" s="3">
        <f t="shared" ref="G45:AM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3">
        <f t="shared" si="24"/>
        <v>0</v>
      </c>
      <c r="R45" s="3">
        <f t="shared" si="24"/>
        <v>0</v>
      </c>
      <c r="S45" s="3">
        <f t="shared" si="24"/>
        <v>0</v>
      </c>
      <c r="T45" s="420">
        <v>0</v>
      </c>
      <c r="U45" s="3">
        <f t="shared" si="24"/>
        <v>0</v>
      </c>
      <c r="V45" s="3">
        <f t="shared" si="24"/>
        <v>0</v>
      </c>
      <c r="W45" s="3">
        <f t="shared" si="24"/>
        <v>0</v>
      </c>
      <c r="X45" s="3">
        <f t="shared" si="24"/>
        <v>0</v>
      </c>
      <c r="Y45" s="3">
        <f t="shared" si="24"/>
        <v>0</v>
      </c>
      <c r="Z45" s="3">
        <f t="shared" si="24"/>
        <v>0</v>
      </c>
      <c r="AA45" s="3">
        <f t="shared" si="24"/>
        <v>0</v>
      </c>
      <c r="AB45" s="3">
        <f t="shared" si="24"/>
        <v>0</v>
      </c>
      <c r="AC45" s="3">
        <f t="shared" si="24"/>
        <v>0</v>
      </c>
      <c r="AD45" s="3">
        <f t="shared" si="24"/>
        <v>0</v>
      </c>
      <c r="AE45" s="3">
        <f t="shared" si="24"/>
        <v>0</v>
      </c>
      <c r="AF45" s="3">
        <f t="shared" si="24"/>
        <v>0</v>
      </c>
      <c r="AG45" s="3">
        <f t="shared" si="24"/>
        <v>0</v>
      </c>
      <c r="AH45" s="3">
        <f t="shared" si="24"/>
        <v>0</v>
      </c>
      <c r="AI45" s="3">
        <f t="shared" si="24"/>
        <v>0</v>
      </c>
      <c r="AJ45" s="3">
        <f t="shared" si="24"/>
        <v>0</v>
      </c>
      <c r="AK45" s="3">
        <f t="shared" si="24"/>
        <v>0</v>
      </c>
      <c r="AL45" s="3">
        <f t="shared" si="24"/>
        <v>0</v>
      </c>
      <c r="AM45" s="3">
        <f t="shared" si="24"/>
        <v>0</v>
      </c>
    </row>
    <row r="46" spans="1:39" x14ac:dyDescent="0.25">
      <c r="A46" s="621"/>
      <c r="B46" s="11" t="str">
        <f t="shared" si="19"/>
        <v>Heating</v>
      </c>
      <c r="C46" s="3">
        <v>0</v>
      </c>
      <c r="D46" s="3">
        <v>0</v>
      </c>
      <c r="E46" s="3">
        <v>0</v>
      </c>
      <c r="F46" s="3">
        <v>0</v>
      </c>
      <c r="G46" s="3">
        <f t="shared" ref="G46:AM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3">
        <f t="shared" si="25"/>
        <v>0</v>
      </c>
      <c r="R46" s="3">
        <f t="shared" si="25"/>
        <v>0</v>
      </c>
      <c r="S46" s="3">
        <f t="shared" si="25"/>
        <v>0</v>
      </c>
      <c r="T46" s="420">
        <v>0</v>
      </c>
      <c r="U46" s="3">
        <f t="shared" si="25"/>
        <v>0</v>
      </c>
      <c r="V46" s="3">
        <f t="shared" si="25"/>
        <v>0</v>
      </c>
      <c r="W46" s="3">
        <f t="shared" si="25"/>
        <v>0</v>
      </c>
      <c r="X46" s="3">
        <f t="shared" si="25"/>
        <v>0</v>
      </c>
      <c r="Y46" s="3">
        <f t="shared" si="25"/>
        <v>0</v>
      </c>
      <c r="Z46" s="3">
        <f t="shared" si="25"/>
        <v>0</v>
      </c>
      <c r="AA46" s="3">
        <f t="shared" si="25"/>
        <v>0</v>
      </c>
      <c r="AB46" s="3">
        <f t="shared" si="25"/>
        <v>0</v>
      </c>
      <c r="AC46" s="3">
        <f t="shared" si="25"/>
        <v>0</v>
      </c>
      <c r="AD46" s="3">
        <f t="shared" si="25"/>
        <v>0</v>
      </c>
      <c r="AE46" s="3">
        <f t="shared" si="25"/>
        <v>0</v>
      </c>
      <c r="AF46" s="3">
        <f t="shared" si="25"/>
        <v>0</v>
      </c>
      <c r="AG46" s="3">
        <f t="shared" si="25"/>
        <v>0</v>
      </c>
      <c r="AH46" s="3">
        <f t="shared" si="25"/>
        <v>0</v>
      </c>
      <c r="AI46" s="3">
        <f t="shared" si="25"/>
        <v>0</v>
      </c>
      <c r="AJ46" s="3">
        <f t="shared" si="25"/>
        <v>0</v>
      </c>
      <c r="AK46" s="3">
        <f t="shared" si="25"/>
        <v>0</v>
      </c>
      <c r="AL46" s="3">
        <f t="shared" si="25"/>
        <v>0</v>
      </c>
      <c r="AM46" s="3">
        <f t="shared" si="25"/>
        <v>0</v>
      </c>
    </row>
    <row r="47" spans="1:39" x14ac:dyDescent="0.25">
      <c r="A47" s="621"/>
      <c r="B47" s="11" t="str">
        <f t="shared" si="19"/>
        <v>HVAC</v>
      </c>
      <c r="C47" s="3">
        <v>0</v>
      </c>
      <c r="D47" s="3">
        <v>0</v>
      </c>
      <c r="E47" s="3">
        <v>0</v>
      </c>
      <c r="F47" s="3">
        <v>0</v>
      </c>
      <c r="G47" s="3">
        <f t="shared" ref="G47:AM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3">
        <f t="shared" si="26"/>
        <v>0</v>
      </c>
      <c r="R47" s="3">
        <f t="shared" si="26"/>
        <v>0</v>
      </c>
      <c r="S47" s="3">
        <f t="shared" si="26"/>
        <v>0</v>
      </c>
      <c r="T47" s="420">
        <v>0</v>
      </c>
      <c r="U47" s="3">
        <f t="shared" si="26"/>
        <v>0</v>
      </c>
      <c r="V47" s="3">
        <f t="shared" si="26"/>
        <v>0</v>
      </c>
      <c r="W47" s="3">
        <f t="shared" si="26"/>
        <v>0</v>
      </c>
      <c r="X47" s="3">
        <f t="shared" si="26"/>
        <v>0</v>
      </c>
      <c r="Y47" s="3">
        <f t="shared" si="26"/>
        <v>0</v>
      </c>
      <c r="Z47" s="3">
        <f t="shared" si="26"/>
        <v>0</v>
      </c>
      <c r="AA47" s="3">
        <f t="shared" si="26"/>
        <v>0</v>
      </c>
      <c r="AB47" s="3">
        <f t="shared" si="26"/>
        <v>0</v>
      </c>
      <c r="AC47" s="3">
        <f t="shared" si="26"/>
        <v>0</v>
      </c>
      <c r="AD47" s="3">
        <f t="shared" si="26"/>
        <v>0</v>
      </c>
      <c r="AE47" s="3">
        <f t="shared" si="26"/>
        <v>0</v>
      </c>
      <c r="AF47" s="3">
        <f t="shared" si="26"/>
        <v>0</v>
      </c>
      <c r="AG47" s="3">
        <f t="shared" si="26"/>
        <v>0</v>
      </c>
      <c r="AH47" s="3">
        <f t="shared" si="26"/>
        <v>0</v>
      </c>
      <c r="AI47" s="3">
        <f t="shared" si="26"/>
        <v>0</v>
      </c>
      <c r="AJ47" s="3">
        <f t="shared" si="26"/>
        <v>0</v>
      </c>
      <c r="AK47" s="3">
        <f t="shared" si="26"/>
        <v>0</v>
      </c>
      <c r="AL47" s="3">
        <f t="shared" si="26"/>
        <v>0</v>
      </c>
      <c r="AM47" s="3">
        <f t="shared" si="26"/>
        <v>0</v>
      </c>
    </row>
    <row r="48" spans="1:39" x14ac:dyDescent="0.25">
      <c r="A48" s="621"/>
      <c r="B48" s="11" t="str">
        <f t="shared" si="19"/>
        <v>Lighting</v>
      </c>
      <c r="C48" s="3">
        <v>0</v>
      </c>
      <c r="D48" s="3">
        <v>0</v>
      </c>
      <c r="E48" s="3">
        <v>0</v>
      </c>
      <c r="F48" s="3">
        <v>0</v>
      </c>
      <c r="G48" s="3">
        <f t="shared" ref="G48:AM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3">
        <f t="shared" si="27"/>
        <v>0</v>
      </c>
      <c r="R48" s="3">
        <f t="shared" si="27"/>
        <v>0</v>
      </c>
      <c r="S48" s="3">
        <f t="shared" si="27"/>
        <v>0</v>
      </c>
      <c r="T48" s="420">
        <v>305346</v>
      </c>
      <c r="U48" s="3">
        <f t="shared" si="27"/>
        <v>305346</v>
      </c>
      <c r="V48" s="3">
        <f t="shared" si="27"/>
        <v>305346</v>
      </c>
      <c r="W48" s="3">
        <f t="shared" si="27"/>
        <v>305346</v>
      </c>
      <c r="X48" s="3">
        <f t="shared" si="27"/>
        <v>305346</v>
      </c>
      <c r="Y48" s="3">
        <f t="shared" si="27"/>
        <v>305346</v>
      </c>
      <c r="Z48" s="3">
        <f t="shared" si="27"/>
        <v>305346</v>
      </c>
      <c r="AA48" s="3">
        <f t="shared" si="27"/>
        <v>305346</v>
      </c>
      <c r="AB48" s="3">
        <f t="shared" si="27"/>
        <v>305346</v>
      </c>
      <c r="AC48" s="3">
        <f t="shared" si="27"/>
        <v>305346</v>
      </c>
      <c r="AD48" s="3">
        <f t="shared" si="27"/>
        <v>305346</v>
      </c>
      <c r="AE48" s="3">
        <f t="shared" si="27"/>
        <v>305346</v>
      </c>
      <c r="AF48" s="3">
        <f t="shared" si="27"/>
        <v>305346</v>
      </c>
      <c r="AG48" s="3">
        <f t="shared" si="27"/>
        <v>305346</v>
      </c>
      <c r="AH48" s="3">
        <f t="shared" si="27"/>
        <v>305346</v>
      </c>
      <c r="AI48" s="3">
        <f t="shared" si="27"/>
        <v>305346</v>
      </c>
      <c r="AJ48" s="3">
        <f t="shared" si="27"/>
        <v>305346</v>
      </c>
      <c r="AK48" s="3">
        <f t="shared" si="27"/>
        <v>305346</v>
      </c>
      <c r="AL48" s="3">
        <f t="shared" si="27"/>
        <v>305346</v>
      </c>
      <c r="AM48" s="3">
        <f t="shared" si="27"/>
        <v>305346</v>
      </c>
    </row>
    <row r="49" spans="1:39" x14ac:dyDescent="0.25">
      <c r="A49" s="621"/>
      <c r="B49" s="11" t="str">
        <f t="shared" si="19"/>
        <v>Miscellaneous</v>
      </c>
      <c r="C49" s="3">
        <v>0</v>
      </c>
      <c r="D49" s="3">
        <v>0</v>
      </c>
      <c r="E49" s="3">
        <v>0</v>
      </c>
      <c r="F49" s="3">
        <v>0</v>
      </c>
      <c r="G49" s="3">
        <f t="shared" ref="G49:AM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3">
        <f t="shared" si="28"/>
        <v>0</v>
      </c>
      <c r="R49" s="3">
        <f t="shared" si="28"/>
        <v>0</v>
      </c>
      <c r="S49" s="3">
        <f t="shared" si="28"/>
        <v>0</v>
      </c>
      <c r="T49" s="420">
        <v>0</v>
      </c>
      <c r="U49" s="3">
        <f t="shared" si="28"/>
        <v>0</v>
      </c>
      <c r="V49" s="3">
        <f t="shared" si="28"/>
        <v>0</v>
      </c>
      <c r="W49" s="3">
        <f t="shared" si="28"/>
        <v>0</v>
      </c>
      <c r="X49" s="3">
        <f t="shared" si="28"/>
        <v>0</v>
      </c>
      <c r="Y49" s="3">
        <f t="shared" si="28"/>
        <v>0</v>
      </c>
      <c r="Z49" s="3">
        <f t="shared" si="28"/>
        <v>0</v>
      </c>
      <c r="AA49" s="3">
        <f t="shared" si="28"/>
        <v>0</v>
      </c>
      <c r="AB49" s="3">
        <f t="shared" si="28"/>
        <v>0</v>
      </c>
      <c r="AC49" s="3">
        <f t="shared" si="28"/>
        <v>0</v>
      </c>
      <c r="AD49" s="3">
        <f t="shared" si="28"/>
        <v>0</v>
      </c>
      <c r="AE49" s="3">
        <f t="shared" si="28"/>
        <v>0</v>
      </c>
      <c r="AF49" s="3">
        <f t="shared" si="28"/>
        <v>0</v>
      </c>
      <c r="AG49" s="3">
        <f t="shared" si="28"/>
        <v>0</v>
      </c>
      <c r="AH49" s="3">
        <f t="shared" si="28"/>
        <v>0</v>
      </c>
      <c r="AI49" s="3">
        <f t="shared" si="28"/>
        <v>0</v>
      </c>
      <c r="AJ49" s="3">
        <f t="shared" si="28"/>
        <v>0</v>
      </c>
      <c r="AK49" s="3">
        <f t="shared" si="28"/>
        <v>0</v>
      </c>
      <c r="AL49" s="3">
        <f t="shared" si="28"/>
        <v>0</v>
      </c>
      <c r="AM49" s="3">
        <f t="shared" si="28"/>
        <v>0</v>
      </c>
    </row>
    <row r="50" spans="1:39" ht="15" customHeight="1" x14ac:dyDescent="0.25">
      <c r="A50" s="621"/>
      <c r="B50" s="11" t="str">
        <f t="shared" si="19"/>
        <v>Motors</v>
      </c>
      <c r="C50" s="3">
        <v>0</v>
      </c>
      <c r="D50" s="3">
        <v>0</v>
      </c>
      <c r="E50" s="3">
        <v>0</v>
      </c>
      <c r="F50" s="3">
        <v>0</v>
      </c>
      <c r="G50" s="3">
        <f t="shared" ref="G50:AM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3">
        <f t="shared" si="29"/>
        <v>0</v>
      </c>
      <c r="R50" s="3">
        <f t="shared" si="29"/>
        <v>0</v>
      </c>
      <c r="S50" s="3">
        <f t="shared" si="29"/>
        <v>0</v>
      </c>
      <c r="T50" s="420">
        <v>0</v>
      </c>
      <c r="U50" s="3">
        <f t="shared" si="29"/>
        <v>0</v>
      </c>
      <c r="V50" s="3">
        <f t="shared" si="29"/>
        <v>0</v>
      </c>
      <c r="W50" s="3">
        <f t="shared" si="29"/>
        <v>0</v>
      </c>
      <c r="X50" s="3">
        <f t="shared" si="29"/>
        <v>0</v>
      </c>
      <c r="Y50" s="3">
        <f t="shared" si="29"/>
        <v>0</v>
      </c>
      <c r="Z50" s="3">
        <f t="shared" si="29"/>
        <v>0</v>
      </c>
      <c r="AA50" s="3">
        <f t="shared" si="29"/>
        <v>0</v>
      </c>
      <c r="AB50" s="3">
        <f t="shared" si="29"/>
        <v>0</v>
      </c>
      <c r="AC50" s="3">
        <f t="shared" si="29"/>
        <v>0</v>
      </c>
      <c r="AD50" s="3">
        <f t="shared" si="29"/>
        <v>0</v>
      </c>
      <c r="AE50" s="3">
        <f t="shared" si="29"/>
        <v>0</v>
      </c>
      <c r="AF50" s="3">
        <f t="shared" si="29"/>
        <v>0</v>
      </c>
      <c r="AG50" s="3">
        <f t="shared" si="29"/>
        <v>0</v>
      </c>
      <c r="AH50" s="3">
        <f t="shared" si="29"/>
        <v>0</v>
      </c>
      <c r="AI50" s="3">
        <f t="shared" si="29"/>
        <v>0</v>
      </c>
      <c r="AJ50" s="3">
        <f t="shared" si="29"/>
        <v>0</v>
      </c>
      <c r="AK50" s="3">
        <f t="shared" si="29"/>
        <v>0</v>
      </c>
      <c r="AL50" s="3">
        <f t="shared" si="29"/>
        <v>0</v>
      </c>
      <c r="AM50" s="3">
        <f t="shared" si="29"/>
        <v>0</v>
      </c>
    </row>
    <row r="51" spans="1:39" x14ac:dyDescent="0.25">
      <c r="A51" s="621"/>
      <c r="B51" s="11" t="str">
        <f t="shared" si="19"/>
        <v>Process</v>
      </c>
      <c r="C51" s="3">
        <v>0</v>
      </c>
      <c r="D51" s="3">
        <v>0</v>
      </c>
      <c r="E51" s="3">
        <v>0</v>
      </c>
      <c r="F51" s="3">
        <v>0</v>
      </c>
      <c r="G51" s="3">
        <f t="shared" ref="G51:AM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3">
        <f t="shared" si="30"/>
        <v>0</v>
      </c>
      <c r="R51" s="3">
        <f t="shared" si="30"/>
        <v>0</v>
      </c>
      <c r="S51" s="3">
        <f t="shared" si="30"/>
        <v>0</v>
      </c>
      <c r="T51" s="420">
        <v>0</v>
      </c>
      <c r="U51" s="3">
        <f t="shared" si="30"/>
        <v>0</v>
      </c>
      <c r="V51" s="3">
        <f t="shared" si="30"/>
        <v>0</v>
      </c>
      <c r="W51" s="3">
        <f t="shared" si="30"/>
        <v>0</v>
      </c>
      <c r="X51" s="3">
        <f t="shared" si="30"/>
        <v>0</v>
      </c>
      <c r="Y51" s="3">
        <f t="shared" si="30"/>
        <v>0</v>
      </c>
      <c r="Z51" s="3">
        <f t="shared" si="30"/>
        <v>0</v>
      </c>
      <c r="AA51" s="3">
        <f t="shared" si="30"/>
        <v>0</v>
      </c>
      <c r="AB51" s="3">
        <f t="shared" si="30"/>
        <v>0</v>
      </c>
      <c r="AC51" s="3">
        <f t="shared" si="30"/>
        <v>0</v>
      </c>
      <c r="AD51" s="3">
        <f t="shared" si="30"/>
        <v>0</v>
      </c>
      <c r="AE51" s="3">
        <f t="shared" si="30"/>
        <v>0</v>
      </c>
      <c r="AF51" s="3">
        <f t="shared" si="30"/>
        <v>0</v>
      </c>
      <c r="AG51" s="3">
        <f t="shared" si="30"/>
        <v>0</v>
      </c>
      <c r="AH51" s="3">
        <f t="shared" si="30"/>
        <v>0</v>
      </c>
      <c r="AI51" s="3">
        <f t="shared" si="30"/>
        <v>0</v>
      </c>
      <c r="AJ51" s="3">
        <f t="shared" si="30"/>
        <v>0</v>
      </c>
      <c r="AK51" s="3">
        <f t="shared" si="30"/>
        <v>0</v>
      </c>
      <c r="AL51" s="3">
        <f t="shared" si="30"/>
        <v>0</v>
      </c>
      <c r="AM51" s="3">
        <f t="shared" si="30"/>
        <v>0</v>
      </c>
    </row>
    <row r="52" spans="1:39" x14ac:dyDescent="0.25">
      <c r="A52" s="621"/>
      <c r="B52" s="11" t="str">
        <f t="shared" si="19"/>
        <v>Refrigeration</v>
      </c>
      <c r="C52" s="3">
        <v>0</v>
      </c>
      <c r="D52" s="3">
        <v>0</v>
      </c>
      <c r="E52" s="3">
        <v>0</v>
      </c>
      <c r="F52" s="3">
        <v>0</v>
      </c>
      <c r="G52" s="3">
        <f t="shared" ref="G52:AM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3">
        <f t="shared" si="31"/>
        <v>0</v>
      </c>
      <c r="R52" s="3">
        <f t="shared" si="31"/>
        <v>0</v>
      </c>
      <c r="S52" s="3">
        <f t="shared" si="31"/>
        <v>0</v>
      </c>
      <c r="T52" s="420">
        <v>0</v>
      </c>
      <c r="U52" s="3">
        <f t="shared" si="31"/>
        <v>0</v>
      </c>
      <c r="V52" s="3">
        <f t="shared" si="31"/>
        <v>0</v>
      </c>
      <c r="W52" s="3">
        <f t="shared" si="31"/>
        <v>0</v>
      </c>
      <c r="X52" s="3">
        <f t="shared" si="31"/>
        <v>0</v>
      </c>
      <c r="Y52" s="3">
        <f t="shared" si="31"/>
        <v>0</v>
      </c>
      <c r="Z52" s="3">
        <f t="shared" si="31"/>
        <v>0</v>
      </c>
      <c r="AA52" s="3">
        <f t="shared" si="31"/>
        <v>0</v>
      </c>
      <c r="AB52" s="3">
        <f t="shared" si="31"/>
        <v>0</v>
      </c>
      <c r="AC52" s="3">
        <f t="shared" si="31"/>
        <v>0</v>
      </c>
      <c r="AD52" s="3">
        <f t="shared" si="31"/>
        <v>0</v>
      </c>
      <c r="AE52" s="3">
        <f t="shared" si="31"/>
        <v>0</v>
      </c>
      <c r="AF52" s="3">
        <f t="shared" si="31"/>
        <v>0</v>
      </c>
      <c r="AG52" s="3">
        <f t="shared" si="31"/>
        <v>0</v>
      </c>
      <c r="AH52" s="3">
        <f t="shared" si="31"/>
        <v>0</v>
      </c>
      <c r="AI52" s="3">
        <f t="shared" si="31"/>
        <v>0</v>
      </c>
      <c r="AJ52" s="3">
        <f t="shared" si="31"/>
        <v>0</v>
      </c>
      <c r="AK52" s="3">
        <f t="shared" si="31"/>
        <v>0</v>
      </c>
      <c r="AL52" s="3">
        <f t="shared" si="31"/>
        <v>0</v>
      </c>
      <c r="AM52" s="3">
        <f t="shared" si="31"/>
        <v>0</v>
      </c>
    </row>
    <row r="53" spans="1:39" x14ac:dyDescent="0.25">
      <c r="A53" s="621"/>
      <c r="B53" s="11" t="str">
        <f t="shared" si="19"/>
        <v>Water Heating</v>
      </c>
      <c r="C53" s="3">
        <v>0</v>
      </c>
      <c r="D53" s="3">
        <v>0</v>
      </c>
      <c r="E53" s="3">
        <v>0</v>
      </c>
      <c r="F53" s="3">
        <v>0</v>
      </c>
      <c r="G53" s="3">
        <f t="shared" ref="G53:AM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3">
        <f t="shared" si="32"/>
        <v>0</v>
      </c>
      <c r="R53" s="3">
        <f t="shared" si="32"/>
        <v>0</v>
      </c>
      <c r="S53" s="3">
        <f t="shared" si="32"/>
        <v>0</v>
      </c>
      <c r="T53" s="420">
        <v>0</v>
      </c>
      <c r="U53" s="3">
        <f t="shared" si="32"/>
        <v>0</v>
      </c>
      <c r="V53" s="3">
        <f t="shared" si="32"/>
        <v>0</v>
      </c>
      <c r="W53" s="3">
        <f t="shared" si="32"/>
        <v>0</v>
      </c>
      <c r="X53" s="3">
        <f t="shared" si="32"/>
        <v>0</v>
      </c>
      <c r="Y53" s="3">
        <f t="shared" si="32"/>
        <v>0</v>
      </c>
      <c r="Z53" s="3">
        <f t="shared" si="32"/>
        <v>0</v>
      </c>
      <c r="AA53" s="3">
        <f t="shared" si="32"/>
        <v>0</v>
      </c>
      <c r="AB53" s="3">
        <f t="shared" si="32"/>
        <v>0</v>
      </c>
      <c r="AC53" s="3">
        <f t="shared" si="32"/>
        <v>0</v>
      </c>
      <c r="AD53" s="3">
        <f t="shared" si="32"/>
        <v>0</v>
      </c>
      <c r="AE53" s="3">
        <f t="shared" si="32"/>
        <v>0</v>
      </c>
      <c r="AF53" s="3">
        <f t="shared" si="32"/>
        <v>0</v>
      </c>
      <c r="AG53" s="3">
        <f t="shared" si="32"/>
        <v>0</v>
      </c>
      <c r="AH53" s="3">
        <f t="shared" si="32"/>
        <v>0</v>
      </c>
      <c r="AI53" s="3">
        <f t="shared" si="32"/>
        <v>0</v>
      </c>
      <c r="AJ53" s="3">
        <f t="shared" si="32"/>
        <v>0</v>
      </c>
      <c r="AK53" s="3">
        <f t="shared" si="32"/>
        <v>0</v>
      </c>
      <c r="AL53" s="3">
        <f t="shared" si="32"/>
        <v>0</v>
      </c>
      <c r="AM53" s="3">
        <f t="shared" si="32"/>
        <v>0</v>
      </c>
    </row>
    <row r="54" spans="1:39" ht="15" customHeight="1" x14ac:dyDescent="0.25">
      <c r="A54" s="621"/>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3">
      <c r="A55" s="622"/>
      <c r="B55" s="177" t="str">
        <f t="shared" si="19"/>
        <v>Monthly kWh</v>
      </c>
      <c r="C55" s="223">
        <f>SUM(C41:C54)</f>
        <v>0</v>
      </c>
      <c r="D55" s="223">
        <f t="shared" ref="D55:AM55" si="33">SUM(D41:D54)</f>
        <v>0</v>
      </c>
      <c r="E55" s="223">
        <f t="shared" si="33"/>
        <v>0</v>
      </c>
      <c r="F55" s="223">
        <f t="shared" si="33"/>
        <v>0</v>
      </c>
      <c r="G55" s="223">
        <f t="shared" si="33"/>
        <v>0</v>
      </c>
      <c r="H55" s="223">
        <f t="shared" si="33"/>
        <v>0</v>
      </c>
      <c r="I55" s="223">
        <f t="shared" si="33"/>
        <v>0</v>
      </c>
      <c r="J55" s="223">
        <f t="shared" si="33"/>
        <v>0</v>
      </c>
      <c r="K55" s="223">
        <f t="shared" si="33"/>
        <v>0</v>
      </c>
      <c r="L55" s="223">
        <f t="shared" si="33"/>
        <v>0</v>
      </c>
      <c r="M55" s="223">
        <f t="shared" si="33"/>
        <v>0</v>
      </c>
      <c r="N55" s="223">
        <f t="shared" si="33"/>
        <v>0</v>
      </c>
      <c r="O55" s="223">
        <f t="shared" si="33"/>
        <v>0</v>
      </c>
      <c r="P55" s="223">
        <f t="shared" si="33"/>
        <v>0</v>
      </c>
      <c r="Q55" s="223">
        <f t="shared" si="33"/>
        <v>0</v>
      </c>
      <c r="R55" s="223">
        <f t="shared" si="33"/>
        <v>0</v>
      </c>
      <c r="S55" s="223">
        <f t="shared" si="33"/>
        <v>0</v>
      </c>
      <c r="T55" s="223">
        <f t="shared" si="33"/>
        <v>1450824</v>
      </c>
      <c r="U55" s="223">
        <f t="shared" si="33"/>
        <v>1450824</v>
      </c>
      <c r="V55" s="223">
        <f t="shared" si="33"/>
        <v>1450824</v>
      </c>
      <c r="W55" s="223">
        <f t="shared" si="33"/>
        <v>1450824</v>
      </c>
      <c r="X55" s="223">
        <f t="shared" si="33"/>
        <v>1450824</v>
      </c>
      <c r="Y55" s="223">
        <f t="shared" si="33"/>
        <v>1450824</v>
      </c>
      <c r="Z55" s="223">
        <f t="shared" si="33"/>
        <v>1450824</v>
      </c>
      <c r="AA55" s="223">
        <f t="shared" si="33"/>
        <v>1450824</v>
      </c>
      <c r="AB55" s="223">
        <f t="shared" si="33"/>
        <v>1450824</v>
      </c>
      <c r="AC55" s="223">
        <f t="shared" si="33"/>
        <v>1450824</v>
      </c>
      <c r="AD55" s="223">
        <f t="shared" si="33"/>
        <v>1450824</v>
      </c>
      <c r="AE55" s="223">
        <f t="shared" si="33"/>
        <v>1450824</v>
      </c>
      <c r="AF55" s="223">
        <f t="shared" si="33"/>
        <v>1450824</v>
      </c>
      <c r="AG55" s="223">
        <f t="shared" si="33"/>
        <v>1450824</v>
      </c>
      <c r="AH55" s="223">
        <f t="shared" si="33"/>
        <v>1450824</v>
      </c>
      <c r="AI55" s="223">
        <f t="shared" si="33"/>
        <v>1450824</v>
      </c>
      <c r="AJ55" s="223">
        <f t="shared" si="33"/>
        <v>1450824</v>
      </c>
      <c r="AK55" s="223">
        <f t="shared" si="33"/>
        <v>1450824</v>
      </c>
      <c r="AL55" s="223">
        <f t="shared" si="33"/>
        <v>1450824</v>
      </c>
      <c r="AM55" s="223">
        <f t="shared" si="33"/>
        <v>1450824</v>
      </c>
    </row>
    <row r="56" spans="1:39" x14ac:dyDescent="0.25">
      <c r="A56" s="8"/>
      <c r="B56" s="241"/>
      <c r="C56" s="9"/>
      <c r="D56" s="241"/>
      <c r="E56" s="9"/>
      <c r="F56" s="241"/>
      <c r="G56" s="241"/>
      <c r="H56" s="9"/>
      <c r="I56" s="241"/>
      <c r="J56" s="241"/>
      <c r="K56" s="9"/>
      <c r="L56" s="241"/>
      <c r="M56" s="241"/>
      <c r="N56" s="9"/>
      <c r="O56" s="241"/>
      <c r="P56" s="241"/>
      <c r="Q56" s="9"/>
      <c r="R56" s="241"/>
      <c r="S56" s="241"/>
      <c r="T56" s="9"/>
      <c r="U56" s="241"/>
      <c r="V56" s="241"/>
      <c r="W56" s="9"/>
      <c r="X56" s="241"/>
      <c r="Y56" s="241"/>
      <c r="Z56" s="9"/>
      <c r="AA56" s="241"/>
      <c r="AB56" s="241"/>
      <c r="AC56" s="9"/>
      <c r="AD56" s="241"/>
      <c r="AE56" s="241"/>
      <c r="AF56" s="9"/>
      <c r="AG56" s="241"/>
      <c r="AH56" s="241"/>
      <c r="AI56" s="9"/>
      <c r="AJ56" s="241"/>
      <c r="AK56" s="241"/>
      <c r="AL56" s="9"/>
      <c r="AM56" s="241"/>
    </row>
    <row r="57" spans="1:39" ht="15.75" thickBot="1" x14ac:dyDescent="0.3">
      <c r="A57" s="194" t="s">
        <v>173</v>
      </c>
      <c r="B57" s="194"/>
      <c r="C57" s="194"/>
      <c r="D57" s="194"/>
      <c r="E57" s="194"/>
      <c r="F57" s="194"/>
      <c r="G57" s="194"/>
      <c r="H57" s="194"/>
      <c r="I57" s="194"/>
      <c r="J57" s="194"/>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row>
    <row r="58" spans="1:39" ht="16.5" thickBot="1" x14ac:dyDescent="0.3">
      <c r="A58" s="623" t="s">
        <v>16</v>
      </c>
      <c r="B58" s="17" t="s">
        <v>10</v>
      </c>
      <c r="C58" s="135">
        <f>C$4</f>
        <v>45292</v>
      </c>
      <c r="D58" s="135">
        <f t="shared" ref="D58:AM58" si="34">D$4</f>
        <v>45323</v>
      </c>
      <c r="E58" s="135">
        <f t="shared" si="34"/>
        <v>45352</v>
      </c>
      <c r="F58" s="135">
        <f t="shared" si="34"/>
        <v>45383</v>
      </c>
      <c r="G58" s="135">
        <f t="shared" si="34"/>
        <v>45413</v>
      </c>
      <c r="H58" s="135">
        <f t="shared" si="34"/>
        <v>45444</v>
      </c>
      <c r="I58" s="135">
        <f t="shared" si="34"/>
        <v>45474</v>
      </c>
      <c r="J58" s="135">
        <f t="shared" si="34"/>
        <v>45505</v>
      </c>
      <c r="K58" s="135">
        <f t="shared" si="34"/>
        <v>45536</v>
      </c>
      <c r="L58" s="135">
        <f t="shared" si="34"/>
        <v>45566</v>
      </c>
      <c r="M58" s="135">
        <f t="shared" si="34"/>
        <v>45597</v>
      </c>
      <c r="N58" s="135">
        <f t="shared" si="34"/>
        <v>45627</v>
      </c>
      <c r="O58" s="135">
        <f t="shared" si="34"/>
        <v>45658</v>
      </c>
      <c r="P58" s="135">
        <f t="shared" si="34"/>
        <v>45689</v>
      </c>
      <c r="Q58" s="135">
        <f t="shared" si="34"/>
        <v>45717</v>
      </c>
      <c r="R58" s="135">
        <f t="shared" si="34"/>
        <v>45748</v>
      </c>
      <c r="S58" s="135">
        <f t="shared" si="34"/>
        <v>45778</v>
      </c>
      <c r="T58" s="135">
        <f t="shared" si="34"/>
        <v>45809</v>
      </c>
      <c r="U58" s="135">
        <f t="shared" si="34"/>
        <v>45839</v>
      </c>
      <c r="V58" s="135">
        <f t="shared" si="34"/>
        <v>45870</v>
      </c>
      <c r="W58" s="135">
        <f t="shared" si="34"/>
        <v>45901</v>
      </c>
      <c r="X58" s="135">
        <f t="shared" si="34"/>
        <v>45931</v>
      </c>
      <c r="Y58" s="135">
        <f t="shared" si="34"/>
        <v>45962</v>
      </c>
      <c r="Z58" s="135">
        <f t="shared" si="34"/>
        <v>45992</v>
      </c>
      <c r="AA58" s="135">
        <f t="shared" si="34"/>
        <v>46023</v>
      </c>
      <c r="AB58" s="135">
        <f t="shared" si="34"/>
        <v>46054</v>
      </c>
      <c r="AC58" s="135">
        <f t="shared" si="34"/>
        <v>46082</v>
      </c>
      <c r="AD58" s="135">
        <f t="shared" si="34"/>
        <v>46113</v>
      </c>
      <c r="AE58" s="135">
        <f t="shared" si="34"/>
        <v>46143</v>
      </c>
      <c r="AF58" s="135">
        <f t="shared" si="34"/>
        <v>46174</v>
      </c>
      <c r="AG58" s="135">
        <f t="shared" si="34"/>
        <v>46204</v>
      </c>
      <c r="AH58" s="135">
        <f t="shared" si="34"/>
        <v>46235</v>
      </c>
      <c r="AI58" s="135">
        <f t="shared" si="34"/>
        <v>46266</v>
      </c>
      <c r="AJ58" s="135">
        <f t="shared" si="34"/>
        <v>46296</v>
      </c>
      <c r="AK58" s="135">
        <f t="shared" si="34"/>
        <v>46327</v>
      </c>
      <c r="AL58" s="135">
        <f t="shared" si="34"/>
        <v>46357</v>
      </c>
      <c r="AM58" s="135">
        <f t="shared" si="34"/>
        <v>46388</v>
      </c>
    </row>
    <row r="59" spans="1:39" ht="15" customHeight="1" x14ac:dyDescent="0.25">
      <c r="A59" s="624"/>
      <c r="B59" s="13" t="str">
        <f t="shared" ref="B59:B72" si="35">B41</f>
        <v>Air Comp</v>
      </c>
      <c r="C59" s="23">
        <f>((C5*0.5)-C41)*C78*C93*C$2</f>
        <v>0</v>
      </c>
      <c r="D59" s="23">
        <f>((D5*0.5)+C23-D41)*D78*D93*D$2</f>
        <v>0</v>
      </c>
      <c r="E59" s="23">
        <f t="shared" ref="E59:AM59" si="36">((E5*0.5)+D23-E41)*E78*E93*E$2</f>
        <v>0</v>
      </c>
      <c r="F59" s="23">
        <f t="shared" si="36"/>
        <v>0</v>
      </c>
      <c r="G59" s="23">
        <f t="shared" si="36"/>
        <v>0</v>
      </c>
      <c r="H59" s="23">
        <f t="shared" si="36"/>
        <v>0</v>
      </c>
      <c r="I59" s="23">
        <f t="shared" si="36"/>
        <v>0</v>
      </c>
      <c r="J59" s="23">
        <f t="shared" si="36"/>
        <v>0</v>
      </c>
      <c r="K59" s="23">
        <f t="shared" si="36"/>
        <v>0</v>
      </c>
      <c r="L59" s="23">
        <f t="shared" si="36"/>
        <v>0</v>
      </c>
      <c r="M59" s="23">
        <f t="shared" si="36"/>
        <v>0</v>
      </c>
      <c r="N59" s="23">
        <f t="shared" si="36"/>
        <v>0</v>
      </c>
      <c r="O59" s="23">
        <f t="shared" si="36"/>
        <v>0</v>
      </c>
      <c r="P59" s="23">
        <f t="shared" si="36"/>
        <v>0</v>
      </c>
      <c r="Q59" s="23">
        <f t="shared" si="36"/>
        <v>0</v>
      </c>
      <c r="R59" s="23">
        <f t="shared" si="36"/>
        <v>0</v>
      </c>
      <c r="S59" s="23">
        <f t="shared" si="36"/>
        <v>0</v>
      </c>
      <c r="T59" s="23">
        <f t="shared" si="36"/>
        <v>0</v>
      </c>
      <c r="U59" s="23">
        <f t="shared" si="36"/>
        <v>0</v>
      </c>
      <c r="V59" s="23">
        <f t="shared" si="36"/>
        <v>0</v>
      </c>
      <c r="W59" s="23">
        <f t="shared" si="36"/>
        <v>0</v>
      </c>
      <c r="X59" s="23">
        <f t="shared" si="36"/>
        <v>0</v>
      </c>
      <c r="Y59" s="23">
        <f t="shared" si="36"/>
        <v>0</v>
      </c>
      <c r="Z59" s="23">
        <f t="shared" si="36"/>
        <v>0</v>
      </c>
      <c r="AA59" s="23">
        <f t="shared" si="36"/>
        <v>0</v>
      </c>
      <c r="AB59" s="23">
        <f t="shared" si="36"/>
        <v>0</v>
      </c>
      <c r="AC59" s="23">
        <f t="shared" si="36"/>
        <v>0</v>
      </c>
      <c r="AD59" s="23">
        <f t="shared" si="36"/>
        <v>0</v>
      </c>
      <c r="AE59" s="23">
        <f t="shared" si="36"/>
        <v>0</v>
      </c>
      <c r="AF59" s="23">
        <f t="shared" si="36"/>
        <v>0</v>
      </c>
      <c r="AG59" s="23">
        <f t="shared" si="36"/>
        <v>0</v>
      </c>
      <c r="AH59" s="23">
        <f t="shared" si="36"/>
        <v>0</v>
      </c>
      <c r="AI59" s="23">
        <f t="shared" si="36"/>
        <v>0</v>
      </c>
      <c r="AJ59" s="23">
        <f t="shared" si="36"/>
        <v>0</v>
      </c>
      <c r="AK59" s="23">
        <f t="shared" si="36"/>
        <v>0</v>
      </c>
      <c r="AL59" s="23">
        <f t="shared" si="36"/>
        <v>0</v>
      </c>
      <c r="AM59" s="23">
        <f t="shared" si="36"/>
        <v>0</v>
      </c>
    </row>
    <row r="60" spans="1:39" ht="15.75" x14ac:dyDescent="0.25">
      <c r="A60" s="624"/>
      <c r="B60" s="13" t="str">
        <f t="shared" si="35"/>
        <v>Building Shell</v>
      </c>
      <c r="C60" s="23">
        <f t="shared" ref="C60:C71" si="37">((C6*0.5)-C42)*C79*C94*C$2</f>
        <v>0</v>
      </c>
      <c r="D60" s="23">
        <f t="shared" ref="D60:AM60" si="38">((D6*0.5)+C24-D42)*D79*D94*D$2</f>
        <v>0</v>
      </c>
      <c r="E60" s="23">
        <f t="shared" si="38"/>
        <v>0</v>
      </c>
      <c r="F60" s="23">
        <f t="shared" si="38"/>
        <v>0</v>
      </c>
      <c r="G60" s="23">
        <f t="shared" si="38"/>
        <v>0</v>
      </c>
      <c r="H60" s="23">
        <f t="shared" si="38"/>
        <v>0</v>
      </c>
      <c r="I60" s="23">
        <f t="shared" si="38"/>
        <v>0</v>
      </c>
      <c r="J60" s="23">
        <f t="shared" si="38"/>
        <v>0</v>
      </c>
      <c r="K60" s="23">
        <f t="shared" si="38"/>
        <v>0</v>
      </c>
      <c r="L60" s="23">
        <f t="shared" si="38"/>
        <v>0</v>
      </c>
      <c r="M60" s="23">
        <f t="shared" si="38"/>
        <v>0</v>
      </c>
      <c r="N60" s="23">
        <f t="shared" si="38"/>
        <v>0</v>
      </c>
      <c r="O60" s="23">
        <f t="shared" si="38"/>
        <v>0</v>
      </c>
      <c r="P60" s="23">
        <f t="shared" si="38"/>
        <v>0</v>
      </c>
      <c r="Q60" s="23">
        <f t="shared" si="38"/>
        <v>0</v>
      </c>
      <c r="R60" s="23">
        <f t="shared" si="38"/>
        <v>0</v>
      </c>
      <c r="S60" s="23">
        <f t="shared" si="38"/>
        <v>0</v>
      </c>
      <c r="T60" s="23">
        <f t="shared" si="38"/>
        <v>0</v>
      </c>
      <c r="U60" s="23">
        <f t="shared" si="38"/>
        <v>0</v>
      </c>
      <c r="V60" s="23">
        <f t="shared" si="38"/>
        <v>0</v>
      </c>
      <c r="W60" s="23">
        <f t="shared" si="38"/>
        <v>0</v>
      </c>
      <c r="X60" s="23">
        <f t="shared" si="38"/>
        <v>0</v>
      </c>
      <c r="Y60" s="23">
        <f t="shared" si="38"/>
        <v>0</v>
      </c>
      <c r="Z60" s="23">
        <f t="shared" si="38"/>
        <v>0</v>
      </c>
      <c r="AA60" s="23">
        <f t="shared" si="38"/>
        <v>0</v>
      </c>
      <c r="AB60" s="23">
        <f t="shared" si="38"/>
        <v>0</v>
      </c>
      <c r="AC60" s="23">
        <f t="shared" si="38"/>
        <v>0</v>
      </c>
      <c r="AD60" s="23">
        <f t="shared" si="38"/>
        <v>0</v>
      </c>
      <c r="AE60" s="23">
        <f t="shared" si="38"/>
        <v>0</v>
      </c>
      <c r="AF60" s="23">
        <f t="shared" si="38"/>
        <v>0</v>
      </c>
      <c r="AG60" s="23">
        <f t="shared" si="38"/>
        <v>0</v>
      </c>
      <c r="AH60" s="23">
        <f t="shared" si="38"/>
        <v>0</v>
      </c>
      <c r="AI60" s="23">
        <f t="shared" si="38"/>
        <v>0</v>
      </c>
      <c r="AJ60" s="23">
        <f t="shared" si="38"/>
        <v>0</v>
      </c>
      <c r="AK60" s="23">
        <f t="shared" si="38"/>
        <v>0</v>
      </c>
      <c r="AL60" s="23">
        <f t="shared" si="38"/>
        <v>0</v>
      </c>
      <c r="AM60" s="23">
        <f t="shared" si="38"/>
        <v>0</v>
      </c>
    </row>
    <row r="61" spans="1:39" ht="15.75" x14ac:dyDescent="0.25">
      <c r="A61" s="624"/>
      <c r="B61" s="13" t="str">
        <f t="shared" si="35"/>
        <v>Cooking</v>
      </c>
      <c r="C61" s="23">
        <f t="shared" si="37"/>
        <v>0</v>
      </c>
      <c r="D61" s="23">
        <f t="shared" ref="D61:AM61" si="39">((D7*0.5)+C25-D43)*D80*D95*D$2</f>
        <v>0</v>
      </c>
      <c r="E61" s="23">
        <f t="shared" si="39"/>
        <v>0</v>
      </c>
      <c r="F61" s="23">
        <f t="shared" si="39"/>
        <v>0</v>
      </c>
      <c r="G61" s="23">
        <f t="shared" si="39"/>
        <v>0</v>
      </c>
      <c r="H61" s="23">
        <f t="shared" si="39"/>
        <v>0</v>
      </c>
      <c r="I61" s="23">
        <f t="shared" si="39"/>
        <v>0</v>
      </c>
      <c r="J61" s="23">
        <f t="shared" si="39"/>
        <v>0</v>
      </c>
      <c r="K61" s="23">
        <f t="shared" si="39"/>
        <v>0</v>
      </c>
      <c r="L61" s="23">
        <f t="shared" si="39"/>
        <v>0</v>
      </c>
      <c r="M61" s="23">
        <f t="shared" si="39"/>
        <v>0</v>
      </c>
      <c r="N61" s="23">
        <f t="shared" si="39"/>
        <v>0</v>
      </c>
      <c r="O61" s="23">
        <f t="shared" si="39"/>
        <v>0</v>
      </c>
      <c r="P61" s="23">
        <f t="shared" si="39"/>
        <v>0</v>
      </c>
      <c r="Q61" s="23">
        <f t="shared" si="39"/>
        <v>0</v>
      </c>
      <c r="R61" s="23">
        <f t="shared" si="39"/>
        <v>0</v>
      </c>
      <c r="S61" s="23">
        <f t="shared" si="39"/>
        <v>0</v>
      </c>
      <c r="T61" s="23">
        <f t="shared" si="39"/>
        <v>0</v>
      </c>
      <c r="U61" s="23">
        <f t="shared" si="39"/>
        <v>0</v>
      </c>
      <c r="V61" s="23">
        <f t="shared" si="39"/>
        <v>0</v>
      </c>
      <c r="W61" s="23">
        <f t="shared" si="39"/>
        <v>0</v>
      </c>
      <c r="X61" s="23">
        <f t="shared" si="39"/>
        <v>0</v>
      </c>
      <c r="Y61" s="23">
        <f t="shared" si="39"/>
        <v>0</v>
      </c>
      <c r="Z61" s="23">
        <f t="shared" si="39"/>
        <v>0</v>
      </c>
      <c r="AA61" s="23">
        <f t="shared" si="39"/>
        <v>0</v>
      </c>
      <c r="AB61" s="23">
        <f t="shared" si="39"/>
        <v>0</v>
      </c>
      <c r="AC61" s="23">
        <f t="shared" si="39"/>
        <v>0</v>
      </c>
      <c r="AD61" s="23">
        <f t="shared" si="39"/>
        <v>0</v>
      </c>
      <c r="AE61" s="23">
        <f t="shared" si="39"/>
        <v>0</v>
      </c>
      <c r="AF61" s="23">
        <f t="shared" si="39"/>
        <v>0</v>
      </c>
      <c r="AG61" s="23">
        <f t="shared" si="39"/>
        <v>0</v>
      </c>
      <c r="AH61" s="23">
        <f t="shared" si="39"/>
        <v>0</v>
      </c>
      <c r="AI61" s="23">
        <f t="shared" si="39"/>
        <v>0</v>
      </c>
      <c r="AJ61" s="23">
        <f t="shared" si="39"/>
        <v>0</v>
      </c>
      <c r="AK61" s="23">
        <f t="shared" si="39"/>
        <v>0</v>
      </c>
      <c r="AL61" s="23">
        <f t="shared" si="39"/>
        <v>0</v>
      </c>
      <c r="AM61" s="23">
        <f t="shared" si="39"/>
        <v>0</v>
      </c>
    </row>
    <row r="62" spans="1:39" ht="15.75" x14ac:dyDescent="0.25">
      <c r="A62" s="624"/>
      <c r="B62" s="13" t="str">
        <f t="shared" si="35"/>
        <v>Cooling</v>
      </c>
      <c r="C62" s="23">
        <f t="shared" si="37"/>
        <v>0</v>
      </c>
      <c r="D62" s="23">
        <f t="shared" ref="D62:AM62" si="40">((D8*0.5)+C26-D44)*D81*D96*D$2</f>
        <v>0</v>
      </c>
      <c r="E62" s="23">
        <f t="shared" si="40"/>
        <v>0</v>
      </c>
      <c r="F62" s="23">
        <f t="shared" si="40"/>
        <v>0</v>
      </c>
      <c r="G62" s="23">
        <f t="shared" si="40"/>
        <v>0</v>
      </c>
      <c r="H62" s="23">
        <f t="shared" si="40"/>
        <v>0</v>
      </c>
      <c r="I62" s="23">
        <f t="shared" si="40"/>
        <v>0</v>
      </c>
      <c r="J62" s="23">
        <f t="shared" si="40"/>
        <v>0</v>
      </c>
      <c r="K62" s="23">
        <f t="shared" si="40"/>
        <v>0</v>
      </c>
      <c r="L62" s="23">
        <f t="shared" si="40"/>
        <v>23.416826644167045</v>
      </c>
      <c r="M62" s="23">
        <f t="shared" si="40"/>
        <v>8.3585121437783148</v>
      </c>
      <c r="N62" s="23">
        <f t="shared" si="40"/>
        <v>0.54900765916573724</v>
      </c>
      <c r="O62" s="23">
        <f t="shared" si="40"/>
        <v>9.0012802493586466E-2</v>
      </c>
      <c r="P62" s="23">
        <f t="shared" si="40"/>
        <v>3.705527035985976</v>
      </c>
      <c r="Q62" s="23">
        <f t="shared" si="40"/>
        <v>108.55543980726529</v>
      </c>
      <c r="R62" s="23">
        <f t="shared" si="40"/>
        <v>536.51747709425615</v>
      </c>
      <c r="S62" s="23">
        <f t="shared" si="40"/>
        <v>2648.5620131532255</v>
      </c>
      <c r="T62" s="23">
        <f t="shared" si="40"/>
        <v>128.95172996603461</v>
      </c>
      <c r="U62" s="23">
        <f t="shared" si="40"/>
        <v>134.68040248483632</v>
      </c>
      <c r="V62" s="23">
        <f t="shared" si="40"/>
        <v>138.58331581252662</v>
      </c>
      <c r="W62" s="23">
        <f t="shared" si="40"/>
        <v>63.736964930513317</v>
      </c>
      <c r="X62" s="23">
        <f t="shared" si="40"/>
        <v>4.60339722441147</v>
      </c>
      <c r="Y62" s="23">
        <f t="shared" si="40"/>
        <v>0.85583885287042472</v>
      </c>
      <c r="Z62" s="23">
        <f t="shared" si="40"/>
        <v>9.5093205874491639E-3</v>
      </c>
      <c r="AA62" s="23">
        <f t="shared" si="40"/>
        <v>8.5158094812977597E-4</v>
      </c>
      <c r="AB62" s="23">
        <f t="shared" si="40"/>
        <v>3.5056749031342441E-2</v>
      </c>
      <c r="AC62" s="23">
        <f t="shared" si="40"/>
        <v>1.0270066234445097</v>
      </c>
      <c r="AD62" s="23">
        <f t="shared" si="40"/>
        <v>4.3667376997247258</v>
      </c>
      <c r="AE62" s="23">
        <f t="shared" si="40"/>
        <v>20.584582699846031</v>
      </c>
      <c r="AF62" s="23">
        <f t="shared" si="40"/>
        <v>128.95172996603461</v>
      </c>
      <c r="AG62" s="23">
        <f t="shared" si="40"/>
        <v>134.68040248483632</v>
      </c>
      <c r="AH62" s="23">
        <f t="shared" si="40"/>
        <v>138.58331581252662</v>
      </c>
      <c r="AI62" s="23">
        <f t="shared" si="40"/>
        <v>63.736964930513317</v>
      </c>
      <c r="AJ62" s="23">
        <f t="shared" si="40"/>
        <v>4.60339722441147</v>
      </c>
      <c r="AK62" s="23">
        <f t="shared" si="40"/>
        <v>0.85583885287042472</v>
      </c>
      <c r="AL62" s="23">
        <f t="shared" si="40"/>
        <v>9.5093205874491639E-3</v>
      </c>
      <c r="AM62" s="23">
        <f t="shared" si="40"/>
        <v>8.5158094812977597E-4</v>
      </c>
    </row>
    <row r="63" spans="1:39" ht="15.75" x14ac:dyDescent="0.25">
      <c r="A63" s="624"/>
      <c r="B63" s="13" t="str">
        <f t="shared" si="35"/>
        <v>Ext Lighting</v>
      </c>
      <c r="C63" s="23">
        <f t="shared" si="37"/>
        <v>0</v>
      </c>
      <c r="D63" s="23">
        <f t="shared" ref="D63:AM63" si="41">((D9*0.5)+C27-D45)*D82*D97*D$2</f>
        <v>0</v>
      </c>
      <c r="E63" s="23">
        <f t="shared" si="41"/>
        <v>0</v>
      </c>
      <c r="F63" s="23">
        <f t="shared" si="41"/>
        <v>0</v>
      </c>
      <c r="G63" s="23">
        <f t="shared" si="41"/>
        <v>0</v>
      </c>
      <c r="H63" s="23">
        <f t="shared" si="41"/>
        <v>0</v>
      </c>
      <c r="I63" s="23">
        <f t="shared" si="41"/>
        <v>0</v>
      </c>
      <c r="J63" s="23">
        <f t="shared" si="41"/>
        <v>0</v>
      </c>
      <c r="K63" s="23">
        <f t="shared" si="41"/>
        <v>0</v>
      </c>
      <c r="L63" s="23">
        <f t="shared" si="41"/>
        <v>0</v>
      </c>
      <c r="M63" s="23">
        <f t="shared" si="41"/>
        <v>0</v>
      </c>
      <c r="N63" s="23">
        <f t="shared" si="41"/>
        <v>0</v>
      </c>
      <c r="O63" s="23">
        <f t="shared" si="41"/>
        <v>0</v>
      </c>
      <c r="P63" s="23">
        <f t="shared" si="41"/>
        <v>0</v>
      </c>
      <c r="Q63" s="23">
        <f t="shared" si="41"/>
        <v>0</v>
      </c>
      <c r="R63" s="23">
        <f t="shared" si="41"/>
        <v>0</v>
      </c>
      <c r="S63" s="23">
        <f t="shared" si="41"/>
        <v>0</v>
      </c>
      <c r="T63" s="23">
        <f t="shared" si="41"/>
        <v>0</v>
      </c>
      <c r="U63" s="23">
        <f t="shared" si="41"/>
        <v>0</v>
      </c>
      <c r="V63" s="23">
        <f t="shared" si="41"/>
        <v>0</v>
      </c>
      <c r="W63" s="23">
        <f t="shared" si="41"/>
        <v>0</v>
      </c>
      <c r="X63" s="23">
        <f t="shared" si="41"/>
        <v>0</v>
      </c>
      <c r="Y63" s="23">
        <f t="shared" si="41"/>
        <v>0</v>
      </c>
      <c r="Z63" s="23">
        <f t="shared" si="41"/>
        <v>0</v>
      </c>
      <c r="AA63" s="23">
        <f t="shared" si="41"/>
        <v>0</v>
      </c>
      <c r="AB63" s="23">
        <f t="shared" si="41"/>
        <v>0</v>
      </c>
      <c r="AC63" s="23">
        <f t="shared" si="41"/>
        <v>0</v>
      </c>
      <c r="AD63" s="23">
        <f t="shared" si="41"/>
        <v>0</v>
      </c>
      <c r="AE63" s="23">
        <f t="shared" si="41"/>
        <v>0</v>
      </c>
      <c r="AF63" s="23">
        <f t="shared" si="41"/>
        <v>0</v>
      </c>
      <c r="AG63" s="23">
        <f t="shared" si="41"/>
        <v>0</v>
      </c>
      <c r="AH63" s="23">
        <f t="shared" si="41"/>
        <v>0</v>
      </c>
      <c r="AI63" s="23">
        <f t="shared" si="41"/>
        <v>0</v>
      </c>
      <c r="AJ63" s="23">
        <f t="shared" si="41"/>
        <v>0</v>
      </c>
      <c r="AK63" s="23">
        <f t="shared" si="41"/>
        <v>0</v>
      </c>
      <c r="AL63" s="23">
        <f t="shared" si="41"/>
        <v>0</v>
      </c>
      <c r="AM63" s="23">
        <f t="shared" si="41"/>
        <v>0</v>
      </c>
    </row>
    <row r="64" spans="1:39" ht="15.75" x14ac:dyDescent="0.25">
      <c r="A64" s="624"/>
      <c r="B64" s="13" t="str">
        <f t="shared" si="35"/>
        <v>Heating</v>
      </c>
      <c r="C64" s="23">
        <f t="shared" si="37"/>
        <v>0</v>
      </c>
      <c r="D64" s="23">
        <f t="shared" ref="D64:AM64" si="42">((D10*0.5)+C28-D46)*D83*D98*D$2</f>
        <v>0</v>
      </c>
      <c r="E64" s="23">
        <f t="shared" si="42"/>
        <v>0</v>
      </c>
      <c r="F64" s="23">
        <f t="shared" si="42"/>
        <v>0</v>
      </c>
      <c r="G64" s="23">
        <f t="shared" si="42"/>
        <v>0</v>
      </c>
      <c r="H64" s="23">
        <f t="shared" si="42"/>
        <v>0</v>
      </c>
      <c r="I64" s="23">
        <f t="shared" si="42"/>
        <v>0</v>
      </c>
      <c r="J64" s="23">
        <f t="shared" si="42"/>
        <v>0</v>
      </c>
      <c r="K64" s="23">
        <f t="shared" si="42"/>
        <v>0</v>
      </c>
      <c r="L64" s="23">
        <f t="shared" si="42"/>
        <v>0</v>
      </c>
      <c r="M64" s="23">
        <f t="shared" si="42"/>
        <v>0</v>
      </c>
      <c r="N64" s="23">
        <f t="shared" si="42"/>
        <v>0</v>
      </c>
      <c r="O64" s="23">
        <f t="shared" si="42"/>
        <v>0</v>
      </c>
      <c r="P64" s="23">
        <f t="shared" si="42"/>
        <v>0</v>
      </c>
      <c r="Q64" s="23">
        <f t="shared" si="42"/>
        <v>0</v>
      </c>
      <c r="R64" s="23">
        <f t="shared" si="42"/>
        <v>0</v>
      </c>
      <c r="S64" s="23">
        <f t="shared" si="42"/>
        <v>0</v>
      </c>
      <c r="T64" s="23">
        <f t="shared" si="42"/>
        <v>0</v>
      </c>
      <c r="U64" s="23">
        <f t="shared" si="42"/>
        <v>0</v>
      </c>
      <c r="V64" s="23">
        <f t="shared" si="42"/>
        <v>0</v>
      </c>
      <c r="W64" s="23">
        <f t="shared" si="42"/>
        <v>0</v>
      </c>
      <c r="X64" s="23">
        <f t="shared" si="42"/>
        <v>0</v>
      </c>
      <c r="Y64" s="23">
        <f t="shared" si="42"/>
        <v>0</v>
      </c>
      <c r="Z64" s="23">
        <f t="shared" si="42"/>
        <v>0</v>
      </c>
      <c r="AA64" s="23">
        <f t="shared" si="42"/>
        <v>0</v>
      </c>
      <c r="AB64" s="23">
        <f t="shared" si="42"/>
        <v>0</v>
      </c>
      <c r="AC64" s="23">
        <f t="shared" si="42"/>
        <v>0</v>
      </c>
      <c r="AD64" s="23">
        <f t="shared" si="42"/>
        <v>0</v>
      </c>
      <c r="AE64" s="23">
        <f t="shared" si="42"/>
        <v>0</v>
      </c>
      <c r="AF64" s="23">
        <f t="shared" si="42"/>
        <v>0</v>
      </c>
      <c r="AG64" s="23">
        <f t="shared" si="42"/>
        <v>0</v>
      </c>
      <c r="AH64" s="23">
        <f t="shared" si="42"/>
        <v>0</v>
      </c>
      <c r="AI64" s="23">
        <f t="shared" si="42"/>
        <v>0</v>
      </c>
      <c r="AJ64" s="23">
        <f t="shared" si="42"/>
        <v>0</v>
      </c>
      <c r="AK64" s="23">
        <f t="shared" si="42"/>
        <v>0</v>
      </c>
      <c r="AL64" s="23">
        <f t="shared" si="42"/>
        <v>0</v>
      </c>
      <c r="AM64" s="23">
        <f t="shared" si="42"/>
        <v>0</v>
      </c>
    </row>
    <row r="65" spans="1:41" ht="15.75" x14ac:dyDescent="0.25">
      <c r="A65" s="624"/>
      <c r="B65" s="13" t="str">
        <f t="shared" si="35"/>
        <v>HVAC</v>
      </c>
      <c r="C65" s="23">
        <f t="shared" si="37"/>
        <v>0</v>
      </c>
      <c r="D65" s="23">
        <f t="shared" ref="D65:AM65" si="43">((D11*0.5)+C29-D47)*D84*D99*D$2</f>
        <v>0</v>
      </c>
      <c r="E65" s="23">
        <f t="shared" si="43"/>
        <v>0</v>
      </c>
      <c r="F65" s="23">
        <f t="shared" si="43"/>
        <v>0</v>
      </c>
      <c r="G65" s="23">
        <f t="shared" si="43"/>
        <v>0</v>
      </c>
      <c r="H65" s="23">
        <f t="shared" si="43"/>
        <v>0</v>
      </c>
      <c r="I65" s="23">
        <f t="shared" si="43"/>
        <v>0</v>
      </c>
      <c r="J65" s="23">
        <f t="shared" si="43"/>
        <v>0</v>
      </c>
      <c r="K65" s="23">
        <f t="shared" si="43"/>
        <v>0</v>
      </c>
      <c r="L65" s="23">
        <f t="shared" si="43"/>
        <v>0</v>
      </c>
      <c r="M65" s="23">
        <f t="shared" si="43"/>
        <v>0</v>
      </c>
      <c r="N65" s="23">
        <f t="shared" si="43"/>
        <v>0</v>
      </c>
      <c r="O65" s="23">
        <f t="shared" si="43"/>
        <v>0</v>
      </c>
      <c r="P65" s="23">
        <f t="shared" si="43"/>
        <v>0</v>
      </c>
      <c r="Q65" s="23">
        <f t="shared" si="43"/>
        <v>0</v>
      </c>
      <c r="R65" s="23">
        <f t="shared" si="43"/>
        <v>0</v>
      </c>
      <c r="S65" s="23">
        <f t="shared" si="43"/>
        <v>0</v>
      </c>
      <c r="T65" s="23">
        <f t="shared" si="43"/>
        <v>0</v>
      </c>
      <c r="U65" s="23">
        <f t="shared" si="43"/>
        <v>0</v>
      </c>
      <c r="V65" s="23">
        <f t="shared" si="43"/>
        <v>0</v>
      </c>
      <c r="W65" s="23">
        <f t="shared" si="43"/>
        <v>0</v>
      </c>
      <c r="X65" s="23">
        <f t="shared" si="43"/>
        <v>0</v>
      </c>
      <c r="Y65" s="23">
        <f t="shared" si="43"/>
        <v>0</v>
      </c>
      <c r="Z65" s="23">
        <f t="shared" si="43"/>
        <v>0</v>
      </c>
      <c r="AA65" s="23">
        <f t="shared" si="43"/>
        <v>0</v>
      </c>
      <c r="AB65" s="23">
        <f t="shared" si="43"/>
        <v>0</v>
      </c>
      <c r="AC65" s="23">
        <f t="shared" si="43"/>
        <v>0</v>
      </c>
      <c r="AD65" s="23">
        <f t="shared" si="43"/>
        <v>0</v>
      </c>
      <c r="AE65" s="23">
        <f t="shared" si="43"/>
        <v>0</v>
      </c>
      <c r="AF65" s="23">
        <f t="shared" si="43"/>
        <v>0</v>
      </c>
      <c r="AG65" s="23">
        <f t="shared" si="43"/>
        <v>0</v>
      </c>
      <c r="AH65" s="23">
        <f t="shared" si="43"/>
        <v>0</v>
      </c>
      <c r="AI65" s="23">
        <f t="shared" si="43"/>
        <v>0</v>
      </c>
      <c r="AJ65" s="23">
        <f t="shared" si="43"/>
        <v>0</v>
      </c>
      <c r="AK65" s="23">
        <f t="shared" si="43"/>
        <v>0</v>
      </c>
      <c r="AL65" s="23">
        <f t="shared" si="43"/>
        <v>0</v>
      </c>
      <c r="AM65" s="23">
        <f t="shared" si="43"/>
        <v>0</v>
      </c>
    </row>
    <row r="66" spans="1:41" ht="15.75" x14ac:dyDescent="0.25">
      <c r="A66" s="624"/>
      <c r="B66" s="13" t="str">
        <f t="shared" si="35"/>
        <v>Lighting</v>
      </c>
      <c r="C66" s="23">
        <f t="shared" si="37"/>
        <v>0</v>
      </c>
      <c r="D66" s="23">
        <f t="shared" ref="D66:AM66" si="44">((D12*0.5)+C30-D48)*D85*D100*D$2</f>
        <v>25.642650754791383</v>
      </c>
      <c r="E66" s="23">
        <f t="shared" si="44"/>
        <v>71.086372021532426</v>
      </c>
      <c r="F66" s="23">
        <f t="shared" si="44"/>
        <v>99.127079434723441</v>
      </c>
      <c r="G66" s="23">
        <f t="shared" si="44"/>
        <v>140.93705063266265</v>
      </c>
      <c r="H66" s="23">
        <f t="shared" si="44"/>
        <v>194.01684334374136</v>
      </c>
      <c r="I66" s="23">
        <f t="shared" si="44"/>
        <v>353.61778272289013</v>
      </c>
      <c r="J66" s="23">
        <f t="shared" si="44"/>
        <v>573.94550778236908</v>
      </c>
      <c r="K66" s="23">
        <f t="shared" si="44"/>
        <v>800.98835161802583</v>
      </c>
      <c r="L66" s="23">
        <f t="shared" si="44"/>
        <v>628.09090275633173</v>
      </c>
      <c r="M66" s="23">
        <f t="shared" si="44"/>
        <v>430.32071564461222</v>
      </c>
      <c r="N66" s="23">
        <f t="shared" si="44"/>
        <v>992.5191892063857</v>
      </c>
      <c r="O66" s="23">
        <f t="shared" si="44"/>
        <v>1750.285939528369</v>
      </c>
      <c r="P66" s="23">
        <f t="shared" si="44"/>
        <v>1275.0351207778874</v>
      </c>
      <c r="Q66" s="23">
        <f t="shared" si="44"/>
        <v>1453.7414242469088</v>
      </c>
      <c r="R66" s="23">
        <f t="shared" si="44"/>
        <v>1721.6986215604081</v>
      </c>
      <c r="S66" s="23">
        <f t="shared" si="44"/>
        <v>2335.6938151425452</v>
      </c>
      <c r="T66" s="23">
        <f t="shared" si="44"/>
        <v>2486.9876003521554</v>
      </c>
      <c r="U66" s="23">
        <f t="shared" si="44"/>
        <v>2949.4615930569994</v>
      </c>
      <c r="V66" s="23">
        <f t="shared" si="44"/>
        <v>2322.3749890019767</v>
      </c>
      <c r="W66" s="23">
        <f t="shared" si="44"/>
        <v>2387.945698409856</v>
      </c>
      <c r="X66" s="23">
        <f t="shared" si="44"/>
        <v>1836.6500959667017</v>
      </c>
      <c r="Y66" s="23">
        <f t="shared" si="44"/>
        <v>1335.0184824609805</v>
      </c>
      <c r="Z66" s="23">
        <f t="shared" si="44"/>
        <v>1318.5073387912862</v>
      </c>
      <c r="AA66" s="23">
        <f t="shared" si="44"/>
        <v>1458.424770556654</v>
      </c>
      <c r="AB66" s="23">
        <f t="shared" si="44"/>
        <v>1034.8954455537148</v>
      </c>
      <c r="AC66" s="23">
        <f t="shared" si="44"/>
        <v>1191.036318252224</v>
      </c>
      <c r="AD66" s="23">
        <f t="shared" si="44"/>
        <v>1170.764008220222</v>
      </c>
      <c r="AE66" s="23">
        <f t="shared" si="44"/>
        <v>1618.3178301051587</v>
      </c>
      <c r="AF66" s="23">
        <f t="shared" si="44"/>
        <v>2486.9876003521554</v>
      </c>
      <c r="AG66" s="23">
        <f t="shared" si="44"/>
        <v>2949.4615930569994</v>
      </c>
      <c r="AH66" s="23">
        <f t="shared" si="44"/>
        <v>2322.3749890019767</v>
      </c>
      <c r="AI66" s="23">
        <f t="shared" si="44"/>
        <v>2387.945698409856</v>
      </c>
      <c r="AJ66" s="23">
        <f t="shared" si="44"/>
        <v>1836.6500959667017</v>
      </c>
      <c r="AK66" s="23">
        <f t="shared" si="44"/>
        <v>1335.0184824609805</v>
      </c>
      <c r="AL66" s="23">
        <f t="shared" si="44"/>
        <v>1318.5073387912862</v>
      </c>
      <c r="AM66" s="23">
        <f t="shared" si="44"/>
        <v>1458.424770556654</v>
      </c>
    </row>
    <row r="67" spans="1:41" ht="15.75" x14ac:dyDescent="0.25">
      <c r="A67" s="624"/>
      <c r="B67" s="13" t="str">
        <f t="shared" si="35"/>
        <v>Miscellaneous</v>
      </c>
      <c r="C67" s="23">
        <f t="shared" si="37"/>
        <v>0</v>
      </c>
      <c r="D67" s="23">
        <f t="shared" ref="D67:AM67" si="45">((D13*0.5)+C31-D49)*D86*D101*D$2</f>
        <v>0</v>
      </c>
      <c r="E67" s="23">
        <f t="shared" si="45"/>
        <v>0</v>
      </c>
      <c r="F67" s="23">
        <f t="shared" si="45"/>
        <v>0</v>
      </c>
      <c r="G67" s="23">
        <f t="shared" si="45"/>
        <v>0</v>
      </c>
      <c r="H67" s="23">
        <f t="shared" si="45"/>
        <v>0</v>
      </c>
      <c r="I67" s="23">
        <f t="shared" si="45"/>
        <v>0</v>
      </c>
      <c r="J67" s="23">
        <f t="shared" si="45"/>
        <v>0</v>
      </c>
      <c r="K67" s="23">
        <f t="shared" si="45"/>
        <v>0</v>
      </c>
      <c r="L67" s="23">
        <f t="shared" si="45"/>
        <v>0</v>
      </c>
      <c r="M67" s="23">
        <f t="shared" si="45"/>
        <v>0</v>
      </c>
      <c r="N67" s="23">
        <f t="shared" si="45"/>
        <v>0</v>
      </c>
      <c r="O67" s="23">
        <f t="shared" si="45"/>
        <v>0</v>
      </c>
      <c r="P67" s="23">
        <f t="shared" si="45"/>
        <v>0</v>
      </c>
      <c r="Q67" s="23">
        <f t="shared" si="45"/>
        <v>0</v>
      </c>
      <c r="R67" s="23">
        <f t="shared" si="45"/>
        <v>0</v>
      </c>
      <c r="S67" s="23">
        <f t="shared" si="45"/>
        <v>0</v>
      </c>
      <c r="T67" s="23">
        <f t="shared" si="45"/>
        <v>0</v>
      </c>
      <c r="U67" s="23">
        <f t="shared" si="45"/>
        <v>0</v>
      </c>
      <c r="V67" s="23">
        <f t="shared" si="45"/>
        <v>0</v>
      </c>
      <c r="W67" s="23">
        <f t="shared" si="45"/>
        <v>0</v>
      </c>
      <c r="X67" s="23">
        <f t="shared" si="45"/>
        <v>0</v>
      </c>
      <c r="Y67" s="23">
        <f t="shared" si="45"/>
        <v>0</v>
      </c>
      <c r="Z67" s="23">
        <f t="shared" si="45"/>
        <v>0</v>
      </c>
      <c r="AA67" s="23">
        <f t="shared" si="45"/>
        <v>0</v>
      </c>
      <c r="AB67" s="23">
        <f t="shared" si="45"/>
        <v>0</v>
      </c>
      <c r="AC67" s="23">
        <f t="shared" si="45"/>
        <v>0</v>
      </c>
      <c r="AD67" s="23">
        <f t="shared" si="45"/>
        <v>0</v>
      </c>
      <c r="AE67" s="23">
        <f t="shared" si="45"/>
        <v>0</v>
      </c>
      <c r="AF67" s="23">
        <f t="shared" si="45"/>
        <v>0</v>
      </c>
      <c r="AG67" s="23">
        <f t="shared" si="45"/>
        <v>0</v>
      </c>
      <c r="AH67" s="23">
        <f t="shared" si="45"/>
        <v>0</v>
      </c>
      <c r="AI67" s="23">
        <f t="shared" si="45"/>
        <v>0</v>
      </c>
      <c r="AJ67" s="23">
        <f t="shared" si="45"/>
        <v>0</v>
      </c>
      <c r="AK67" s="23">
        <f t="shared" si="45"/>
        <v>0</v>
      </c>
      <c r="AL67" s="23">
        <f t="shared" si="45"/>
        <v>0</v>
      </c>
      <c r="AM67" s="23">
        <f t="shared" si="45"/>
        <v>0</v>
      </c>
    </row>
    <row r="68" spans="1:41" ht="15.75" customHeight="1" x14ac:dyDescent="0.25">
      <c r="A68" s="624"/>
      <c r="B68" s="13" t="str">
        <f t="shared" si="35"/>
        <v>Motors</v>
      </c>
      <c r="C68" s="23">
        <f t="shared" si="37"/>
        <v>0</v>
      </c>
      <c r="D68" s="23">
        <f t="shared" ref="D68:AM68" si="46">((D14*0.5)+C32-D50)*D87*D102*D$2</f>
        <v>0</v>
      </c>
      <c r="E68" s="23">
        <f t="shared" si="46"/>
        <v>0</v>
      </c>
      <c r="F68" s="23">
        <f t="shared" si="46"/>
        <v>0</v>
      </c>
      <c r="G68" s="23">
        <f t="shared" si="46"/>
        <v>0</v>
      </c>
      <c r="H68" s="23">
        <f t="shared" si="46"/>
        <v>0</v>
      </c>
      <c r="I68" s="23">
        <f t="shared" si="46"/>
        <v>0</v>
      </c>
      <c r="J68" s="23">
        <f t="shared" si="46"/>
        <v>0</v>
      </c>
      <c r="K68" s="23">
        <f t="shared" si="46"/>
        <v>0</v>
      </c>
      <c r="L68" s="23">
        <f t="shared" si="46"/>
        <v>0</v>
      </c>
      <c r="M68" s="23">
        <f t="shared" si="46"/>
        <v>0</v>
      </c>
      <c r="N68" s="23">
        <f t="shared" si="46"/>
        <v>0</v>
      </c>
      <c r="O68" s="23">
        <f t="shared" si="46"/>
        <v>0</v>
      </c>
      <c r="P68" s="23">
        <f t="shared" si="46"/>
        <v>0</v>
      </c>
      <c r="Q68" s="23">
        <f t="shared" si="46"/>
        <v>0</v>
      </c>
      <c r="R68" s="23">
        <f t="shared" si="46"/>
        <v>0</v>
      </c>
      <c r="S68" s="23">
        <f t="shared" si="46"/>
        <v>0</v>
      </c>
      <c r="T68" s="23">
        <f t="shared" si="46"/>
        <v>0</v>
      </c>
      <c r="U68" s="23">
        <f t="shared" si="46"/>
        <v>0</v>
      </c>
      <c r="V68" s="23">
        <f t="shared" si="46"/>
        <v>0</v>
      </c>
      <c r="W68" s="23">
        <f t="shared" si="46"/>
        <v>0</v>
      </c>
      <c r="X68" s="23">
        <f t="shared" si="46"/>
        <v>0</v>
      </c>
      <c r="Y68" s="23">
        <f t="shared" si="46"/>
        <v>0</v>
      </c>
      <c r="Z68" s="23">
        <f t="shared" si="46"/>
        <v>0</v>
      </c>
      <c r="AA68" s="23">
        <f t="shared" si="46"/>
        <v>0</v>
      </c>
      <c r="AB68" s="23">
        <f t="shared" si="46"/>
        <v>0</v>
      </c>
      <c r="AC68" s="23">
        <f t="shared" si="46"/>
        <v>0</v>
      </c>
      <c r="AD68" s="23">
        <f t="shared" si="46"/>
        <v>0</v>
      </c>
      <c r="AE68" s="23">
        <f t="shared" si="46"/>
        <v>0</v>
      </c>
      <c r="AF68" s="23">
        <f t="shared" si="46"/>
        <v>0</v>
      </c>
      <c r="AG68" s="23">
        <f t="shared" si="46"/>
        <v>0</v>
      </c>
      <c r="AH68" s="23">
        <f t="shared" si="46"/>
        <v>0</v>
      </c>
      <c r="AI68" s="23">
        <f t="shared" si="46"/>
        <v>0</v>
      </c>
      <c r="AJ68" s="23">
        <f t="shared" si="46"/>
        <v>0</v>
      </c>
      <c r="AK68" s="23">
        <f t="shared" si="46"/>
        <v>0</v>
      </c>
      <c r="AL68" s="23">
        <f t="shared" si="46"/>
        <v>0</v>
      </c>
      <c r="AM68" s="23">
        <f t="shared" si="46"/>
        <v>0</v>
      </c>
    </row>
    <row r="69" spans="1:41" ht="15.75" x14ac:dyDescent="0.25">
      <c r="A69" s="624"/>
      <c r="B69" s="13" t="str">
        <f t="shared" si="35"/>
        <v>Process</v>
      </c>
      <c r="C69" s="23">
        <f t="shared" si="37"/>
        <v>0</v>
      </c>
      <c r="D69" s="23">
        <f t="shared" ref="D69:AM69" si="47">((D15*0.5)+C33-D51)*D88*D103*D$2</f>
        <v>0</v>
      </c>
      <c r="E69" s="23">
        <f t="shared" si="47"/>
        <v>0</v>
      </c>
      <c r="F69" s="23">
        <f t="shared" si="47"/>
        <v>0</v>
      </c>
      <c r="G69" s="23">
        <f t="shared" si="47"/>
        <v>0</v>
      </c>
      <c r="H69" s="23">
        <f t="shared" si="47"/>
        <v>0</v>
      </c>
      <c r="I69" s="23">
        <f t="shared" si="47"/>
        <v>0</v>
      </c>
      <c r="J69" s="23">
        <f t="shared" si="47"/>
        <v>0</v>
      </c>
      <c r="K69" s="23">
        <f t="shared" si="47"/>
        <v>0</v>
      </c>
      <c r="L69" s="23">
        <f t="shared" si="47"/>
        <v>0</v>
      </c>
      <c r="M69" s="23">
        <f t="shared" si="47"/>
        <v>0</v>
      </c>
      <c r="N69" s="23">
        <f t="shared" si="47"/>
        <v>0</v>
      </c>
      <c r="O69" s="23">
        <f t="shared" si="47"/>
        <v>0</v>
      </c>
      <c r="P69" s="23">
        <f t="shared" si="47"/>
        <v>0</v>
      </c>
      <c r="Q69" s="23">
        <f t="shared" si="47"/>
        <v>0</v>
      </c>
      <c r="R69" s="23">
        <f t="shared" si="47"/>
        <v>0</v>
      </c>
      <c r="S69" s="23">
        <f t="shared" si="47"/>
        <v>0</v>
      </c>
      <c r="T69" s="23">
        <f t="shared" si="47"/>
        <v>0</v>
      </c>
      <c r="U69" s="23">
        <f t="shared" si="47"/>
        <v>0</v>
      </c>
      <c r="V69" s="23">
        <f t="shared" si="47"/>
        <v>0</v>
      </c>
      <c r="W69" s="23">
        <f t="shared" si="47"/>
        <v>0</v>
      </c>
      <c r="X69" s="23">
        <f t="shared" si="47"/>
        <v>0</v>
      </c>
      <c r="Y69" s="23">
        <f t="shared" si="47"/>
        <v>0</v>
      </c>
      <c r="Z69" s="23">
        <f t="shared" si="47"/>
        <v>0</v>
      </c>
      <c r="AA69" s="23">
        <f t="shared" si="47"/>
        <v>0</v>
      </c>
      <c r="AB69" s="23">
        <f t="shared" si="47"/>
        <v>0</v>
      </c>
      <c r="AC69" s="23">
        <f t="shared" si="47"/>
        <v>0</v>
      </c>
      <c r="AD69" s="23">
        <f t="shared" si="47"/>
        <v>0</v>
      </c>
      <c r="AE69" s="23">
        <f t="shared" si="47"/>
        <v>0</v>
      </c>
      <c r="AF69" s="23">
        <f t="shared" si="47"/>
        <v>0</v>
      </c>
      <c r="AG69" s="23">
        <f t="shared" si="47"/>
        <v>0</v>
      </c>
      <c r="AH69" s="23">
        <f t="shared" si="47"/>
        <v>0</v>
      </c>
      <c r="AI69" s="23">
        <f t="shared" si="47"/>
        <v>0</v>
      </c>
      <c r="AJ69" s="23">
        <f t="shared" si="47"/>
        <v>0</v>
      </c>
      <c r="AK69" s="23">
        <f t="shared" si="47"/>
        <v>0</v>
      </c>
      <c r="AL69" s="23">
        <f t="shared" si="47"/>
        <v>0</v>
      </c>
      <c r="AM69" s="23">
        <f t="shared" si="47"/>
        <v>0</v>
      </c>
    </row>
    <row r="70" spans="1:41" ht="15.75" x14ac:dyDescent="0.25">
      <c r="A70" s="624"/>
      <c r="B70" s="13" t="str">
        <f t="shared" si="35"/>
        <v>Refrigeration</v>
      </c>
      <c r="C70" s="23">
        <f t="shared" si="37"/>
        <v>0</v>
      </c>
      <c r="D70" s="23">
        <f t="shared" ref="D70:AM70" si="48">((D16*0.5)+C34-D52)*D89*D104*D$2</f>
        <v>0</v>
      </c>
      <c r="E70" s="23">
        <f t="shared" si="48"/>
        <v>0</v>
      </c>
      <c r="F70" s="23">
        <f t="shared" si="48"/>
        <v>0</v>
      </c>
      <c r="G70" s="23">
        <f t="shared" si="48"/>
        <v>0</v>
      </c>
      <c r="H70" s="23">
        <f t="shared" si="48"/>
        <v>0</v>
      </c>
      <c r="I70" s="23">
        <f t="shared" si="48"/>
        <v>0</v>
      </c>
      <c r="J70" s="23">
        <f t="shared" si="48"/>
        <v>0</v>
      </c>
      <c r="K70" s="23">
        <f t="shared" si="48"/>
        <v>0</v>
      </c>
      <c r="L70" s="23">
        <f t="shared" si="48"/>
        <v>0</v>
      </c>
      <c r="M70" s="23">
        <f t="shared" si="48"/>
        <v>0</v>
      </c>
      <c r="N70" s="23">
        <f t="shared" si="48"/>
        <v>0</v>
      </c>
      <c r="O70" s="23">
        <f t="shared" si="48"/>
        <v>0</v>
      </c>
      <c r="P70" s="23">
        <f t="shared" si="48"/>
        <v>0</v>
      </c>
      <c r="Q70" s="23">
        <f t="shared" si="48"/>
        <v>0</v>
      </c>
      <c r="R70" s="23">
        <f t="shared" si="48"/>
        <v>0</v>
      </c>
      <c r="S70" s="23">
        <f t="shared" si="48"/>
        <v>0</v>
      </c>
      <c r="T70" s="23">
        <f t="shared" si="48"/>
        <v>0</v>
      </c>
      <c r="U70" s="23">
        <f t="shared" si="48"/>
        <v>0</v>
      </c>
      <c r="V70" s="23">
        <f t="shared" si="48"/>
        <v>0</v>
      </c>
      <c r="W70" s="23">
        <f t="shared" si="48"/>
        <v>0</v>
      </c>
      <c r="X70" s="23">
        <f t="shared" si="48"/>
        <v>0</v>
      </c>
      <c r="Y70" s="23">
        <f t="shared" si="48"/>
        <v>0</v>
      </c>
      <c r="Z70" s="23">
        <f t="shared" si="48"/>
        <v>0</v>
      </c>
      <c r="AA70" s="23">
        <f t="shared" si="48"/>
        <v>0</v>
      </c>
      <c r="AB70" s="23">
        <f t="shared" si="48"/>
        <v>0</v>
      </c>
      <c r="AC70" s="23">
        <f t="shared" si="48"/>
        <v>0</v>
      </c>
      <c r="AD70" s="23">
        <f t="shared" si="48"/>
        <v>0</v>
      </c>
      <c r="AE70" s="23">
        <f t="shared" si="48"/>
        <v>0</v>
      </c>
      <c r="AF70" s="23">
        <f t="shared" si="48"/>
        <v>0</v>
      </c>
      <c r="AG70" s="23">
        <f t="shared" si="48"/>
        <v>0</v>
      </c>
      <c r="AH70" s="23">
        <f t="shared" si="48"/>
        <v>0</v>
      </c>
      <c r="AI70" s="23">
        <f t="shared" si="48"/>
        <v>0</v>
      </c>
      <c r="AJ70" s="23">
        <f t="shared" si="48"/>
        <v>0</v>
      </c>
      <c r="AK70" s="23">
        <f t="shared" si="48"/>
        <v>0</v>
      </c>
      <c r="AL70" s="23">
        <f t="shared" si="48"/>
        <v>0</v>
      </c>
      <c r="AM70" s="23">
        <f t="shared" si="48"/>
        <v>0</v>
      </c>
    </row>
    <row r="71" spans="1:41" ht="15.75" x14ac:dyDescent="0.25">
      <c r="A71" s="624"/>
      <c r="B71" s="13" t="str">
        <f t="shared" si="35"/>
        <v>Water Heating</v>
      </c>
      <c r="C71" s="23">
        <f t="shared" si="37"/>
        <v>0</v>
      </c>
      <c r="D71" s="23">
        <f t="shared" ref="D71:AM71" si="49">((D17*0.5)+C35-D53)*D90*D105*D$2</f>
        <v>0</v>
      </c>
      <c r="E71" s="23">
        <f t="shared" si="49"/>
        <v>0</v>
      </c>
      <c r="F71" s="23">
        <f t="shared" si="49"/>
        <v>0</v>
      </c>
      <c r="G71" s="23">
        <f t="shared" si="49"/>
        <v>0</v>
      </c>
      <c r="H71" s="23">
        <f t="shared" si="49"/>
        <v>0</v>
      </c>
      <c r="I71" s="23">
        <f t="shared" si="49"/>
        <v>0</v>
      </c>
      <c r="J71" s="23">
        <f t="shared" si="49"/>
        <v>0</v>
      </c>
      <c r="K71" s="23">
        <f t="shared" si="49"/>
        <v>0</v>
      </c>
      <c r="L71" s="23">
        <f t="shared" si="49"/>
        <v>0</v>
      </c>
      <c r="M71" s="23">
        <f t="shared" si="49"/>
        <v>0</v>
      </c>
      <c r="N71" s="23">
        <f t="shared" si="49"/>
        <v>0</v>
      </c>
      <c r="O71" s="23">
        <f t="shared" si="49"/>
        <v>0</v>
      </c>
      <c r="P71" s="23">
        <f t="shared" si="49"/>
        <v>0</v>
      </c>
      <c r="Q71" s="23">
        <f t="shared" si="49"/>
        <v>0</v>
      </c>
      <c r="R71" s="23">
        <f t="shared" si="49"/>
        <v>0</v>
      </c>
      <c r="S71" s="23">
        <f t="shared" si="49"/>
        <v>0</v>
      </c>
      <c r="T71" s="23">
        <f t="shared" si="49"/>
        <v>0</v>
      </c>
      <c r="U71" s="23">
        <f t="shared" si="49"/>
        <v>0</v>
      </c>
      <c r="V71" s="23">
        <f t="shared" si="49"/>
        <v>0</v>
      </c>
      <c r="W71" s="23">
        <f t="shared" si="49"/>
        <v>0</v>
      </c>
      <c r="X71" s="23">
        <f t="shared" si="49"/>
        <v>0</v>
      </c>
      <c r="Y71" s="23">
        <f t="shared" si="49"/>
        <v>0</v>
      </c>
      <c r="Z71" s="23">
        <f t="shared" si="49"/>
        <v>0</v>
      </c>
      <c r="AA71" s="23">
        <f t="shared" si="49"/>
        <v>0</v>
      </c>
      <c r="AB71" s="23">
        <f t="shared" si="49"/>
        <v>0</v>
      </c>
      <c r="AC71" s="23">
        <f t="shared" si="49"/>
        <v>0</v>
      </c>
      <c r="AD71" s="23">
        <f t="shared" si="49"/>
        <v>0</v>
      </c>
      <c r="AE71" s="23">
        <f t="shared" si="49"/>
        <v>0</v>
      </c>
      <c r="AF71" s="23">
        <f t="shared" si="49"/>
        <v>0</v>
      </c>
      <c r="AG71" s="23">
        <f t="shared" si="49"/>
        <v>0</v>
      </c>
      <c r="AH71" s="23">
        <f t="shared" si="49"/>
        <v>0</v>
      </c>
      <c r="AI71" s="23">
        <f t="shared" si="49"/>
        <v>0</v>
      </c>
      <c r="AJ71" s="23">
        <f t="shared" si="49"/>
        <v>0</v>
      </c>
      <c r="AK71" s="23">
        <f t="shared" si="49"/>
        <v>0</v>
      </c>
      <c r="AL71" s="23">
        <f t="shared" si="49"/>
        <v>0</v>
      </c>
      <c r="AM71" s="23">
        <f t="shared" si="49"/>
        <v>0</v>
      </c>
    </row>
    <row r="72" spans="1:41" ht="15.75" customHeight="1" x14ac:dyDescent="0.25">
      <c r="A72" s="624"/>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25">
      <c r="A73" s="624"/>
      <c r="B73" s="226" t="s">
        <v>25</v>
      </c>
      <c r="C73" s="23">
        <f>SUM(C59:C72)</f>
        <v>0</v>
      </c>
      <c r="D73" s="23">
        <f>SUM(D59:D72)</f>
        <v>25.642650754791383</v>
      </c>
      <c r="E73" s="23">
        <f t="shared" ref="E73:AM73" si="50">SUM(E59:E72)</f>
        <v>71.086372021532426</v>
      </c>
      <c r="F73" s="23">
        <f t="shared" si="50"/>
        <v>99.127079434723441</v>
      </c>
      <c r="G73" s="23">
        <f t="shared" si="50"/>
        <v>140.93705063266265</v>
      </c>
      <c r="H73" s="23">
        <f t="shared" si="50"/>
        <v>194.01684334374136</v>
      </c>
      <c r="I73" s="23">
        <f t="shared" si="50"/>
        <v>353.61778272289013</v>
      </c>
      <c r="J73" s="23">
        <f t="shared" si="50"/>
        <v>573.94550778236908</v>
      </c>
      <c r="K73" s="23">
        <f t="shared" si="50"/>
        <v>800.98835161802583</v>
      </c>
      <c r="L73" s="23">
        <f t="shared" si="50"/>
        <v>651.50772940049876</v>
      </c>
      <c r="M73" s="23">
        <f t="shared" si="50"/>
        <v>438.67922778839056</v>
      </c>
      <c r="N73" s="23">
        <f t="shared" si="50"/>
        <v>993.06819686555139</v>
      </c>
      <c r="O73" s="23">
        <f t="shared" si="50"/>
        <v>1750.3759523308627</v>
      </c>
      <c r="P73" s="23">
        <f t="shared" si="50"/>
        <v>1278.7406478138735</v>
      </c>
      <c r="Q73" s="23">
        <f t="shared" si="50"/>
        <v>1562.296864054174</v>
      </c>
      <c r="R73" s="23">
        <f t="shared" si="50"/>
        <v>2258.2160986546642</v>
      </c>
      <c r="S73" s="23">
        <f t="shared" si="50"/>
        <v>4984.2558282957707</v>
      </c>
      <c r="T73" s="23">
        <f t="shared" si="50"/>
        <v>2615.9393303181901</v>
      </c>
      <c r="U73" s="23">
        <f t="shared" si="50"/>
        <v>3084.1419955418355</v>
      </c>
      <c r="V73" s="23">
        <f t="shared" si="50"/>
        <v>2460.9583048145032</v>
      </c>
      <c r="W73" s="23">
        <f t="shared" si="50"/>
        <v>2451.6826633403693</v>
      </c>
      <c r="X73" s="23">
        <f t="shared" si="50"/>
        <v>1841.2534931911132</v>
      </c>
      <c r="Y73" s="23">
        <f t="shared" si="50"/>
        <v>1335.8743213138509</v>
      </c>
      <c r="Z73" s="23">
        <f t="shared" si="50"/>
        <v>1318.5168481118737</v>
      </c>
      <c r="AA73" s="23">
        <f t="shared" si="50"/>
        <v>1458.4256221376022</v>
      </c>
      <c r="AB73" s="23">
        <f t="shared" si="50"/>
        <v>1034.9305023027462</v>
      </c>
      <c r="AC73" s="23">
        <f t="shared" si="50"/>
        <v>1192.0633248756685</v>
      </c>
      <c r="AD73" s="23">
        <f t="shared" si="50"/>
        <v>1175.1307459199468</v>
      </c>
      <c r="AE73" s="23">
        <f t="shared" si="50"/>
        <v>1638.9024128050048</v>
      </c>
      <c r="AF73" s="23">
        <f t="shared" si="50"/>
        <v>2615.9393303181901</v>
      </c>
      <c r="AG73" s="23">
        <f t="shared" si="50"/>
        <v>3084.1419955418355</v>
      </c>
      <c r="AH73" s="23">
        <f t="shared" si="50"/>
        <v>2460.9583048145032</v>
      </c>
      <c r="AI73" s="23">
        <f t="shared" si="50"/>
        <v>2451.6826633403693</v>
      </c>
      <c r="AJ73" s="23">
        <f t="shared" si="50"/>
        <v>1841.2534931911132</v>
      </c>
      <c r="AK73" s="23">
        <f t="shared" si="50"/>
        <v>1335.8743213138509</v>
      </c>
      <c r="AL73" s="23">
        <f t="shared" si="50"/>
        <v>1318.5168481118737</v>
      </c>
      <c r="AM73" s="23">
        <f t="shared" si="50"/>
        <v>1458.4256221376022</v>
      </c>
    </row>
    <row r="74" spans="1:41" ht="16.5" customHeight="1" thickBot="1" x14ac:dyDescent="0.3">
      <c r="A74" s="625"/>
      <c r="B74" s="127" t="s">
        <v>26</v>
      </c>
      <c r="C74" s="24">
        <f>C73</f>
        <v>0</v>
      </c>
      <c r="D74" s="24">
        <f>C74+D73</f>
        <v>25.642650754791383</v>
      </c>
      <c r="E74" s="24">
        <f t="shared" ref="E74:AM74" si="51">D74+E73</f>
        <v>96.729022776323802</v>
      </c>
      <c r="F74" s="24">
        <f t="shared" si="51"/>
        <v>195.85610221104724</v>
      </c>
      <c r="G74" s="24">
        <f t="shared" si="51"/>
        <v>336.79315284370989</v>
      </c>
      <c r="H74" s="24">
        <f t="shared" si="51"/>
        <v>530.80999618745125</v>
      </c>
      <c r="I74" s="24">
        <f t="shared" si="51"/>
        <v>884.42777891034143</v>
      </c>
      <c r="J74" s="24">
        <f t="shared" si="51"/>
        <v>1458.3732866927105</v>
      </c>
      <c r="K74" s="24">
        <f t="shared" si="51"/>
        <v>2259.3616383107365</v>
      </c>
      <c r="L74" s="24">
        <f t="shared" si="51"/>
        <v>2910.8693677112351</v>
      </c>
      <c r="M74" s="24">
        <f t="shared" si="51"/>
        <v>3349.5485954996257</v>
      </c>
      <c r="N74" s="24">
        <f t="shared" si="51"/>
        <v>4342.6167923651774</v>
      </c>
      <c r="O74" s="24">
        <f t="shared" si="51"/>
        <v>6092.9927446960401</v>
      </c>
      <c r="P74" s="24">
        <f t="shared" si="51"/>
        <v>7371.7333925099138</v>
      </c>
      <c r="Q74" s="24">
        <f t="shared" si="51"/>
        <v>8934.0302565640886</v>
      </c>
      <c r="R74" s="24">
        <f t="shared" si="51"/>
        <v>11192.246355218753</v>
      </c>
      <c r="S74" s="24">
        <f t="shared" si="51"/>
        <v>16176.502183514523</v>
      </c>
      <c r="T74" s="24">
        <f t="shared" si="51"/>
        <v>18792.441513832713</v>
      </c>
      <c r="U74" s="24">
        <f t="shared" si="51"/>
        <v>21876.583509374548</v>
      </c>
      <c r="V74" s="24">
        <f t="shared" si="51"/>
        <v>24337.541814189051</v>
      </c>
      <c r="W74" s="24">
        <f t="shared" si="51"/>
        <v>26789.22447752942</v>
      </c>
      <c r="X74" s="24">
        <f t="shared" si="51"/>
        <v>28630.477970720534</v>
      </c>
      <c r="Y74" s="24">
        <f t="shared" si="51"/>
        <v>29966.352292034386</v>
      </c>
      <c r="Z74" s="24">
        <f t="shared" si="51"/>
        <v>31284.86914014626</v>
      </c>
      <c r="AA74" s="24">
        <f t="shared" si="51"/>
        <v>32743.294762283862</v>
      </c>
      <c r="AB74" s="24">
        <f t="shared" si="51"/>
        <v>33778.22526458661</v>
      </c>
      <c r="AC74" s="24">
        <f t="shared" si="51"/>
        <v>34970.288589462281</v>
      </c>
      <c r="AD74" s="24">
        <f t="shared" si="51"/>
        <v>36145.419335382227</v>
      </c>
      <c r="AE74" s="24">
        <f t="shared" si="51"/>
        <v>37784.321748187234</v>
      </c>
      <c r="AF74" s="24">
        <f t="shared" si="51"/>
        <v>40400.261078505428</v>
      </c>
      <c r="AG74" s="24">
        <f t="shared" si="51"/>
        <v>43484.403074047266</v>
      </c>
      <c r="AH74" s="24">
        <f t="shared" si="51"/>
        <v>45945.361378861766</v>
      </c>
      <c r="AI74" s="24">
        <f t="shared" si="51"/>
        <v>48397.044042202135</v>
      </c>
      <c r="AJ74" s="24">
        <f t="shared" si="51"/>
        <v>50238.297535393249</v>
      </c>
      <c r="AK74" s="24">
        <f t="shared" si="51"/>
        <v>51574.1718567071</v>
      </c>
      <c r="AL74" s="24">
        <f t="shared" si="51"/>
        <v>52892.688704818975</v>
      </c>
      <c r="AM74" s="24">
        <f t="shared" si="51"/>
        <v>54351.11432695658</v>
      </c>
    </row>
    <row r="75" spans="1:41" s="95" customFormat="1" x14ac:dyDescent="0.25">
      <c r="A75" s="395"/>
      <c r="B75" s="398"/>
      <c r="C75" s="197"/>
      <c r="D75" s="198"/>
      <c r="E75" s="197"/>
      <c r="F75" s="198"/>
      <c r="G75" s="197"/>
      <c r="H75" s="198"/>
      <c r="I75" s="197"/>
      <c r="J75" s="198"/>
      <c r="K75" s="197"/>
      <c r="L75" s="198"/>
      <c r="M75" s="197"/>
      <c r="N75" s="198"/>
      <c r="O75" s="197"/>
      <c r="P75" s="198"/>
      <c r="Q75" s="197"/>
      <c r="R75" s="198"/>
      <c r="S75" s="197"/>
      <c r="T75" s="198"/>
      <c r="U75" s="197"/>
      <c r="V75" s="198"/>
      <c r="W75" s="197"/>
      <c r="X75" s="198"/>
      <c r="Y75" s="197"/>
      <c r="Z75" s="198"/>
      <c r="AA75" s="197"/>
      <c r="AB75" s="198"/>
      <c r="AC75" s="197"/>
      <c r="AD75" s="198"/>
      <c r="AE75" s="197"/>
      <c r="AF75" s="198"/>
      <c r="AG75" s="197"/>
      <c r="AH75" s="198"/>
      <c r="AI75" s="197"/>
      <c r="AJ75" s="198"/>
      <c r="AK75" s="197"/>
      <c r="AL75" s="198"/>
      <c r="AM75" s="197"/>
    </row>
    <row r="76" spans="1:41" s="95" customFormat="1" ht="15.75" thickBot="1" x14ac:dyDescent="0.3">
      <c r="B76" s="394"/>
      <c r="C76" s="395"/>
      <c r="D76" s="395"/>
      <c r="E76" s="395"/>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row>
    <row r="77" spans="1:41" s="95" customFormat="1" ht="16.5" thickBot="1" x14ac:dyDescent="0.3">
      <c r="A77" s="656" t="s">
        <v>12</v>
      </c>
      <c r="B77" s="17" t="s">
        <v>12</v>
      </c>
      <c r="C77" s="135">
        <f>C$4</f>
        <v>45292</v>
      </c>
      <c r="D77" s="135">
        <f t="shared" ref="D77:AM77" si="52">D$4</f>
        <v>45323</v>
      </c>
      <c r="E77" s="135">
        <f t="shared" si="52"/>
        <v>45352</v>
      </c>
      <c r="F77" s="135">
        <f t="shared" si="52"/>
        <v>45383</v>
      </c>
      <c r="G77" s="135">
        <f t="shared" si="52"/>
        <v>45413</v>
      </c>
      <c r="H77" s="135">
        <f t="shared" si="52"/>
        <v>45444</v>
      </c>
      <c r="I77" s="135">
        <f t="shared" si="52"/>
        <v>45474</v>
      </c>
      <c r="J77" s="135">
        <f t="shared" si="52"/>
        <v>45505</v>
      </c>
      <c r="K77" s="135">
        <f t="shared" si="52"/>
        <v>45536</v>
      </c>
      <c r="L77" s="135">
        <f t="shared" si="52"/>
        <v>45566</v>
      </c>
      <c r="M77" s="135">
        <f t="shared" si="52"/>
        <v>45597</v>
      </c>
      <c r="N77" s="135">
        <f t="shared" si="52"/>
        <v>45627</v>
      </c>
      <c r="O77" s="135">
        <f t="shared" si="52"/>
        <v>45658</v>
      </c>
      <c r="P77" s="135">
        <f t="shared" si="52"/>
        <v>45689</v>
      </c>
      <c r="Q77" s="135">
        <f t="shared" si="52"/>
        <v>45717</v>
      </c>
      <c r="R77" s="135">
        <f t="shared" si="52"/>
        <v>45748</v>
      </c>
      <c r="S77" s="135">
        <f t="shared" si="52"/>
        <v>45778</v>
      </c>
      <c r="T77" s="135">
        <f t="shared" si="52"/>
        <v>45809</v>
      </c>
      <c r="U77" s="135">
        <f t="shared" si="52"/>
        <v>45839</v>
      </c>
      <c r="V77" s="135">
        <f t="shared" si="52"/>
        <v>45870</v>
      </c>
      <c r="W77" s="135">
        <f t="shared" si="52"/>
        <v>45901</v>
      </c>
      <c r="X77" s="135">
        <f t="shared" si="52"/>
        <v>45931</v>
      </c>
      <c r="Y77" s="135">
        <f t="shared" si="52"/>
        <v>45962</v>
      </c>
      <c r="Z77" s="135">
        <f t="shared" si="52"/>
        <v>45992</v>
      </c>
      <c r="AA77" s="135">
        <f t="shared" si="52"/>
        <v>46023</v>
      </c>
      <c r="AB77" s="135">
        <f t="shared" si="52"/>
        <v>46054</v>
      </c>
      <c r="AC77" s="135">
        <f t="shared" si="52"/>
        <v>46082</v>
      </c>
      <c r="AD77" s="135">
        <f t="shared" si="52"/>
        <v>46113</v>
      </c>
      <c r="AE77" s="135">
        <f t="shared" si="52"/>
        <v>46143</v>
      </c>
      <c r="AF77" s="135">
        <f t="shared" si="52"/>
        <v>46174</v>
      </c>
      <c r="AG77" s="135">
        <f t="shared" si="52"/>
        <v>46204</v>
      </c>
      <c r="AH77" s="135">
        <f t="shared" si="52"/>
        <v>46235</v>
      </c>
      <c r="AI77" s="135">
        <f t="shared" si="52"/>
        <v>46266</v>
      </c>
      <c r="AJ77" s="135">
        <f t="shared" si="52"/>
        <v>46296</v>
      </c>
      <c r="AK77" s="135">
        <f t="shared" si="52"/>
        <v>46327</v>
      </c>
      <c r="AL77" s="135">
        <f t="shared" si="52"/>
        <v>46357</v>
      </c>
      <c r="AM77" s="135">
        <f t="shared" si="52"/>
        <v>46388</v>
      </c>
      <c r="AO77" s="95" t="s">
        <v>172</v>
      </c>
    </row>
    <row r="78" spans="1:41" s="95" customFormat="1" ht="15.75" customHeight="1" x14ac:dyDescent="0.25">
      <c r="A78" s="657"/>
      <c r="B78" s="13" t="str">
        <f>B59</f>
        <v>Air Comp</v>
      </c>
      <c r="C78" s="375">
        <f>'2M - SGS'!C78</f>
        <v>8.5109000000000004E-2</v>
      </c>
      <c r="D78" s="375">
        <f>'2M - SGS'!D78</f>
        <v>7.7715000000000006E-2</v>
      </c>
      <c r="E78" s="375">
        <f>'2M - SGS'!E78</f>
        <v>8.6136000000000004E-2</v>
      </c>
      <c r="F78" s="375">
        <f>'2M - SGS'!F78</f>
        <v>7.9796000000000006E-2</v>
      </c>
      <c r="G78" s="375">
        <f>'2M - SGS'!G78</f>
        <v>8.5334999999999994E-2</v>
      </c>
      <c r="H78" s="375">
        <f>'2M - SGS'!H78</f>
        <v>8.1994999999999998E-2</v>
      </c>
      <c r="I78" s="375">
        <f>'2M - SGS'!I78</f>
        <v>8.4098999999999993E-2</v>
      </c>
      <c r="J78" s="375">
        <f>'2M - SGS'!J78</f>
        <v>8.4198999999999996E-2</v>
      </c>
      <c r="K78" s="375">
        <f>'2M - SGS'!K78</f>
        <v>8.2512000000000002E-2</v>
      </c>
      <c r="L78" s="375">
        <f>'2M - SGS'!L78</f>
        <v>8.5277000000000006E-2</v>
      </c>
      <c r="M78" s="375">
        <f>'2M - SGS'!M78</f>
        <v>8.2588999999999996E-2</v>
      </c>
      <c r="N78" s="375">
        <f>'2M - SGS'!N78</f>
        <v>8.5237999999999994E-2</v>
      </c>
      <c r="O78" s="375">
        <f>'2M - SGS'!O78</f>
        <v>8.5109000000000004E-2</v>
      </c>
      <c r="P78" s="375">
        <f>'2M - SGS'!P78</f>
        <v>7.7715000000000006E-2</v>
      </c>
      <c r="Q78" s="375">
        <f>'2M - SGS'!Q78</f>
        <v>8.6136000000000004E-2</v>
      </c>
      <c r="R78" s="375">
        <f>'2M - SGS'!R78</f>
        <v>7.9796000000000006E-2</v>
      </c>
      <c r="S78" s="375">
        <f>'2M - SGS'!S78</f>
        <v>8.5334999999999994E-2</v>
      </c>
      <c r="T78" s="375">
        <f>'2M - SGS'!T78</f>
        <v>8.1994999999999998E-2</v>
      </c>
      <c r="U78" s="375">
        <f>'2M - SGS'!U78</f>
        <v>8.4098999999999993E-2</v>
      </c>
      <c r="V78" s="375">
        <f>'2M - SGS'!V78</f>
        <v>8.4198999999999996E-2</v>
      </c>
      <c r="W78" s="375">
        <f>'2M - SGS'!W78</f>
        <v>8.2512000000000002E-2</v>
      </c>
      <c r="X78" s="375">
        <f>'2M - SGS'!X78</f>
        <v>8.5277000000000006E-2</v>
      </c>
      <c r="Y78" s="375">
        <f>'2M - SGS'!Y78</f>
        <v>8.2588999999999996E-2</v>
      </c>
      <c r="Z78" s="375">
        <f>'2M - SGS'!Z78</f>
        <v>8.5237999999999994E-2</v>
      </c>
      <c r="AA78" s="375">
        <f>'2M - SGS'!AA78</f>
        <v>8.5109000000000004E-2</v>
      </c>
      <c r="AB78" s="375">
        <f>'2M - SGS'!AB78</f>
        <v>7.7715000000000006E-2</v>
      </c>
      <c r="AC78" s="375">
        <f>'2M - SGS'!AC78</f>
        <v>8.6136000000000004E-2</v>
      </c>
      <c r="AD78" s="375">
        <f>'2M - SGS'!AD78</f>
        <v>7.9796000000000006E-2</v>
      </c>
      <c r="AE78" s="375">
        <f>'2M - SGS'!AE78</f>
        <v>8.5334999999999994E-2</v>
      </c>
      <c r="AF78" s="375">
        <f>'2M - SGS'!AF78</f>
        <v>8.1994999999999998E-2</v>
      </c>
      <c r="AG78" s="375">
        <f>'2M - SGS'!AG78</f>
        <v>8.4098999999999993E-2</v>
      </c>
      <c r="AH78" s="375">
        <f>'2M - SGS'!AH78</f>
        <v>8.4198999999999996E-2</v>
      </c>
      <c r="AI78" s="375">
        <f>'2M - SGS'!AI78</f>
        <v>8.2512000000000002E-2</v>
      </c>
      <c r="AJ78" s="375">
        <f>'2M - SGS'!AJ78</f>
        <v>8.5277000000000006E-2</v>
      </c>
      <c r="AK78" s="375">
        <f>'2M - SGS'!AK78</f>
        <v>8.2588999999999996E-2</v>
      </c>
      <c r="AL78" s="375">
        <f>'2M - SGS'!AL78</f>
        <v>8.5237999999999994E-2</v>
      </c>
      <c r="AM78" s="375">
        <f>'2M - SGS'!AM78</f>
        <v>8.5109000000000004E-2</v>
      </c>
      <c r="AO78" s="373">
        <f t="shared" ref="AO78:AO90" si="53">SUM(C78:N78)</f>
        <v>1.0000000000000002</v>
      </c>
    </row>
    <row r="79" spans="1:41" s="95" customFormat="1" ht="15.75" x14ac:dyDescent="0.25">
      <c r="A79" s="657"/>
      <c r="B79" s="13" t="str">
        <f t="shared" ref="B79:B90" si="54">B60</f>
        <v>Building Shell</v>
      </c>
      <c r="C79" s="375">
        <f>'2M - SGS'!C79</f>
        <v>0.107824</v>
      </c>
      <c r="D79" s="375">
        <f>'2M - SGS'!D79</f>
        <v>9.1051999999999994E-2</v>
      </c>
      <c r="E79" s="375">
        <f>'2M - SGS'!E79</f>
        <v>7.1135000000000004E-2</v>
      </c>
      <c r="F79" s="375">
        <f>'2M - SGS'!F79</f>
        <v>4.1179E-2</v>
      </c>
      <c r="G79" s="375">
        <f>'2M - SGS'!G79</f>
        <v>4.4423999999999998E-2</v>
      </c>
      <c r="H79" s="375">
        <f>'2M - SGS'!H79</f>
        <v>0.106128</v>
      </c>
      <c r="I79" s="375">
        <f>'2M - SGS'!I79</f>
        <v>0.14288100000000001</v>
      </c>
      <c r="J79" s="375">
        <f>'2M - SGS'!J79</f>
        <v>0.133494</v>
      </c>
      <c r="K79" s="375">
        <f>'2M - SGS'!K79</f>
        <v>5.781E-2</v>
      </c>
      <c r="L79" s="375">
        <f>'2M - SGS'!L79</f>
        <v>3.8018000000000003E-2</v>
      </c>
      <c r="M79" s="375">
        <f>'2M - SGS'!M79</f>
        <v>6.2103999999999999E-2</v>
      </c>
      <c r="N79" s="375">
        <f>'2M - SGS'!N79</f>
        <v>0.103951</v>
      </c>
      <c r="O79" s="375">
        <f>'2M - SGS'!O79</f>
        <v>0.107824</v>
      </c>
      <c r="P79" s="375">
        <f>'2M - SGS'!P79</f>
        <v>9.1051999999999994E-2</v>
      </c>
      <c r="Q79" s="375">
        <f>'2M - SGS'!Q79</f>
        <v>7.1135000000000004E-2</v>
      </c>
      <c r="R79" s="375">
        <f>'2M - SGS'!R79</f>
        <v>4.1179E-2</v>
      </c>
      <c r="S79" s="375">
        <f>'2M - SGS'!S79</f>
        <v>4.4423999999999998E-2</v>
      </c>
      <c r="T79" s="375">
        <f>'2M - SGS'!T79</f>
        <v>0.106128</v>
      </c>
      <c r="U79" s="375">
        <f>'2M - SGS'!U79</f>
        <v>0.14288100000000001</v>
      </c>
      <c r="V79" s="375">
        <f>'2M - SGS'!V79</f>
        <v>0.133494</v>
      </c>
      <c r="W79" s="375">
        <f>'2M - SGS'!W79</f>
        <v>5.781E-2</v>
      </c>
      <c r="X79" s="375">
        <f>'2M - SGS'!X79</f>
        <v>3.8018000000000003E-2</v>
      </c>
      <c r="Y79" s="375">
        <f>'2M - SGS'!Y79</f>
        <v>6.2103999999999999E-2</v>
      </c>
      <c r="Z79" s="375">
        <f>'2M - SGS'!Z79</f>
        <v>0.103951</v>
      </c>
      <c r="AA79" s="375">
        <f>'2M - SGS'!AA79</f>
        <v>0.107824</v>
      </c>
      <c r="AB79" s="375">
        <f>'2M - SGS'!AB79</f>
        <v>9.1051999999999994E-2</v>
      </c>
      <c r="AC79" s="375">
        <f>'2M - SGS'!AC79</f>
        <v>7.1135000000000004E-2</v>
      </c>
      <c r="AD79" s="375">
        <f>'2M - SGS'!AD79</f>
        <v>4.1179E-2</v>
      </c>
      <c r="AE79" s="375">
        <f>'2M - SGS'!AE79</f>
        <v>4.4423999999999998E-2</v>
      </c>
      <c r="AF79" s="375">
        <f>'2M - SGS'!AF79</f>
        <v>0.106128</v>
      </c>
      <c r="AG79" s="375">
        <f>'2M - SGS'!AG79</f>
        <v>0.14288100000000001</v>
      </c>
      <c r="AH79" s="375">
        <f>'2M - SGS'!AH79</f>
        <v>0.133494</v>
      </c>
      <c r="AI79" s="375">
        <f>'2M - SGS'!AI79</f>
        <v>5.781E-2</v>
      </c>
      <c r="AJ79" s="375">
        <f>'2M - SGS'!AJ79</f>
        <v>3.8018000000000003E-2</v>
      </c>
      <c r="AK79" s="375">
        <f>'2M - SGS'!AK79</f>
        <v>6.2103999999999999E-2</v>
      </c>
      <c r="AL79" s="375">
        <f>'2M - SGS'!AL79</f>
        <v>0.103951</v>
      </c>
      <c r="AM79" s="375">
        <f>'2M - SGS'!AM79</f>
        <v>0.107824</v>
      </c>
      <c r="AO79" s="373">
        <f t="shared" si="53"/>
        <v>1</v>
      </c>
    </row>
    <row r="80" spans="1:41" s="95" customFormat="1" ht="15.75" x14ac:dyDescent="0.25">
      <c r="A80" s="657"/>
      <c r="B80" s="13" t="str">
        <f t="shared" si="54"/>
        <v>Cooking</v>
      </c>
      <c r="C80" s="375">
        <f>'2M - SGS'!C80</f>
        <v>8.6096000000000006E-2</v>
      </c>
      <c r="D80" s="375">
        <f>'2M - SGS'!D80</f>
        <v>7.8608999999999998E-2</v>
      </c>
      <c r="E80" s="375">
        <f>'2M - SGS'!E80</f>
        <v>8.1547999999999995E-2</v>
      </c>
      <c r="F80" s="375">
        <f>'2M - SGS'!F80</f>
        <v>7.2947999999999999E-2</v>
      </c>
      <c r="G80" s="375">
        <f>'2M - SGS'!G80</f>
        <v>8.6277000000000006E-2</v>
      </c>
      <c r="H80" s="375">
        <f>'2M - SGS'!H80</f>
        <v>8.3294000000000007E-2</v>
      </c>
      <c r="I80" s="375">
        <f>'2M - SGS'!I80</f>
        <v>8.5859000000000005E-2</v>
      </c>
      <c r="J80" s="375">
        <f>'2M - SGS'!J80</f>
        <v>8.5885000000000003E-2</v>
      </c>
      <c r="K80" s="375">
        <f>'2M - SGS'!K80</f>
        <v>8.3474999999999994E-2</v>
      </c>
      <c r="L80" s="375">
        <f>'2M - SGS'!L80</f>
        <v>8.6262000000000005E-2</v>
      </c>
      <c r="M80" s="375">
        <f>'2M - SGS'!M80</f>
        <v>8.3496000000000001E-2</v>
      </c>
      <c r="N80" s="375">
        <f>'2M - SGS'!N80</f>
        <v>8.6250999999999994E-2</v>
      </c>
      <c r="O80" s="375">
        <f>'2M - SGS'!O80</f>
        <v>8.6096000000000006E-2</v>
      </c>
      <c r="P80" s="375">
        <f>'2M - SGS'!P80</f>
        <v>7.8608999999999998E-2</v>
      </c>
      <c r="Q80" s="375">
        <f>'2M - SGS'!Q80</f>
        <v>8.1547999999999995E-2</v>
      </c>
      <c r="R80" s="375">
        <f>'2M - SGS'!R80</f>
        <v>7.2947999999999999E-2</v>
      </c>
      <c r="S80" s="375">
        <f>'2M - SGS'!S80</f>
        <v>8.6277000000000006E-2</v>
      </c>
      <c r="T80" s="375">
        <f>'2M - SGS'!T80</f>
        <v>8.3294000000000007E-2</v>
      </c>
      <c r="U80" s="375">
        <f>'2M - SGS'!U80</f>
        <v>8.5859000000000005E-2</v>
      </c>
      <c r="V80" s="375">
        <f>'2M - SGS'!V80</f>
        <v>8.5885000000000003E-2</v>
      </c>
      <c r="W80" s="375">
        <f>'2M - SGS'!W80</f>
        <v>8.3474999999999994E-2</v>
      </c>
      <c r="X80" s="375">
        <f>'2M - SGS'!X80</f>
        <v>8.6262000000000005E-2</v>
      </c>
      <c r="Y80" s="375">
        <f>'2M - SGS'!Y80</f>
        <v>8.3496000000000001E-2</v>
      </c>
      <c r="Z80" s="375">
        <f>'2M - SGS'!Z80</f>
        <v>8.6250999999999994E-2</v>
      </c>
      <c r="AA80" s="375">
        <f>'2M - SGS'!AA80</f>
        <v>8.6096000000000006E-2</v>
      </c>
      <c r="AB80" s="375">
        <f>'2M - SGS'!AB80</f>
        <v>7.8608999999999998E-2</v>
      </c>
      <c r="AC80" s="375">
        <f>'2M - SGS'!AC80</f>
        <v>8.1547999999999995E-2</v>
      </c>
      <c r="AD80" s="375">
        <f>'2M - SGS'!AD80</f>
        <v>7.2947999999999999E-2</v>
      </c>
      <c r="AE80" s="375">
        <f>'2M - SGS'!AE80</f>
        <v>8.6277000000000006E-2</v>
      </c>
      <c r="AF80" s="375">
        <f>'2M - SGS'!AF80</f>
        <v>8.3294000000000007E-2</v>
      </c>
      <c r="AG80" s="375">
        <f>'2M - SGS'!AG80</f>
        <v>8.5859000000000005E-2</v>
      </c>
      <c r="AH80" s="375">
        <f>'2M - SGS'!AH80</f>
        <v>8.5885000000000003E-2</v>
      </c>
      <c r="AI80" s="375">
        <f>'2M - SGS'!AI80</f>
        <v>8.3474999999999994E-2</v>
      </c>
      <c r="AJ80" s="375">
        <f>'2M - SGS'!AJ80</f>
        <v>8.6262000000000005E-2</v>
      </c>
      <c r="AK80" s="375">
        <f>'2M - SGS'!AK80</f>
        <v>8.3496000000000001E-2</v>
      </c>
      <c r="AL80" s="375">
        <f>'2M - SGS'!AL80</f>
        <v>8.6250999999999994E-2</v>
      </c>
      <c r="AM80" s="375">
        <f>'2M - SGS'!AM80</f>
        <v>8.6096000000000006E-2</v>
      </c>
      <c r="AO80" s="373">
        <f t="shared" si="53"/>
        <v>0.99999999999999989</v>
      </c>
    </row>
    <row r="81" spans="1:41" s="95" customFormat="1" ht="15.75" x14ac:dyDescent="0.25">
      <c r="A81" s="657"/>
      <c r="B81" s="13" t="str">
        <f t="shared" si="54"/>
        <v>Cooling</v>
      </c>
      <c r="C81" s="375">
        <f>'2M - SGS'!C81</f>
        <v>6.0000000000000002E-6</v>
      </c>
      <c r="D81" s="375">
        <f>'2M - SGS'!D81</f>
        <v>2.4699999999999999E-4</v>
      </c>
      <c r="E81" s="375">
        <f>'2M - SGS'!E81</f>
        <v>7.2360000000000002E-3</v>
      </c>
      <c r="F81" s="375">
        <f>'2M - SGS'!F81</f>
        <v>2.1690999999999998E-2</v>
      </c>
      <c r="G81" s="375">
        <f>'2M - SGS'!G81</f>
        <v>6.2979999999999994E-2</v>
      </c>
      <c r="H81" s="375">
        <f>'2M - SGS'!H81</f>
        <v>0.21317</v>
      </c>
      <c r="I81" s="375">
        <f>'2M - SGS'!I81</f>
        <v>0.29002899999999998</v>
      </c>
      <c r="J81" s="375">
        <f>'2M - SGS'!J81</f>
        <v>0.270206</v>
      </c>
      <c r="K81" s="375">
        <f>'2M - SGS'!K81</f>
        <v>0.108695</v>
      </c>
      <c r="L81" s="375">
        <f>'2M - SGS'!L81</f>
        <v>1.9643000000000001E-2</v>
      </c>
      <c r="M81" s="375">
        <f>'2M - SGS'!M81</f>
        <v>6.0299999999999998E-3</v>
      </c>
      <c r="N81" s="375">
        <f>'2M - SGS'!N81</f>
        <v>6.7000000000000002E-5</v>
      </c>
      <c r="O81" s="375">
        <f>'2M - SGS'!O81</f>
        <v>6.0000000000000002E-6</v>
      </c>
      <c r="P81" s="375">
        <f>'2M - SGS'!P81</f>
        <v>2.4699999999999999E-4</v>
      </c>
      <c r="Q81" s="375">
        <f>'2M - SGS'!Q81</f>
        <v>7.2360000000000002E-3</v>
      </c>
      <c r="R81" s="375">
        <f>'2M - SGS'!R81</f>
        <v>2.1690999999999998E-2</v>
      </c>
      <c r="S81" s="375">
        <f>'2M - SGS'!S81</f>
        <v>6.2979999999999994E-2</v>
      </c>
      <c r="T81" s="375">
        <f>'2M - SGS'!T81</f>
        <v>0.21317</v>
      </c>
      <c r="U81" s="375">
        <f>'2M - SGS'!U81</f>
        <v>0.29002899999999998</v>
      </c>
      <c r="V81" s="375">
        <f>'2M - SGS'!V81</f>
        <v>0.270206</v>
      </c>
      <c r="W81" s="375">
        <f>'2M - SGS'!W81</f>
        <v>0.108695</v>
      </c>
      <c r="X81" s="375">
        <f>'2M - SGS'!X81</f>
        <v>1.9643000000000001E-2</v>
      </c>
      <c r="Y81" s="375">
        <f>'2M - SGS'!Y81</f>
        <v>6.0299999999999998E-3</v>
      </c>
      <c r="Z81" s="375">
        <f>'2M - SGS'!Z81</f>
        <v>6.7000000000000002E-5</v>
      </c>
      <c r="AA81" s="375">
        <f>'2M - SGS'!AA81</f>
        <v>6.0000000000000002E-6</v>
      </c>
      <c r="AB81" s="375">
        <f>'2M - SGS'!AB81</f>
        <v>2.4699999999999999E-4</v>
      </c>
      <c r="AC81" s="375">
        <f>'2M - SGS'!AC81</f>
        <v>7.2360000000000002E-3</v>
      </c>
      <c r="AD81" s="375">
        <f>'2M - SGS'!AD81</f>
        <v>2.1690999999999998E-2</v>
      </c>
      <c r="AE81" s="375">
        <f>'2M - SGS'!AE81</f>
        <v>6.2979999999999994E-2</v>
      </c>
      <c r="AF81" s="375">
        <f>'2M - SGS'!AF81</f>
        <v>0.21317</v>
      </c>
      <c r="AG81" s="375">
        <f>'2M - SGS'!AG81</f>
        <v>0.29002899999999998</v>
      </c>
      <c r="AH81" s="375">
        <f>'2M - SGS'!AH81</f>
        <v>0.270206</v>
      </c>
      <c r="AI81" s="375">
        <f>'2M - SGS'!AI81</f>
        <v>0.108695</v>
      </c>
      <c r="AJ81" s="375">
        <f>'2M - SGS'!AJ81</f>
        <v>1.9643000000000001E-2</v>
      </c>
      <c r="AK81" s="375">
        <f>'2M - SGS'!AK81</f>
        <v>6.0299999999999998E-3</v>
      </c>
      <c r="AL81" s="375">
        <f>'2M - SGS'!AL81</f>
        <v>6.7000000000000002E-5</v>
      </c>
      <c r="AM81" s="375">
        <f>'2M - SGS'!AM81</f>
        <v>6.0000000000000002E-6</v>
      </c>
      <c r="AO81" s="373">
        <f t="shared" si="53"/>
        <v>0.99999999999999989</v>
      </c>
    </row>
    <row r="82" spans="1:41" s="95" customFormat="1" ht="15.75" x14ac:dyDescent="0.25">
      <c r="A82" s="657"/>
      <c r="B82" s="13" t="str">
        <f t="shared" si="54"/>
        <v>Ext Lighting</v>
      </c>
      <c r="C82" s="375">
        <f>'2M - SGS'!C82</f>
        <v>0.106265</v>
      </c>
      <c r="D82" s="375">
        <f>'2M - SGS'!D82</f>
        <v>8.2161999999999999E-2</v>
      </c>
      <c r="E82" s="375">
        <f>'2M - SGS'!E82</f>
        <v>7.0887000000000006E-2</v>
      </c>
      <c r="F82" s="375">
        <f>'2M - SGS'!F82</f>
        <v>6.8145999999999998E-2</v>
      </c>
      <c r="G82" s="375">
        <f>'2M - SGS'!G82</f>
        <v>8.1852999999999995E-2</v>
      </c>
      <c r="H82" s="375">
        <f>'2M - SGS'!H82</f>
        <v>6.7163E-2</v>
      </c>
      <c r="I82" s="375">
        <f>'2M - SGS'!I82</f>
        <v>8.6751999999999996E-2</v>
      </c>
      <c r="J82" s="375">
        <f>'2M - SGS'!J82</f>
        <v>6.9401000000000004E-2</v>
      </c>
      <c r="K82" s="375">
        <f>'2M - SGS'!K82</f>
        <v>8.2907999999999996E-2</v>
      </c>
      <c r="L82" s="375">
        <f>'2M - SGS'!L82</f>
        <v>0.100507</v>
      </c>
      <c r="M82" s="375">
        <f>'2M - SGS'!M82</f>
        <v>8.7251999999999996E-2</v>
      </c>
      <c r="N82" s="375">
        <f>'2M - SGS'!N82</f>
        <v>9.6703999999999998E-2</v>
      </c>
      <c r="O82" s="375">
        <f>'2M - SGS'!O82</f>
        <v>0.106265</v>
      </c>
      <c r="P82" s="375">
        <f>'2M - SGS'!P82</f>
        <v>8.2161999999999999E-2</v>
      </c>
      <c r="Q82" s="375">
        <f>'2M - SGS'!Q82</f>
        <v>7.0887000000000006E-2</v>
      </c>
      <c r="R82" s="375">
        <f>'2M - SGS'!R82</f>
        <v>6.8145999999999998E-2</v>
      </c>
      <c r="S82" s="375">
        <f>'2M - SGS'!S82</f>
        <v>8.1852999999999995E-2</v>
      </c>
      <c r="T82" s="375">
        <f>'2M - SGS'!T82</f>
        <v>6.7163E-2</v>
      </c>
      <c r="U82" s="375">
        <f>'2M - SGS'!U82</f>
        <v>8.6751999999999996E-2</v>
      </c>
      <c r="V82" s="375">
        <f>'2M - SGS'!V82</f>
        <v>6.9401000000000004E-2</v>
      </c>
      <c r="W82" s="375">
        <f>'2M - SGS'!W82</f>
        <v>8.2907999999999996E-2</v>
      </c>
      <c r="X82" s="375">
        <f>'2M - SGS'!X82</f>
        <v>0.100507</v>
      </c>
      <c r="Y82" s="375">
        <f>'2M - SGS'!Y82</f>
        <v>8.7251999999999996E-2</v>
      </c>
      <c r="Z82" s="375">
        <f>'2M - SGS'!Z82</f>
        <v>9.6703999999999998E-2</v>
      </c>
      <c r="AA82" s="375">
        <f>'2M - SGS'!AA82</f>
        <v>0.106265</v>
      </c>
      <c r="AB82" s="375">
        <f>'2M - SGS'!AB82</f>
        <v>8.2161999999999999E-2</v>
      </c>
      <c r="AC82" s="375">
        <f>'2M - SGS'!AC82</f>
        <v>7.0887000000000006E-2</v>
      </c>
      <c r="AD82" s="375">
        <f>'2M - SGS'!AD82</f>
        <v>6.8145999999999998E-2</v>
      </c>
      <c r="AE82" s="375">
        <f>'2M - SGS'!AE82</f>
        <v>8.1852999999999995E-2</v>
      </c>
      <c r="AF82" s="375">
        <f>'2M - SGS'!AF82</f>
        <v>6.7163E-2</v>
      </c>
      <c r="AG82" s="375">
        <f>'2M - SGS'!AG82</f>
        <v>8.6751999999999996E-2</v>
      </c>
      <c r="AH82" s="375">
        <f>'2M - SGS'!AH82</f>
        <v>6.9401000000000004E-2</v>
      </c>
      <c r="AI82" s="375">
        <f>'2M - SGS'!AI82</f>
        <v>8.2907999999999996E-2</v>
      </c>
      <c r="AJ82" s="375">
        <f>'2M - SGS'!AJ82</f>
        <v>0.100507</v>
      </c>
      <c r="AK82" s="375">
        <f>'2M - SGS'!AK82</f>
        <v>8.7251999999999996E-2</v>
      </c>
      <c r="AL82" s="375">
        <f>'2M - SGS'!AL82</f>
        <v>9.6703999999999998E-2</v>
      </c>
      <c r="AM82" s="375">
        <f>'2M - SGS'!AM82</f>
        <v>0.106265</v>
      </c>
      <c r="AO82" s="373">
        <f t="shared" si="53"/>
        <v>1</v>
      </c>
    </row>
    <row r="83" spans="1:41" s="95" customFormat="1" ht="15.75" x14ac:dyDescent="0.25">
      <c r="A83" s="657"/>
      <c r="B83" s="13" t="str">
        <f t="shared" si="54"/>
        <v>Heating</v>
      </c>
      <c r="C83" s="375">
        <f>'2M - SGS'!C83</f>
        <v>0.210397</v>
      </c>
      <c r="D83" s="375">
        <f>'2M - SGS'!D83</f>
        <v>0.17743600000000001</v>
      </c>
      <c r="E83" s="375">
        <f>'2M - SGS'!E83</f>
        <v>0.13192400000000001</v>
      </c>
      <c r="F83" s="375">
        <f>'2M - SGS'!F83</f>
        <v>5.9718E-2</v>
      </c>
      <c r="G83" s="375">
        <f>'2M - SGS'!G83</f>
        <v>2.6769000000000001E-2</v>
      </c>
      <c r="H83" s="375">
        <f>'2M - SGS'!H83</f>
        <v>4.2950000000000002E-3</v>
      </c>
      <c r="I83" s="375">
        <f>'2M - SGS'!I83</f>
        <v>2.895E-3</v>
      </c>
      <c r="J83" s="375">
        <f>'2M - SGS'!J83</f>
        <v>3.4320000000000002E-3</v>
      </c>
      <c r="K83" s="375">
        <f>'2M - SGS'!K83</f>
        <v>9.4020000000000006E-3</v>
      </c>
      <c r="L83" s="375">
        <f>'2M - SGS'!L83</f>
        <v>5.5496999999999998E-2</v>
      </c>
      <c r="M83" s="375">
        <f>'2M - SGS'!M83</f>
        <v>0.115452</v>
      </c>
      <c r="N83" s="375">
        <f>'2M - SGS'!N83</f>
        <v>0.20278299999999999</v>
      </c>
      <c r="O83" s="375">
        <f>'2M - SGS'!O83</f>
        <v>0.210397</v>
      </c>
      <c r="P83" s="375">
        <f>'2M - SGS'!P83</f>
        <v>0.17743600000000001</v>
      </c>
      <c r="Q83" s="375">
        <f>'2M - SGS'!Q83</f>
        <v>0.13192400000000001</v>
      </c>
      <c r="R83" s="375">
        <f>'2M - SGS'!R83</f>
        <v>5.9718E-2</v>
      </c>
      <c r="S83" s="375">
        <f>'2M - SGS'!S83</f>
        <v>2.6769000000000001E-2</v>
      </c>
      <c r="T83" s="375">
        <f>'2M - SGS'!T83</f>
        <v>4.2950000000000002E-3</v>
      </c>
      <c r="U83" s="375">
        <f>'2M - SGS'!U83</f>
        <v>2.895E-3</v>
      </c>
      <c r="V83" s="375">
        <f>'2M - SGS'!V83</f>
        <v>3.4320000000000002E-3</v>
      </c>
      <c r="W83" s="375">
        <f>'2M - SGS'!W83</f>
        <v>9.4020000000000006E-3</v>
      </c>
      <c r="X83" s="375">
        <f>'2M - SGS'!X83</f>
        <v>5.5496999999999998E-2</v>
      </c>
      <c r="Y83" s="375">
        <f>'2M - SGS'!Y83</f>
        <v>0.115452</v>
      </c>
      <c r="Z83" s="375">
        <f>'2M - SGS'!Z83</f>
        <v>0.20278299999999999</v>
      </c>
      <c r="AA83" s="375">
        <f>'2M - SGS'!AA83</f>
        <v>0.210397</v>
      </c>
      <c r="AB83" s="375">
        <f>'2M - SGS'!AB83</f>
        <v>0.17743600000000001</v>
      </c>
      <c r="AC83" s="375">
        <f>'2M - SGS'!AC83</f>
        <v>0.13192400000000001</v>
      </c>
      <c r="AD83" s="375">
        <f>'2M - SGS'!AD83</f>
        <v>5.9718E-2</v>
      </c>
      <c r="AE83" s="375">
        <f>'2M - SGS'!AE83</f>
        <v>2.6769000000000001E-2</v>
      </c>
      <c r="AF83" s="375">
        <f>'2M - SGS'!AF83</f>
        <v>4.2950000000000002E-3</v>
      </c>
      <c r="AG83" s="375">
        <f>'2M - SGS'!AG83</f>
        <v>2.895E-3</v>
      </c>
      <c r="AH83" s="375">
        <f>'2M - SGS'!AH83</f>
        <v>3.4320000000000002E-3</v>
      </c>
      <c r="AI83" s="375">
        <f>'2M - SGS'!AI83</f>
        <v>9.4020000000000006E-3</v>
      </c>
      <c r="AJ83" s="375">
        <f>'2M - SGS'!AJ83</f>
        <v>5.5496999999999998E-2</v>
      </c>
      <c r="AK83" s="375">
        <f>'2M - SGS'!AK83</f>
        <v>0.115452</v>
      </c>
      <c r="AL83" s="375">
        <f>'2M - SGS'!AL83</f>
        <v>0.20278299999999999</v>
      </c>
      <c r="AM83" s="375">
        <f>'2M - SGS'!AM83</f>
        <v>0.210397</v>
      </c>
      <c r="AO83" s="373">
        <f t="shared" si="53"/>
        <v>1.0000000000000002</v>
      </c>
    </row>
    <row r="84" spans="1:41" s="95" customFormat="1" ht="15.75" x14ac:dyDescent="0.25">
      <c r="A84" s="657"/>
      <c r="B84" s="13" t="str">
        <f t="shared" si="54"/>
        <v>HVAC</v>
      </c>
      <c r="C84" s="375">
        <f>'2M - SGS'!C84</f>
        <v>0.107824</v>
      </c>
      <c r="D84" s="375">
        <f>'2M - SGS'!D84</f>
        <v>9.1051999999999994E-2</v>
      </c>
      <c r="E84" s="375">
        <f>'2M - SGS'!E84</f>
        <v>7.1135000000000004E-2</v>
      </c>
      <c r="F84" s="375">
        <f>'2M - SGS'!F84</f>
        <v>4.1179E-2</v>
      </c>
      <c r="G84" s="375">
        <f>'2M - SGS'!G84</f>
        <v>4.4423999999999998E-2</v>
      </c>
      <c r="H84" s="375">
        <f>'2M - SGS'!H84</f>
        <v>0.106128</v>
      </c>
      <c r="I84" s="375">
        <f>'2M - SGS'!I84</f>
        <v>0.14288100000000001</v>
      </c>
      <c r="J84" s="375">
        <f>'2M - SGS'!J84</f>
        <v>0.133494</v>
      </c>
      <c r="K84" s="375">
        <f>'2M - SGS'!K84</f>
        <v>5.781E-2</v>
      </c>
      <c r="L84" s="375">
        <f>'2M - SGS'!L84</f>
        <v>3.8018000000000003E-2</v>
      </c>
      <c r="M84" s="375">
        <f>'2M - SGS'!M84</f>
        <v>6.2103999999999999E-2</v>
      </c>
      <c r="N84" s="375">
        <f>'2M - SGS'!N84</f>
        <v>0.103951</v>
      </c>
      <c r="O84" s="375">
        <f>'2M - SGS'!O84</f>
        <v>0.107824</v>
      </c>
      <c r="P84" s="375">
        <f>'2M - SGS'!P84</f>
        <v>9.1051999999999994E-2</v>
      </c>
      <c r="Q84" s="375">
        <f>'2M - SGS'!Q84</f>
        <v>7.1135000000000004E-2</v>
      </c>
      <c r="R84" s="375">
        <f>'2M - SGS'!R84</f>
        <v>4.1179E-2</v>
      </c>
      <c r="S84" s="375">
        <f>'2M - SGS'!S84</f>
        <v>4.4423999999999998E-2</v>
      </c>
      <c r="T84" s="375">
        <f>'2M - SGS'!T84</f>
        <v>0.106128</v>
      </c>
      <c r="U84" s="375">
        <f>'2M - SGS'!U84</f>
        <v>0.14288100000000001</v>
      </c>
      <c r="V84" s="375">
        <f>'2M - SGS'!V84</f>
        <v>0.133494</v>
      </c>
      <c r="W84" s="375">
        <f>'2M - SGS'!W84</f>
        <v>5.781E-2</v>
      </c>
      <c r="X84" s="375">
        <f>'2M - SGS'!X84</f>
        <v>3.8018000000000003E-2</v>
      </c>
      <c r="Y84" s="375">
        <f>'2M - SGS'!Y84</f>
        <v>6.2103999999999999E-2</v>
      </c>
      <c r="Z84" s="375">
        <f>'2M - SGS'!Z84</f>
        <v>0.103951</v>
      </c>
      <c r="AA84" s="375">
        <f>'2M - SGS'!AA84</f>
        <v>0.107824</v>
      </c>
      <c r="AB84" s="375">
        <f>'2M - SGS'!AB84</f>
        <v>9.1051999999999994E-2</v>
      </c>
      <c r="AC84" s="375">
        <f>'2M - SGS'!AC84</f>
        <v>7.1135000000000004E-2</v>
      </c>
      <c r="AD84" s="375">
        <f>'2M - SGS'!AD84</f>
        <v>4.1179E-2</v>
      </c>
      <c r="AE84" s="375">
        <f>'2M - SGS'!AE84</f>
        <v>4.4423999999999998E-2</v>
      </c>
      <c r="AF84" s="375">
        <f>'2M - SGS'!AF84</f>
        <v>0.106128</v>
      </c>
      <c r="AG84" s="375">
        <f>'2M - SGS'!AG84</f>
        <v>0.14288100000000001</v>
      </c>
      <c r="AH84" s="375">
        <f>'2M - SGS'!AH84</f>
        <v>0.133494</v>
      </c>
      <c r="AI84" s="375">
        <f>'2M - SGS'!AI84</f>
        <v>5.781E-2</v>
      </c>
      <c r="AJ84" s="375">
        <f>'2M - SGS'!AJ84</f>
        <v>3.8018000000000003E-2</v>
      </c>
      <c r="AK84" s="375">
        <f>'2M - SGS'!AK84</f>
        <v>6.2103999999999999E-2</v>
      </c>
      <c r="AL84" s="375">
        <f>'2M - SGS'!AL84</f>
        <v>0.103951</v>
      </c>
      <c r="AM84" s="375">
        <f>'2M - SGS'!AM84</f>
        <v>0.107824</v>
      </c>
      <c r="AO84" s="373">
        <f t="shared" si="53"/>
        <v>1</v>
      </c>
    </row>
    <row r="85" spans="1:41" s="95" customFormat="1" ht="15.75" x14ac:dyDescent="0.25">
      <c r="A85" s="657"/>
      <c r="B85" s="13" t="str">
        <f t="shared" si="54"/>
        <v>Lighting</v>
      </c>
      <c r="C85" s="375">
        <f>'2M - SGS'!C85</f>
        <v>9.3563999999999994E-2</v>
      </c>
      <c r="D85" s="375">
        <f>'2M - SGS'!D85</f>
        <v>7.2162000000000004E-2</v>
      </c>
      <c r="E85" s="375">
        <f>'2M - SGS'!E85</f>
        <v>7.8372999999999998E-2</v>
      </c>
      <c r="F85" s="375">
        <f>'2M - SGS'!F85</f>
        <v>7.6534000000000005E-2</v>
      </c>
      <c r="G85" s="375">
        <f>'2M - SGS'!G85</f>
        <v>9.4246999999999997E-2</v>
      </c>
      <c r="H85" s="375">
        <f>'2M - SGS'!H85</f>
        <v>7.5599E-2</v>
      </c>
      <c r="I85" s="375">
        <f>'2M - SGS'!I85</f>
        <v>9.6199999999999994E-2</v>
      </c>
      <c r="J85" s="375">
        <f>'2M - SGS'!J85</f>
        <v>7.7077999999999994E-2</v>
      </c>
      <c r="K85" s="375">
        <f>'2M - SGS'!K85</f>
        <v>8.1374000000000002E-2</v>
      </c>
      <c r="L85" s="375">
        <f>'2M - SGS'!L85</f>
        <v>9.4072000000000003E-2</v>
      </c>
      <c r="M85" s="375">
        <f>'2M - SGS'!M85</f>
        <v>7.6706999999999997E-2</v>
      </c>
      <c r="N85" s="375">
        <f>'2M - SGS'!N85</f>
        <v>8.4089999999999998E-2</v>
      </c>
      <c r="O85" s="375">
        <f>'2M - SGS'!O85</f>
        <v>9.3563999999999994E-2</v>
      </c>
      <c r="P85" s="375">
        <f>'2M - SGS'!P85</f>
        <v>7.2162000000000004E-2</v>
      </c>
      <c r="Q85" s="375">
        <f>'2M - SGS'!Q85</f>
        <v>7.8372999999999998E-2</v>
      </c>
      <c r="R85" s="375">
        <f>'2M - SGS'!R85</f>
        <v>7.6534000000000005E-2</v>
      </c>
      <c r="S85" s="375">
        <f>'2M - SGS'!S85</f>
        <v>9.4246999999999997E-2</v>
      </c>
      <c r="T85" s="375">
        <f>'2M - SGS'!T85</f>
        <v>7.5599E-2</v>
      </c>
      <c r="U85" s="375">
        <f>'2M - SGS'!U85</f>
        <v>9.6199999999999994E-2</v>
      </c>
      <c r="V85" s="375">
        <f>'2M - SGS'!V85</f>
        <v>7.7077999999999994E-2</v>
      </c>
      <c r="W85" s="375">
        <f>'2M - SGS'!W85</f>
        <v>8.1374000000000002E-2</v>
      </c>
      <c r="X85" s="375">
        <f>'2M - SGS'!X85</f>
        <v>9.4072000000000003E-2</v>
      </c>
      <c r="Y85" s="375">
        <f>'2M - SGS'!Y85</f>
        <v>7.6706999999999997E-2</v>
      </c>
      <c r="Z85" s="375">
        <f>'2M - SGS'!Z85</f>
        <v>8.4089999999999998E-2</v>
      </c>
      <c r="AA85" s="375">
        <f>'2M - SGS'!AA85</f>
        <v>9.3563999999999994E-2</v>
      </c>
      <c r="AB85" s="375">
        <f>'2M - SGS'!AB85</f>
        <v>7.2162000000000004E-2</v>
      </c>
      <c r="AC85" s="375">
        <f>'2M - SGS'!AC85</f>
        <v>7.8372999999999998E-2</v>
      </c>
      <c r="AD85" s="375">
        <f>'2M - SGS'!AD85</f>
        <v>7.6534000000000005E-2</v>
      </c>
      <c r="AE85" s="375">
        <f>'2M - SGS'!AE85</f>
        <v>9.4246999999999997E-2</v>
      </c>
      <c r="AF85" s="375">
        <f>'2M - SGS'!AF85</f>
        <v>7.5599E-2</v>
      </c>
      <c r="AG85" s="375">
        <f>'2M - SGS'!AG85</f>
        <v>9.6199999999999994E-2</v>
      </c>
      <c r="AH85" s="375">
        <f>'2M - SGS'!AH85</f>
        <v>7.7077999999999994E-2</v>
      </c>
      <c r="AI85" s="375">
        <f>'2M - SGS'!AI85</f>
        <v>8.1374000000000002E-2</v>
      </c>
      <c r="AJ85" s="375">
        <f>'2M - SGS'!AJ85</f>
        <v>9.4072000000000003E-2</v>
      </c>
      <c r="AK85" s="375">
        <f>'2M - SGS'!AK85</f>
        <v>7.6706999999999997E-2</v>
      </c>
      <c r="AL85" s="375">
        <f>'2M - SGS'!AL85</f>
        <v>8.4089999999999998E-2</v>
      </c>
      <c r="AM85" s="375">
        <f>'2M - SGS'!AM85</f>
        <v>9.3563999999999994E-2</v>
      </c>
      <c r="AO85" s="373">
        <f t="shared" si="53"/>
        <v>1</v>
      </c>
    </row>
    <row r="86" spans="1:41" s="95" customFormat="1" ht="15.75" x14ac:dyDescent="0.25">
      <c r="A86" s="657"/>
      <c r="B86" s="13" t="str">
        <f t="shared" si="54"/>
        <v>Miscellaneous</v>
      </c>
      <c r="C86" s="375">
        <f>'2M - SGS'!C86</f>
        <v>8.5109000000000004E-2</v>
      </c>
      <c r="D86" s="375">
        <f>'2M - SGS'!D86</f>
        <v>7.7715000000000006E-2</v>
      </c>
      <c r="E86" s="375">
        <f>'2M - SGS'!E86</f>
        <v>8.6136000000000004E-2</v>
      </c>
      <c r="F86" s="375">
        <f>'2M - SGS'!F86</f>
        <v>7.9796000000000006E-2</v>
      </c>
      <c r="G86" s="375">
        <f>'2M - SGS'!G86</f>
        <v>8.5334999999999994E-2</v>
      </c>
      <c r="H86" s="375">
        <f>'2M - SGS'!H86</f>
        <v>8.1994999999999998E-2</v>
      </c>
      <c r="I86" s="375">
        <f>'2M - SGS'!I86</f>
        <v>8.4098999999999993E-2</v>
      </c>
      <c r="J86" s="375">
        <f>'2M - SGS'!J86</f>
        <v>8.4198999999999996E-2</v>
      </c>
      <c r="K86" s="375">
        <f>'2M - SGS'!K86</f>
        <v>8.2512000000000002E-2</v>
      </c>
      <c r="L86" s="375">
        <f>'2M - SGS'!L86</f>
        <v>8.5277000000000006E-2</v>
      </c>
      <c r="M86" s="375">
        <f>'2M - SGS'!M86</f>
        <v>8.2588999999999996E-2</v>
      </c>
      <c r="N86" s="375">
        <f>'2M - SGS'!N86</f>
        <v>8.5237999999999994E-2</v>
      </c>
      <c r="O86" s="375">
        <f>'2M - SGS'!O86</f>
        <v>8.5109000000000004E-2</v>
      </c>
      <c r="P86" s="375">
        <f>'2M - SGS'!P86</f>
        <v>7.7715000000000006E-2</v>
      </c>
      <c r="Q86" s="375">
        <f>'2M - SGS'!Q86</f>
        <v>8.6136000000000004E-2</v>
      </c>
      <c r="R86" s="375">
        <f>'2M - SGS'!R86</f>
        <v>7.9796000000000006E-2</v>
      </c>
      <c r="S86" s="375">
        <f>'2M - SGS'!S86</f>
        <v>8.5334999999999994E-2</v>
      </c>
      <c r="T86" s="375">
        <f>'2M - SGS'!T86</f>
        <v>8.1994999999999998E-2</v>
      </c>
      <c r="U86" s="375">
        <f>'2M - SGS'!U86</f>
        <v>8.4098999999999993E-2</v>
      </c>
      <c r="V86" s="375">
        <f>'2M - SGS'!V86</f>
        <v>8.4198999999999996E-2</v>
      </c>
      <c r="W86" s="375">
        <f>'2M - SGS'!W86</f>
        <v>8.2512000000000002E-2</v>
      </c>
      <c r="X86" s="375">
        <f>'2M - SGS'!X86</f>
        <v>8.5277000000000006E-2</v>
      </c>
      <c r="Y86" s="375">
        <f>'2M - SGS'!Y86</f>
        <v>8.2588999999999996E-2</v>
      </c>
      <c r="Z86" s="375">
        <f>'2M - SGS'!Z86</f>
        <v>8.5237999999999994E-2</v>
      </c>
      <c r="AA86" s="375">
        <f>'2M - SGS'!AA86</f>
        <v>8.5109000000000004E-2</v>
      </c>
      <c r="AB86" s="375">
        <f>'2M - SGS'!AB86</f>
        <v>7.7715000000000006E-2</v>
      </c>
      <c r="AC86" s="375">
        <f>'2M - SGS'!AC86</f>
        <v>8.6136000000000004E-2</v>
      </c>
      <c r="AD86" s="375">
        <f>'2M - SGS'!AD86</f>
        <v>7.9796000000000006E-2</v>
      </c>
      <c r="AE86" s="375">
        <f>'2M - SGS'!AE86</f>
        <v>8.5334999999999994E-2</v>
      </c>
      <c r="AF86" s="375">
        <f>'2M - SGS'!AF86</f>
        <v>8.1994999999999998E-2</v>
      </c>
      <c r="AG86" s="375">
        <f>'2M - SGS'!AG86</f>
        <v>8.4098999999999993E-2</v>
      </c>
      <c r="AH86" s="375">
        <f>'2M - SGS'!AH86</f>
        <v>8.4198999999999996E-2</v>
      </c>
      <c r="AI86" s="375">
        <f>'2M - SGS'!AI86</f>
        <v>8.2512000000000002E-2</v>
      </c>
      <c r="AJ86" s="375">
        <f>'2M - SGS'!AJ86</f>
        <v>8.5277000000000006E-2</v>
      </c>
      <c r="AK86" s="375">
        <f>'2M - SGS'!AK86</f>
        <v>8.2588999999999996E-2</v>
      </c>
      <c r="AL86" s="375">
        <f>'2M - SGS'!AL86</f>
        <v>8.5237999999999994E-2</v>
      </c>
      <c r="AM86" s="375">
        <f>'2M - SGS'!AM86</f>
        <v>8.5109000000000004E-2</v>
      </c>
      <c r="AO86" s="373">
        <f t="shared" si="53"/>
        <v>1.0000000000000002</v>
      </c>
    </row>
    <row r="87" spans="1:41" s="95" customFormat="1" ht="15.75" x14ac:dyDescent="0.25">
      <c r="A87" s="657"/>
      <c r="B87" s="13" t="str">
        <f t="shared" si="54"/>
        <v>Motors</v>
      </c>
      <c r="C87" s="375">
        <f>'2M - SGS'!C87</f>
        <v>8.5109000000000004E-2</v>
      </c>
      <c r="D87" s="375">
        <f>'2M - SGS'!D87</f>
        <v>7.7715000000000006E-2</v>
      </c>
      <c r="E87" s="375">
        <f>'2M - SGS'!E87</f>
        <v>8.6136000000000004E-2</v>
      </c>
      <c r="F87" s="375">
        <f>'2M - SGS'!F87</f>
        <v>7.9796000000000006E-2</v>
      </c>
      <c r="G87" s="375">
        <f>'2M - SGS'!G87</f>
        <v>8.5334999999999994E-2</v>
      </c>
      <c r="H87" s="375">
        <f>'2M - SGS'!H87</f>
        <v>8.1994999999999998E-2</v>
      </c>
      <c r="I87" s="375">
        <f>'2M - SGS'!I87</f>
        <v>8.4098999999999993E-2</v>
      </c>
      <c r="J87" s="375">
        <f>'2M - SGS'!J87</f>
        <v>8.4198999999999996E-2</v>
      </c>
      <c r="K87" s="375">
        <f>'2M - SGS'!K87</f>
        <v>8.2512000000000002E-2</v>
      </c>
      <c r="L87" s="375">
        <f>'2M - SGS'!L87</f>
        <v>8.5277000000000006E-2</v>
      </c>
      <c r="M87" s="375">
        <f>'2M - SGS'!M87</f>
        <v>8.2588999999999996E-2</v>
      </c>
      <c r="N87" s="375">
        <f>'2M - SGS'!N87</f>
        <v>8.5237999999999994E-2</v>
      </c>
      <c r="O87" s="375">
        <f>'2M - SGS'!O87</f>
        <v>8.5109000000000004E-2</v>
      </c>
      <c r="P87" s="375">
        <f>'2M - SGS'!P87</f>
        <v>7.7715000000000006E-2</v>
      </c>
      <c r="Q87" s="375">
        <f>'2M - SGS'!Q87</f>
        <v>8.6136000000000004E-2</v>
      </c>
      <c r="R87" s="375">
        <f>'2M - SGS'!R87</f>
        <v>7.9796000000000006E-2</v>
      </c>
      <c r="S87" s="375">
        <f>'2M - SGS'!S87</f>
        <v>8.5334999999999994E-2</v>
      </c>
      <c r="T87" s="375">
        <f>'2M - SGS'!T87</f>
        <v>8.1994999999999998E-2</v>
      </c>
      <c r="U87" s="375">
        <f>'2M - SGS'!U87</f>
        <v>8.4098999999999993E-2</v>
      </c>
      <c r="V87" s="375">
        <f>'2M - SGS'!V87</f>
        <v>8.4198999999999996E-2</v>
      </c>
      <c r="W87" s="375">
        <f>'2M - SGS'!W87</f>
        <v>8.2512000000000002E-2</v>
      </c>
      <c r="X87" s="375">
        <f>'2M - SGS'!X87</f>
        <v>8.5277000000000006E-2</v>
      </c>
      <c r="Y87" s="375">
        <f>'2M - SGS'!Y87</f>
        <v>8.2588999999999996E-2</v>
      </c>
      <c r="Z87" s="375">
        <f>'2M - SGS'!Z87</f>
        <v>8.5237999999999994E-2</v>
      </c>
      <c r="AA87" s="375">
        <f>'2M - SGS'!AA87</f>
        <v>8.5109000000000004E-2</v>
      </c>
      <c r="AB87" s="375">
        <f>'2M - SGS'!AB87</f>
        <v>7.7715000000000006E-2</v>
      </c>
      <c r="AC87" s="375">
        <f>'2M - SGS'!AC87</f>
        <v>8.6136000000000004E-2</v>
      </c>
      <c r="AD87" s="375">
        <f>'2M - SGS'!AD87</f>
        <v>7.9796000000000006E-2</v>
      </c>
      <c r="AE87" s="375">
        <f>'2M - SGS'!AE87</f>
        <v>8.5334999999999994E-2</v>
      </c>
      <c r="AF87" s="375">
        <f>'2M - SGS'!AF87</f>
        <v>8.1994999999999998E-2</v>
      </c>
      <c r="AG87" s="375">
        <f>'2M - SGS'!AG87</f>
        <v>8.4098999999999993E-2</v>
      </c>
      <c r="AH87" s="375">
        <f>'2M - SGS'!AH87</f>
        <v>8.4198999999999996E-2</v>
      </c>
      <c r="AI87" s="375">
        <f>'2M - SGS'!AI87</f>
        <v>8.2512000000000002E-2</v>
      </c>
      <c r="AJ87" s="375">
        <f>'2M - SGS'!AJ87</f>
        <v>8.5277000000000006E-2</v>
      </c>
      <c r="AK87" s="375">
        <f>'2M - SGS'!AK87</f>
        <v>8.2588999999999996E-2</v>
      </c>
      <c r="AL87" s="375">
        <f>'2M - SGS'!AL87</f>
        <v>8.5237999999999994E-2</v>
      </c>
      <c r="AM87" s="375">
        <f>'2M - SGS'!AM87</f>
        <v>8.5109000000000004E-2</v>
      </c>
      <c r="AO87" s="373">
        <f t="shared" si="53"/>
        <v>1.0000000000000002</v>
      </c>
    </row>
    <row r="88" spans="1:41" s="95" customFormat="1" ht="15.75" x14ac:dyDescent="0.25">
      <c r="A88" s="657"/>
      <c r="B88" s="13" t="str">
        <f t="shared" si="54"/>
        <v>Process</v>
      </c>
      <c r="C88" s="375">
        <f>'2M - SGS'!C88</f>
        <v>8.5109000000000004E-2</v>
      </c>
      <c r="D88" s="375">
        <f>'2M - SGS'!D88</f>
        <v>7.7715000000000006E-2</v>
      </c>
      <c r="E88" s="375">
        <f>'2M - SGS'!E88</f>
        <v>8.6136000000000004E-2</v>
      </c>
      <c r="F88" s="375">
        <f>'2M - SGS'!F88</f>
        <v>7.9796000000000006E-2</v>
      </c>
      <c r="G88" s="375">
        <f>'2M - SGS'!G88</f>
        <v>8.5334999999999994E-2</v>
      </c>
      <c r="H88" s="375">
        <f>'2M - SGS'!H88</f>
        <v>8.1994999999999998E-2</v>
      </c>
      <c r="I88" s="375">
        <f>'2M - SGS'!I88</f>
        <v>8.4098999999999993E-2</v>
      </c>
      <c r="J88" s="375">
        <f>'2M - SGS'!J88</f>
        <v>8.4198999999999996E-2</v>
      </c>
      <c r="K88" s="375">
        <f>'2M - SGS'!K88</f>
        <v>8.2512000000000002E-2</v>
      </c>
      <c r="L88" s="375">
        <f>'2M - SGS'!L88</f>
        <v>8.5277000000000006E-2</v>
      </c>
      <c r="M88" s="375">
        <f>'2M - SGS'!M88</f>
        <v>8.2588999999999996E-2</v>
      </c>
      <c r="N88" s="375">
        <f>'2M - SGS'!N88</f>
        <v>8.5237999999999994E-2</v>
      </c>
      <c r="O88" s="375">
        <f>'2M - SGS'!O88</f>
        <v>8.5109000000000004E-2</v>
      </c>
      <c r="P88" s="375">
        <f>'2M - SGS'!P88</f>
        <v>7.7715000000000006E-2</v>
      </c>
      <c r="Q88" s="375">
        <f>'2M - SGS'!Q88</f>
        <v>8.6136000000000004E-2</v>
      </c>
      <c r="R88" s="375">
        <f>'2M - SGS'!R88</f>
        <v>7.9796000000000006E-2</v>
      </c>
      <c r="S88" s="375">
        <f>'2M - SGS'!S88</f>
        <v>8.5334999999999994E-2</v>
      </c>
      <c r="T88" s="375">
        <f>'2M - SGS'!T88</f>
        <v>8.1994999999999998E-2</v>
      </c>
      <c r="U88" s="375">
        <f>'2M - SGS'!U88</f>
        <v>8.4098999999999993E-2</v>
      </c>
      <c r="V88" s="375">
        <f>'2M - SGS'!V88</f>
        <v>8.4198999999999996E-2</v>
      </c>
      <c r="W88" s="375">
        <f>'2M - SGS'!W88</f>
        <v>8.2512000000000002E-2</v>
      </c>
      <c r="X88" s="375">
        <f>'2M - SGS'!X88</f>
        <v>8.5277000000000006E-2</v>
      </c>
      <c r="Y88" s="375">
        <f>'2M - SGS'!Y88</f>
        <v>8.2588999999999996E-2</v>
      </c>
      <c r="Z88" s="375">
        <f>'2M - SGS'!Z88</f>
        <v>8.5237999999999994E-2</v>
      </c>
      <c r="AA88" s="375">
        <f>'2M - SGS'!AA88</f>
        <v>8.5109000000000004E-2</v>
      </c>
      <c r="AB88" s="375">
        <f>'2M - SGS'!AB88</f>
        <v>7.7715000000000006E-2</v>
      </c>
      <c r="AC88" s="375">
        <f>'2M - SGS'!AC88</f>
        <v>8.6136000000000004E-2</v>
      </c>
      <c r="AD88" s="375">
        <f>'2M - SGS'!AD88</f>
        <v>7.9796000000000006E-2</v>
      </c>
      <c r="AE88" s="375">
        <f>'2M - SGS'!AE88</f>
        <v>8.5334999999999994E-2</v>
      </c>
      <c r="AF88" s="375">
        <f>'2M - SGS'!AF88</f>
        <v>8.1994999999999998E-2</v>
      </c>
      <c r="AG88" s="375">
        <f>'2M - SGS'!AG88</f>
        <v>8.4098999999999993E-2</v>
      </c>
      <c r="AH88" s="375">
        <f>'2M - SGS'!AH88</f>
        <v>8.4198999999999996E-2</v>
      </c>
      <c r="AI88" s="375">
        <f>'2M - SGS'!AI88</f>
        <v>8.2512000000000002E-2</v>
      </c>
      <c r="AJ88" s="375">
        <f>'2M - SGS'!AJ88</f>
        <v>8.5277000000000006E-2</v>
      </c>
      <c r="AK88" s="375">
        <f>'2M - SGS'!AK88</f>
        <v>8.2588999999999996E-2</v>
      </c>
      <c r="AL88" s="375">
        <f>'2M - SGS'!AL88</f>
        <v>8.5237999999999994E-2</v>
      </c>
      <c r="AM88" s="375">
        <f>'2M - SGS'!AM88</f>
        <v>8.5109000000000004E-2</v>
      </c>
      <c r="AO88" s="373">
        <f t="shared" si="53"/>
        <v>1.0000000000000002</v>
      </c>
    </row>
    <row r="89" spans="1:41" s="95" customFormat="1" ht="15.75" x14ac:dyDescent="0.25">
      <c r="A89" s="657"/>
      <c r="B89" s="13" t="str">
        <f t="shared" si="54"/>
        <v>Refrigeration</v>
      </c>
      <c r="C89" s="375">
        <f>'2M - SGS'!C89</f>
        <v>8.3486000000000005E-2</v>
      </c>
      <c r="D89" s="375">
        <f>'2M - SGS'!D89</f>
        <v>7.6158000000000003E-2</v>
      </c>
      <c r="E89" s="375">
        <f>'2M - SGS'!E89</f>
        <v>8.3346000000000003E-2</v>
      </c>
      <c r="F89" s="375">
        <f>'2M - SGS'!F89</f>
        <v>8.0782999999999994E-2</v>
      </c>
      <c r="G89" s="375">
        <f>'2M - SGS'!G89</f>
        <v>8.5133E-2</v>
      </c>
      <c r="H89" s="375">
        <f>'2M - SGS'!H89</f>
        <v>8.4294999999999995E-2</v>
      </c>
      <c r="I89" s="375">
        <f>'2M - SGS'!I89</f>
        <v>8.7456999999999993E-2</v>
      </c>
      <c r="J89" s="375">
        <f>'2M - SGS'!J89</f>
        <v>8.7230000000000002E-2</v>
      </c>
      <c r="K89" s="375">
        <f>'2M - SGS'!K89</f>
        <v>8.3319000000000004E-2</v>
      </c>
      <c r="L89" s="375">
        <f>'2M - SGS'!L89</f>
        <v>8.4562999999999999E-2</v>
      </c>
      <c r="M89" s="375">
        <f>'2M - SGS'!M89</f>
        <v>8.1112000000000004E-2</v>
      </c>
      <c r="N89" s="375">
        <f>'2M - SGS'!N89</f>
        <v>8.3117999999999997E-2</v>
      </c>
      <c r="O89" s="375">
        <f>'2M - SGS'!O89</f>
        <v>8.3486000000000005E-2</v>
      </c>
      <c r="P89" s="375">
        <f>'2M - SGS'!P89</f>
        <v>7.6158000000000003E-2</v>
      </c>
      <c r="Q89" s="375">
        <f>'2M - SGS'!Q89</f>
        <v>8.3346000000000003E-2</v>
      </c>
      <c r="R89" s="375">
        <f>'2M - SGS'!R89</f>
        <v>8.0782999999999994E-2</v>
      </c>
      <c r="S89" s="375">
        <f>'2M - SGS'!S89</f>
        <v>8.5133E-2</v>
      </c>
      <c r="T89" s="375">
        <f>'2M - SGS'!T89</f>
        <v>8.4294999999999995E-2</v>
      </c>
      <c r="U89" s="375">
        <f>'2M - SGS'!U89</f>
        <v>8.7456999999999993E-2</v>
      </c>
      <c r="V89" s="375">
        <f>'2M - SGS'!V89</f>
        <v>8.7230000000000002E-2</v>
      </c>
      <c r="W89" s="375">
        <f>'2M - SGS'!W89</f>
        <v>8.3319000000000004E-2</v>
      </c>
      <c r="X89" s="375">
        <f>'2M - SGS'!X89</f>
        <v>8.4562999999999999E-2</v>
      </c>
      <c r="Y89" s="375">
        <f>'2M - SGS'!Y89</f>
        <v>8.1112000000000004E-2</v>
      </c>
      <c r="Z89" s="375">
        <f>'2M - SGS'!Z89</f>
        <v>8.3117999999999997E-2</v>
      </c>
      <c r="AA89" s="375">
        <f>'2M - SGS'!AA89</f>
        <v>8.3486000000000005E-2</v>
      </c>
      <c r="AB89" s="375">
        <f>'2M - SGS'!AB89</f>
        <v>7.6158000000000003E-2</v>
      </c>
      <c r="AC89" s="375">
        <f>'2M - SGS'!AC89</f>
        <v>8.3346000000000003E-2</v>
      </c>
      <c r="AD89" s="375">
        <f>'2M - SGS'!AD89</f>
        <v>8.0782999999999994E-2</v>
      </c>
      <c r="AE89" s="375">
        <f>'2M - SGS'!AE89</f>
        <v>8.5133E-2</v>
      </c>
      <c r="AF89" s="375">
        <f>'2M - SGS'!AF89</f>
        <v>8.4294999999999995E-2</v>
      </c>
      <c r="AG89" s="375">
        <f>'2M - SGS'!AG89</f>
        <v>8.7456999999999993E-2</v>
      </c>
      <c r="AH89" s="375">
        <f>'2M - SGS'!AH89</f>
        <v>8.7230000000000002E-2</v>
      </c>
      <c r="AI89" s="375">
        <f>'2M - SGS'!AI89</f>
        <v>8.3319000000000004E-2</v>
      </c>
      <c r="AJ89" s="375">
        <f>'2M - SGS'!AJ89</f>
        <v>8.4562999999999999E-2</v>
      </c>
      <c r="AK89" s="375">
        <f>'2M - SGS'!AK89</f>
        <v>8.1112000000000004E-2</v>
      </c>
      <c r="AL89" s="375">
        <f>'2M - SGS'!AL89</f>
        <v>8.3117999999999997E-2</v>
      </c>
      <c r="AM89" s="375">
        <f>'2M - SGS'!AM89</f>
        <v>8.3486000000000005E-2</v>
      </c>
      <c r="AO89" s="373">
        <f t="shared" si="53"/>
        <v>1</v>
      </c>
    </row>
    <row r="90" spans="1:41" s="95" customFormat="1" ht="16.5" thickBot="1" x14ac:dyDescent="0.3">
      <c r="A90" s="658"/>
      <c r="B90" s="14" t="str">
        <f t="shared" si="54"/>
        <v>Water Heating</v>
      </c>
      <c r="C90" s="381">
        <f>'2M - SGS'!C90</f>
        <v>0.108255</v>
      </c>
      <c r="D90" s="381">
        <f>'2M - SGS'!D90</f>
        <v>9.1078000000000006E-2</v>
      </c>
      <c r="E90" s="381">
        <f>'2M - SGS'!E90</f>
        <v>8.5239999999999996E-2</v>
      </c>
      <c r="F90" s="381">
        <f>'2M - SGS'!F90</f>
        <v>7.2980000000000003E-2</v>
      </c>
      <c r="G90" s="381">
        <f>'2M - SGS'!G90</f>
        <v>7.9849000000000003E-2</v>
      </c>
      <c r="H90" s="381">
        <f>'2M - SGS'!H90</f>
        <v>7.2720999999999994E-2</v>
      </c>
      <c r="I90" s="381">
        <f>'2M - SGS'!I90</f>
        <v>7.4929999999999997E-2</v>
      </c>
      <c r="J90" s="381">
        <f>'2M - SGS'!J90</f>
        <v>7.5861999999999999E-2</v>
      </c>
      <c r="K90" s="381">
        <f>'2M - SGS'!K90</f>
        <v>7.5733999999999996E-2</v>
      </c>
      <c r="L90" s="381">
        <f>'2M - SGS'!L90</f>
        <v>8.2808000000000007E-2</v>
      </c>
      <c r="M90" s="381">
        <f>'2M - SGS'!M90</f>
        <v>8.6345000000000005E-2</v>
      </c>
      <c r="N90" s="381">
        <f>'2M - SGS'!N90</f>
        <v>9.4198000000000004E-2</v>
      </c>
      <c r="O90" s="381">
        <f>'2M - SGS'!O90</f>
        <v>0.108255</v>
      </c>
      <c r="P90" s="381">
        <f>'2M - SGS'!P90</f>
        <v>9.1078000000000006E-2</v>
      </c>
      <c r="Q90" s="381">
        <f>'2M - SGS'!Q90</f>
        <v>8.5239999999999996E-2</v>
      </c>
      <c r="R90" s="381">
        <f>'2M - SGS'!R90</f>
        <v>7.2980000000000003E-2</v>
      </c>
      <c r="S90" s="381">
        <f>'2M - SGS'!S90</f>
        <v>7.9849000000000003E-2</v>
      </c>
      <c r="T90" s="381">
        <f>'2M - SGS'!T90</f>
        <v>7.2720999999999994E-2</v>
      </c>
      <c r="U90" s="381">
        <f>'2M - SGS'!U90</f>
        <v>7.4929999999999997E-2</v>
      </c>
      <c r="V90" s="381">
        <f>'2M - SGS'!V90</f>
        <v>7.5861999999999999E-2</v>
      </c>
      <c r="W90" s="381">
        <f>'2M - SGS'!W90</f>
        <v>7.5733999999999996E-2</v>
      </c>
      <c r="X90" s="381">
        <f>'2M - SGS'!X90</f>
        <v>8.2808000000000007E-2</v>
      </c>
      <c r="Y90" s="381">
        <f>'2M - SGS'!Y90</f>
        <v>8.6345000000000005E-2</v>
      </c>
      <c r="Z90" s="381">
        <f>'2M - SGS'!Z90</f>
        <v>9.4198000000000004E-2</v>
      </c>
      <c r="AA90" s="381">
        <f>'2M - SGS'!AA90</f>
        <v>0.108255</v>
      </c>
      <c r="AB90" s="381">
        <f>'2M - SGS'!AB90</f>
        <v>9.1078000000000006E-2</v>
      </c>
      <c r="AC90" s="381">
        <f>'2M - SGS'!AC90</f>
        <v>8.5239999999999996E-2</v>
      </c>
      <c r="AD90" s="381">
        <f>'2M - SGS'!AD90</f>
        <v>7.2980000000000003E-2</v>
      </c>
      <c r="AE90" s="381">
        <f>'2M - SGS'!AE90</f>
        <v>7.9849000000000003E-2</v>
      </c>
      <c r="AF90" s="381">
        <f>'2M - SGS'!AF90</f>
        <v>7.2720999999999994E-2</v>
      </c>
      <c r="AG90" s="381">
        <f>'2M - SGS'!AG90</f>
        <v>7.4929999999999997E-2</v>
      </c>
      <c r="AH90" s="381">
        <f>'2M - SGS'!AH90</f>
        <v>7.5861999999999999E-2</v>
      </c>
      <c r="AI90" s="381">
        <f>'2M - SGS'!AI90</f>
        <v>7.5733999999999996E-2</v>
      </c>
      <c r="AJ90" s="381">
        <f>'2M - SGS'!AJ90</f>
        <v>8.2808000000000007E-2</v>
      </c>
      <c r="AK90" s="381">
        <f>'2M - SGS'!AK90</f>
        <v>8.6345000000000005E-2</v>
      </c>
      <c r="AL90" s="381">
        <f>'2M - SGS'!AL90</f>
        <v>9.4198000000000004E-2</v>
      </c>
      <c r="AM90" s="381">
        <f>'2M - SGS'!AM90</f>
        <v>0.108255</v>
      </c>
      <c r="AO90" s="373">
        <f t="shared" si="53"/>
        <v>1</v>
      </c>
    </row>
    <row r="91" spans="1:41" s="95" customFormat="1" ht="15.75" thickBot="1" x14ac:dyDescent="0.3">
      <c r="AO91" s="95" t="s">
        <v>223</v>
      </c>
    </row>
    <row r="92" spans="1:41" s="95" customFormat="1" ht="15" customHeight="1" thickBot="1" x14ac:dyDescent="0.3">
      <c r="A92" s="629" t="s">
        <v>27</v>
      </c>
      <c r="B92" s="399" t="s">
        <v>32</v>
      </c>
      <c r="C92" s="135">
        <f>C$4</f>
        <v>45292</v>
      </c>
      <c r="D92" s="135">
        <f t="shared" ref="D92:AM92" si="55">D$4</f>
        <v>45323</v>
      </c>
      <c r="E92" s="135">
        <f t="shared" si="55"/>
        <v>45352</v>
      </c>
      <c r="F92" s="135">
        <f t="shared" si="55"/>
        <v>45383</v>
      </c>
      <c r="G92" s="135">
        <f t="shared" si="55"/>
        <v>45413</v>
      </c>
      <c r="H92" s="135">
        <f t="shared" si="55"/>
        <v>45444</v>
      </c>
      <c r="I92" s="135">
        <f t="shared" si="55"/>
        <v>45474</v>
      </c>
      <c r="J92" s="135">
        <f t="shared" si="55"/>
        <v>45505</v>
      </c>
      <c r="K92" s="135">
        <f t="shared" si="55"/>
        <v>45536</v>
      </c>
      <c r="L92" s="135">
        <f t="shared" si="55"/>
        <v>45566</v>
      </c>
      <c r="M92" s="135">
        <f t="shared" si="55"/>
        <v>45597</v>
      </c>
      <c r="N92" s="135">
        <f t="shared" si="55"/>
        <v>45627</v>
      </c>
      <c r="O92" s="135">
        <f t="shared" si="55"/>
        <v>45658</v>
      </c>
      <c r="P92" s="135">
        <f t="shared" si="55"/>
        <v>45689</v>
      </c>
      <c r="Q92" s="135">
        <f t="shared" si="55"/>
        <v>45717</v>
      </c>
      <c r="R92" s="135">
        <f t="shared" si="55"/>
        <v>45748</v>
      </c>
      <c r="S92" s="135">
        <f t="shared" si="55"/>
        <v>45778</v>
      </c>
      <c r="T92" s="135">
        <f t="shared" si="55"/>
        <v>45809</v>
      </c>
      <c r="U92" s="135">
        <f t="shared" si="55"/>
        <v>45839</v>
      </c>
      <c r="V92" s="135">
        <f t="shared" si="55"/>
        <v>45870</v>
      </c>
      <c r="W92" s="135">
        <f t="shared" si="55"/>
        <v>45901</v>
      </c>
      <c r="X92" s="135">
        <f t="shared" si="55"/>
        <v>45931</v>
      </c>
      <c r="Y92" s="135">
        <f t="shared" si="55"/>
        <v>45962</v>
      </c>
      <c r="Z92" s="135">
        <f t="shared" si="55"/>
        <v>45992</v>
      </c>
      <c r="AA92" s="135">
        <f t="shared" si="55"/>
        <v>46023</v>
      </c>
      <c r="AB92" s="135">
        <f t="shared" si="55"/>
        <v>46054</v>
      </c>
      <c r="AC92" s="135">
        <f t="shared" si="55"/>
        <v>46082</v>
      </c>
      <c r="AD92" s="135">
        <f t="shared" si="55"/>
        <v>46113</v>
      </c>
      <c r="AE92" s="135">
        <f t="shared" si="55"/>
        <v>46143</v>
      </c>
      <c r="AF92" s="135">
        <f t="shared" si="55"/>
        <v>46174</v>
      </c>
      <c r="AG92" s="135">
        <f t="shared" si="55"/>
        <v>46204</v>
      </c>
      <c r="AH92" s="135">
        <f t="shared" si="55"/>
        <v>46235</v>
      </c>
      <c r="AI92" s="135">
        <f t="shared" si="55"/>
        <v>46266</v>
      </c>
      <c r="AJ92" s="135">
        <f t="shared" si="55"/>
        <v>46296</v>
      </c>
      <c r="AK92" s="135">
        <f t="shared" si="55"/>
        <v>46327</v>
      </c>
      <c r="AL92" s="135">
        <f t="shared" si="55"/>
        <v>46357</v>
      </c>
      <c r="AM92" s="135">
        <f t="shared" si="55"/>
        <v>46388</v>
      </c>
    </row>
    <row r="93" spans="1:41" s="95" customFormat="1" ht="15.75" customHeight="1" x14ac:dyDescent="0.25">
      <c r="A93" s="630"/>
      <c r="B93" s="74" t="s">
        <v>19</v>
      </c>
      <c r="C93" s="384">
        <v>2.7657000000000001E-2</v>
      </c>
      <c r="D93" s="384">
        <v>2.6662000000000002E-2</v>
      </c>
      <c r="E93" s="384">
        <v>2.7882000000000001E-2</v>
      </c>
      <c r="F93" s="384">
        <v>3.1621999999999997E-2</v>
      </c>
      <c r="G93" s="384">
        <v>3.5316E-2</v>
      </c>
      <c r="H93" s="384">
        <v>5.7203999999999998E-2</v>
      </c>
      <c r="I93" s="384">
        <v>5.6994999999999997E-2</v>
      </c>
      <c r="J93" s="384">
        <v>5.5843999999999998E-2</v>
      </c>
      <c r="K93" s="384">
        <v>5.5169000000000003E-2</v>
      </c>
      <c r="L93" s="384">
        <v>3.5621E-2</v>
      </c>
      <c r="M93" s="384">
        <v>3.0717999999999999E-2</v>
      </c>
      <c r="N93" s="384">
        <v>2.8008000000000002E-2</v>
      </c>
      <c r="O93" s="384">
        <f>C93</f>
        <v>2.7657000000000001E-2</v>
      </c>
      <c r="P93" s="384">
        <f t="shared" ref="P93:P105" si="56">D93</f>
        <v>2.6662000000000002E-2</v>
      </c>
      <c r="Q93" s="384">
        <f t="shared" ref="Q93:Q105" si="57">E93</f>
        <v>2.7882000000000001E-2</v>
      </c>
      <c r="R93" s="384">
        <f t="shared" ref="R93:R105" si="58">F93</f>
        <v>3.1621999999999997E-2</v>
      </c>
      <c r="S93" s="384">
        <f t="shared" ref="S93:S105" si="59">G93</f>
        <v>3.5316E-2</v>
      </c>
      <c r="T93" s="433">
        <v>6.6962999999999995E-2</v>
      </c>
      <c r="U93" s="433">
        <v>6.4194000000000001E-2</v>
      </c>
      <c r="V93" s="433">
        <v>6.3246999999999998E-2</v>
      </c>
      <c r="W93" s="433">
        <v>6.2655000000000002E-2</v>
      </c>
      <c r="X93" s="433">
        <v>3.9711999999999997E-2</v>
      </c>
      <c r="Y93" s="433">
        <v>3.7293E-2</v>
      </c>
      <c r="Z93" s="433">
        <v>3.4257999999999997E-2</v>
      </c>
      <c r="AA93" s="433">
        <v>3.3180000000000001E-2</v>
      </c>
      <c r="AB93" s="433">
        <v>3.1255999999999999E-2</v>
      </c>
      <c r="AC93" s="433">
        <v>3.2987000000000002E-2</v>
      </c>
      <c r="AD93" s="433">
        <v>3.2032999999999999E-2</v>
      </c>
      <c r="AE93" s="433">
        <v>3.5848999999999999E-2</v>
      </c>
      <c r="AF93" s="433">
        <v>6.6962999999999995E-2</v>
      </c>
      <c r="AG93" s="433">
        <v>6.4194000000000001E-2</v>
      </c>
      <c r="AH93" s="433">
        <v>6.3246999999999998E-2</v>
      </c>
      <c r="AI93" s="433">
        <v>6.2655000000000002E-2</v>
      </c>
      <c r="AJ93" s="433">
        <v>3.9711999999999997E-2</v>
      </c>
      <c r="AK93" s="433">
        <v>3.7293E-2</v>
      </c>
      <c r="AL93" s="433">
        <v>3.4257999999999997E-2</v>
      </c>
      <c r="AM93" s="433">
        <f t="shared" ref="AM93:AM105" si="60">AA93</f>
        <v>3.3180000000000001E-2</v>
      </c>
      <c r="AO93" s="95" t="s">
        <v>247</v>
      </c>
    </row>
    <row r="94" spans="1:41" s="95" customFormat="1" x14ac:dyDescent="0.25">
      <c r="A94" s="630"/>
      <c r="B94" s="74" t="s">
        <v>0</v>
      </c>
      <c r="C94" s="384">
        <v>3.2084000000000001E-2</v>
      </c>
      <c r="D94" s="384">
        <v>3.0335000000000001E-2</v>
      </c>
      <c r="E94" s="384">
        <v>3.0248000000000001E-2</v>
      </c>
      <c r="F94" s="384">
        <v>3.2205999999999999E-2</v>
      </c>
      <c r="G94" s="384">
        <v>4.5136000000000003E-2</v>
      </c>
      <c r="H94" s="384">
        <v>8.3406999999999995E-2</v>
      </c>
      <c r="I94" s="384">
        <v>6.7433000000000007E-2</v>
      </c>
      <c r="J94" s="384">
        <v>7.4159000000000003E-2</v>
      </c>
      <c r="K94" s="384">
        <v>8.1517000000000006E-2</v>
      </c>
      <c r="L94" s="384">
        <v>3.4575000000000002E-2</v>
      </c>
      <c r="M94" s="384">
        <v>3.7659999999999999E-2</v>
      </c>
      <c r="N94" s="384">
        <v>2.7265999999999999E-2</v>
      </c>
      <c r="O94" s="384">
        <f t="shared" ref="O94:O105" si="61">C94</f>
        <v>3.2084000000000001E-2</v>
      </c>
      <c r="P94" s="384">
        <f t="shared" si="56"/>
        <v>3.0335000000000001E-2</v>
      </c>
      <c r="Q94" s="384">
        <f t="shared" si="57"/>
        <v>3.0248000000000001E-2</v>
      </c>
      <c r="R94" s="384">
        <f t="shared" si="58"/>
        <v>3.2205999999999999E-2</v>
      </c>
      <c r="S94" s="384">
        <f t="shared" si="59"/>
        <v>4.5136000000000003E-2</v>
      </c>
      <c r="T94" s="433">
        <v>9.7586999999999993E-2</v>
      </c>
      <c r="U94" s="433">
        <v>7.5483999999999996E-2</v>
      </c>
      <c r="V94" s="433">
        <v>8.3196000000000006E-2</v>
      </c>
      <c r="W94" s="433">
        <v>9.0327000000000005E-2</v>
      </c>
      <c r="X94" s="433">
        <v>3.8578000000000001E-2</v>
      </c>
      <c r="Y94" s="433">
        <v>4.5895999999999999E-2</v>
      </c>
      <c r="Z94" s="433">
        <v>3.3162999999999998E-2</v>
      </c>
      <c r="AA94" s="433">
        <v>3.9073999999999998E-2</v>
      </c>
      <c r="AB94" s="433">
        <v>3.5667999999999998E-2</v>
      </c>
      <c r="AC94" s="433">
        <v>3.5865000000000001E-2</v>
      </c>
      <c r="AD94" s="433">
        <v>3.2438000000000002E-2</v>
      </c>
      <c r="AE94" s="433">
        <v>4.4253000000000001E-2</v>
      </c>
      <c r="AF94" s="433">
        <v>9.7586999999999993E-2</v>
      </c>
      <c r="AG94" s="433">
        <v>7.5483999999999996E-2</v>
      </c>
      <c r="AH94" s="433">
        <v>8.3196000000000006E-2</v>
      </c>
      <c r="AI94" s="433">
        <v>9.0327000000000005E-2</v>
      </c>
      <c r="AJ94" s="433">
        <v>3.8578000000000001E-2</v>
      </c>
      <c r="AK94" s="433">
        <v>4.5895999999999999E-2</v>
      </c>
      <c r="AL94" s="433">
        <v>3.3162999999999998E-2</v>
      </c>
      <c r="AM94" s="433">
        <f t="shared" si="60"/>
        <v>3.9073999999999998E-2</v>
      </c>
      <c r="AO94" s="95" t="s">
        <v>249</v>
      </c>
    </row>
    <row r="95" spans="1:41" s="95" customFormat="1" x14ac:dyDescent="0.25">
      <c r="A95" s="630"/>
      <c r="B95" s="74" t="s">
        <v>20</v>
      </c>
      <c r="C95" s="384">
        <v>2.7354E-2</v>
      </c>
      <c r="D95" s="384">
        <v>2.6422000000000001E-2</v>
      </c>
      <c r="E95" s="384">
        <v>3.0078000000000001E-2</v>
      </c>
      <c r="F95" s="384">
        <v>3.5929999999999997E-2</v>
      </c>
      <c r="G95" s="384">
        <v>3.8129000000000003E-2</v>
      </c>
      <c r="H95" s="384">
        <v>6.5105999999999997E-2</v>
      </c>
      <c r="I95" s="384">
        <v>5.6918000000000003E-2</v>
      </c>
      <c r="J95" s="384">
        <v>5.9726000000000001E-2</v>
      </c>
      <c r="K95" s="384">
        <v>6.1537000000000001E-2</v>
      </c>
      <c r="L95" s="384">
        <v>3.8774999999999997E-2</v>
      </c>
      <c r="M95" s="384">
        <v>3.0751000000000001E-2</v>
      </c>
      <c r="N95" s="384">
        <v>2.9420000000000002E-2</v>
      </c>
      <c r="O95" s="384">
        <f t="shared" si="61"/>
        <v>2.7354E-2</v>
      </c>
      <c r="P95" s="384">
        <f t="shared" si="56"/>
        <v>2.6422000000000001E-2</v>
      </c>
      <c r="Q95" s="384">
        <f t="shared" si="57"/>
        <v>3.0078000000000001E-2</v>
      </c>
      <c r="R95" s="384">
        <f t="shared" si="58"/>
        <v>3.5929999999999997E-2</v>
      </c>
      <c r="S95" s="384">
        <f t="shared" si="59"/>
        <v>3.8129000000000003E-2</v>
      </c>
      <c r="T95" s="433">
        <v>7.6089000000000004E-2</v>
      </c>
      <c r="U95" s="433">
        <v>6.4111000000000001E-2</v>
      </c>
      <c r="V95" s="433">
        <v>6.7474999999999993E-2</v>
      </c>
      <c r="W95" s="433">
        <v>6.9470000000000004E-2</v>
      </c>
      <c r="X95" s="433">
        <v>4.3131000000000003E-2</v>
      </c>
      <c r="Y95" s="433">
        <v>3.7336000000000001E-2</v>
      </c>
      <c r="Z95" s="433">
        <v>3.6340999999999998E-2</v>
      </c>
      <c r="AA95" s="433">
        <v>3.2787999999999998E-2</v>
      </c>
      <c r="AB95" s="433">
        <v>3.0967000000000001E-2</v>
      </c>
      <c r="AC95" s="433">
        <v>3.5658000000000002E-2</v>
      </c>
      <c r="AD95" s="433">
        <v>3.5020999999999997E-2</v>
      </c>
      <c r="AE95" s="433">
        <v>3.8232000000000002E-2</v>
      </c>
      <c r="AF95" s="433">
        <v>7.6089000000000004E-2</v>
      </c>
      <c r="AG95" s="433">
        <v>6.4111000000000001E-2</v>
      </c>
      <c r="AH95" s="433">
        <v>6.7474999999999993E-2</v>
      </c>
      <c r="AI95" s="433">
        <v>6.9470000000000004E-2</v>
      </c>
      <c r="AJ95" s="433">
        <v>4.3131000000000003E-2</v>
      </c>
      <c r="AK95" s="433">
        <v>3.7336000000000001E-2</v>
      </c>
      <c r="AL95" s="433">
        <v>3.6340999999999998E-2</v>
      </c>
      <c r="AM95" s="433">
        <f t="shared" si="60"/>
        <v>3.2787999999999998E-2</v>
      </c>
    </row>
    <row r="96" spans="1:41" s="95" customFormat="1" x14ac:dyDescent="0.25">
      <c r="A96" s="630"/>
      <c r="B96" s="74" t="s">
        <v>1</v>
      </c>
      <c r="C96" s="384">
        <v>1.9984999999999999E-2</v>
      </c>
      <c r="D96" s="384">
        <v>1.9984999999999999E-2</v>
      </c>
      <c r="E96" s="384">
        <v>1.9984999999999999E-2</v>
      </c>
      <c r="F96" s="384">
        <v>3.295E-2</v>
      </c>
      <c r="G96" s="384">
        <v>5.6022000000000002E-2</v>
      </c>
      <c r="H96" s="384">
        <v>8.4661E-2</v>
      </c>
      <c r="I96" s="384">
        <v>6.7922999999999997E-2</v>
      </c>
      <c r="J96" s="384">
        <v>7.4856000000000006E-2</v>
      </c>
      <c r="K96" s="384">
        <v>8.6939000000000002E-2</v>
      </c>
      <c r="L96" s="384">
        <v>3.4375000000000003E-2</v>
      </c>
      <c r="M96" s="384">
        <v>1.9984999999999999E-2</v>
      </c>
      <c r="N96" s="384">
        <v>1.9984999999999999E-2</v>
      </c>
      <c r="O96" s="384">
        <f t="shared" si="61"/>
        <v>1.9984999999999999E-2</v>
      </c>
      <c r="P96" s="384">
        <f t="shared" si="56"/>
        <v>1.9984999999999999E-2</v>
      </c>
      <c r="Q96" s="384">
        <f t="shared" si="57"/>
        <v>1.9984999999999999E-2</v>
      </c>
      <c r="R96" s="384">
        <f t="shared" si="58"/>
        <v>3.295E-2</v>
      </c>
      <c r="S96" s="384">
        <f t="shared" si="59"/>
        <v>5.6022000000000002E-2</v>
      </c>
      <c r="T96" s="433">
        <v>9.9021999999999999E-2</v>
      </c>
      <c r="U96" s="433">
        <v>7.6013999999999998E-2</v>
      </c>
      <c r="V96" s="433">
        <v>8.3955000000000002E-2</v>
      </c>
      <c r="W96" s="433">
        <v>9.5987000000000003E-2</v>
      </c>
      <c r="X96" s="433">
        <v>3.8362E-2</v>
      </c>
      <c r="Y96" s="433">
        <v>2.3233E-2</v>
      </c>
      <c r="Z96" s="433">
        <v>2.3233E-2</v>
      </c>
      <c r="AA96" s="433">
        <v>2.3233E-2</v>
      </c>
      <c r="AB96" s="433">
        <v>2.3233E-2</v>
      </c>
      <c r="AC96" s="433">
        <v>2.3233E-2</v>
      </c>
      <c r="AD96" s="433">
        <v>3.2953999999999997E-2</v>
      </c>
      <c r="AE96" s="433">
        <v>5.3502000000000001E-2</v>
      </c>
      <c r="AF96" s="433">
        <v>9.9021999999999999E-2</v>
      </c>
      <c r="AG96" s="433">
        <v>7.6013999999999998E-2</v>
      </c>
      <c r="AH96" s="433">
        <v>8.3955000000000002E-2</v>
      </c>
      <c r="AI96" s="433">
        <v>9.5987000000000003E-2</v>
      </c>
      <c r="AJ96" s="433">
        <v>3.8362E-2</v>
      </c>
      <c r="AK96" s="433">
        <v>2.3233E-2</v>
      </c>
      <c r="AL96" s="433">
        <v>2.3233E-2</v>
      </c>
      <c r="AM96" s="433">
        <f t="shared" si="60"/>
        <v>2.3233E-2</v>
      </c>
    </row>
    <row r="97" spans="1:39" s="95" customFormat="1" x14ac:dyDescent="0.25">
      <c r="A97" s="630"/>
      <c r="B97" s="74" t="s">
        <v>21</v>
      </c>
      <c r="C97" s="384">
        <v>2.1387E-2</v>
      </c>
      <c r="D97" s="384">
        <v>2.1129999999999999E-2</v>
      </c>
      <c r="E97" s="384">
        <v>2.0184000000000001E-2</v>
      </c>
      <c r="F97" s="384">
        <v>2.1802999999999999E-2</v>
      </c>
      <c r="G97" s="384">
        <v>2.0313000000000001E-2</v>
      </c>
      <c r="H97" s="384">
        <v>2.2671E-2</v>
      </c>
      <c r="I97" s="384">
        <v>2.2068000000000001E-2</v>
      </c>
      <c r="J97" s="384">
        <v>2.2741000000000001E-2</v>
      </c>
      <c r="K97" s="384">
        <v>2.2655999999999999E-2</v>
      </c>
      <c r="L97" s="384">
        <v>2.0244000000000002E-2</v>
      </c>
      <c r="M97" s="384">
        <v>2.0007E-2</v>
      </c>
      <c r="N97" s="384">
        <v>2.0132000000000001E-2</v>
      </c>
      <c r="O97" s="384">
        <f t="shared" si="61"/>
        <v>2.1387E-2</v>
      </c>
      <c r="P97" s="384">
        <f t="shared" si="56"/>
        <v>2.1129999999999999E-2</v>
      </c>
      <c r="Q97" s="384">
        <f t="shared" si="57"/>
        <v>2.0184000000000001E-2</v>
      </c>
      <c r="R97" s="384">
        <f t="shared" si="58"/>
        <v>2.1802999999999999E-2</v>
      </c>
      <c r="S97" s="384">
        <f t="shared" si="59"/>
        <v>2.0313000000000001E-2</v>
      </c>
      <c r="T97" s="433">
        <v>2.7130999999999999E-2</v>
      </c>
      <c r="U97" s="433">
        <v>2.6453000000000001E-2</v>
      </c>
      <c r="V97" s="433">
        <v>2.7189999999999999E-2</v>
      </c>
      <c r="W97" s="433">
        <v>2.7099999999999999E-2</v>
      </c>
      <c r="X97" s="433">
        <v>2.3503E-2</v>
      </c>
      <c r="Y97" s="433">
        <v>2.3262000000000001E-2</v>
      </c>
      <c r="Z97" s="433">
        <v>2.3432999999999999E-2</v>
      </c>
      <c r="AA97" s="433">
        <v>2.5051E-2</v>
      </c>
      <c r="AB97" s="433">
        <v>2.4608999999999999E-2</v>
      </c>
      <c r="AC97" s="433">
        <v>2.3496E-2</v>
      </c>
      <c r="AD97" s="433">
        <v>2.4566000000000001E-2</v>
      </c>
      <c r="AE97" s="433">
        <v>2.3503E-2</v>
      </c>
      <c r="AF97" s="433">
        <v>2.7130999999999999E-2</v>
      </c>
      <c r="AG97" s="433">
        <v>2.6453000000000001E-2</v>
      </c>
      <c r="AH97" s="433">
        <v>2.7189999999999999E-2</v>
      </c>
      <c r="AI97" s="433">
        <v>2.7099999999999999E-2</v>
      </c>
      <c r="AJ97" s="433">
        <v>2.3503E-2</v>
      </c>
      <c r="AK97" s="433">
        <v>2.3262000000000001E-2</v>
      </c>
      <c r="AL97" s="433">
        <v>2.3432999999999999E-2</v>
      </c>
      <c r="AM97" s="433">
        <f t="shared" si="60"/>
        <v>2.5051E-2</v>
      </c>
    </row>
    <row r="98" spans="1:39" s="95" customFormat="1" x14ac:dyDescent="0.25">
      <c r="A98" s="630"/>
      <c r="B98" s="74" t="s">
        <v>9</v>
      </c>
      <c r="C98" s="384">
        <v>3.2084000000000001E-2</v>
      </c>
      <c r="D98" s="384">
        <v>3.0349999999999999E-2</v>
      </c>
      <c r="E98" s="384">
        <v>3.0592000000000001E-2</v>
      </c>
      <c r="F98" s="384">
        <v>3.6262000000000003E-2</v>
      </c>
      <c r="G98" s="384">
        <v>3.3402000000000001E-2</v>
      </c>
      <c r="H98" s="384">
        <v>2.1971999999999998E-2</v>
      </c>
      <c r="I98" s="384">
        <v>2.1971999999999998E-2</v>
      </c>
      <c r="J98" s="384">
        <v>2.1971999999999998E-2</v>
      </c>
      <c r="K98" s="384">
        <v>5.8374000000000002E-2</v>
      </c>
      <c r="L98" s="384">
        <v>3.7201999999999999E-2</v>
      </c>
      <c r="M98" s="384">
        <v>3.8538000000000003E-2</v>
      </c>
      <c r="N98" s="384">
        <v>2.7269000000000002E-2</v>
      </c>
      <c r="O98" s="384">
        <f t="shared" si="61"/>
        <v>3.2084000000000001E-2</v>
      </c>
      <c r="P98" s="384">
        <f t="shared" si="56"/>
        <v>3.0349999999999999E-2</v>
      </c>
      <c r="Q98" s="384">
        <f t="shared" si="57"/>
        <v>3.0592000000000001E-2</v>
      </c>
      <c r="R98" s="384">
        <f t="shared" si="58"/>
        <v>3.6262000000000003E-2</v>
      </c>
      <c r="S98" s="384">
        <f t="shared" si="59"/>
        <v>3.3402000000000001E-2</v>
      </c>
      <c r="T98" s="433">
        <v>2.6352E-2</v>
      </c>
      <c r="U98" s="433">
        <v>2.6352E-2</v>
      </c>
      <c r="V98" s="433">
        <v>2.6352E-2</v>
      </c>
      <c r="W98" s="433">
        <v>6.6158999999999996E-2</v>
      </c>
      <c r="X98" s="433">
        <v>4.1425999999999998E-2</v>
      </c>
      <c r="Y98" s="433">
        <v>4.6956999999999999E-2</v>
      </c>
      <c r="Z98" s="433">
        <v>3.3168000000000003E-2</v>
      </c>
      <c r="AA98" s="433">
        <v>3.9073999999999998E-2</v>
      </c>
      <c r="AB98" s="433">
        <v>3.5687000000000003E-2</v>
      </c>
      <c r="AC98" s="433">
        <v>3.6283000000000003E-2</v>
      </c>
      <c r="AD98" s="433">
        <v>3.5251999999999999E-2</v>
      </c>
      <c r="AE98" s="433">
        <v>3.4273999999999999E-2</v>
      </c>
      <c r="AF98" s="433">
        <v>2.6352E-2</v>
      </c>
      <c r="AG98" s="433">
        <v>2.6352E-2</v>
      </c>
      <c r="AH98" s="433">
        <v>2.6352E-2</v>
      </c>
      <c r="AI98" s="433">
        <v>6.6158999999999996E-2</v>
      </c>
      <c r="AJ98" s="433">
        <v>4.1425999999999998E-2</v>
      </c>
      <c r="AK98" s="433">
        <v>4.6956999999999999E-2</v>
      </c>
      <c r="AL98" s="433">
        <v>3.3168000000000003E-2</v>
      </c>
      <c r="AM98" s="433">
        <f t="shared" si="60"/>
        <v>3.9073999999999998E-2</v>
      </c>
    </row>
    <row r="99" spans="1:39" s="95" customFormat="1" x14ac:dyDescent="0.25">
      <c r="A99" s="630"/>
      <c r="B99" s="74" t="s">
        <v>3</v>
      </c>
      <c r="C99" s="384">
        <v>3.2084000000000001E-2</v>
      </c>
      <c r="D99" s="384">
        <v>3.0335000000000001E-2</v>
      </c>
      <c r="E99" s="384">
        <v>3.0248000000000001E-2</v>
      </c>
      <c r="F99" s="384">
        <v>3.2205999999999999E-2</v>
      </c>
      <c r="G99" s="384">
        <v>4.5136000000000003E-2</v>
      </c>
      <c r="H99" s="384">
        <v>8.3406999999999995E-2</v>
      </c>
      <c r="I99" s="384">
        <v>6.7433000000000007E-2</v>
      </c>
      <c r="J99" s="384">
        <v>7.4159000000000003E-2</v>
      </c>
      <c r="K99" s="384">
        <v>8.1517000000000006E-2</v>
      </c>
      <c r="L99" s="384">
        <v>3.4575000000000002E-2</v>
      </c>
      <c r="M99" s="384">
        <v>3.7659999999999999E-2</v>
      </c>
      <c r="N99" s="384">
        <v>2.7265999999999999E-2</v>
      </c>
      <c r="O99" s="384">
        <f t="shared" si="61"/>
        <v>3.2084000000000001E-2</v>
      </c>
      <c r="P99" s="384">
        <f t="shared" si="56"/>
        <v>3.0335000000000001E-2</v>
      </c>
      <c r="Q99" s="384">
        <f t="shared" si="57"/>
        <v>3.0248000000000001E-2</v>
      </c>
      <c r="R99" s="384">
        <f t="shared" si="58"/>
        <v>3.2205999999999999E-2</v>
      </c>
      <c r="S99" s="384">
        <f t="shared" si="59"/>
        <v>4.5136000000000003E-2</v>
      </c>
      <c r="T99" s="433">
        <v>9.7586999999999993E-2</v>
      </c>
      <c r="U99" s="433">
        <v>7.5483999999999996E-2</v>
      </c>
      <c r="V99" s="433">
        <v>8.3196000000000006E-2</v>
      </c>
      <c r="W99" s="433">
        <v>9.0327000000000005E-2</v>
      </c>
      <c r="X99" s="433">
        <v>3.8578000000000001E-2</v>
      </c>
      <c r="Y99" s="433">
        <v>4.5895999999999999E-2</v>
      </c>
      <c r="Z99" s="433">
        <v>3.3162999999999998E-2</v>
      </c>
      <c r="AA99" s="433">
        <v>3.9073999999999998E-2</v>
      </c>
      <c r="AB99" s="433">
        <v>3.5667999999999998E-2</v>
      </c>
      <c r="AC99" s="433">
        <v>3.5865000000000001E-2</v>
      </c>
      <c r="AD99" s="433">
        <v>3.2438000000000002E-2</v>
      </c>
      <c r="AE99" s="433">
        <v>4.4253000000000001E-2</v>
      </c>
      <c r="AF99" s="433">
        <v>9.7586999999999993E-2</v>
      </c>
      <c r="AG99" s="433">
        <v>7.5483999999999996E-2</v>
      </c>
      <c r="AH99" s="433">
        <v>8.3196000000000006E-2</v>
      </c>
      <c r="AI99" s="433">
        <v>9.0327000000000005E-2</v>
      </c>
      <c r="AJ99" s="433">
        <v>3.8578000000000001E-2</v>
      </c>
      <c r="AK99" s="433">
        <v>4.5895999999999999E-2</v>
      </c>
      <c r="AL99" s="433">
        <v>3.3162999999999998E-2</v>
      </c>
      <c r="AM99" s="433">
        <f t="shared" si="60"/>
        <v>3.9073999999999998E-2</v>
      </c>
    </row>
    <row r="100" spans="1:39" s="95" customFormat="1" x14ac:dyDescent="0.25">
      <c r="A100" s="630"/>
      <c r="B100" s="74" t="s">
        <v>4</v>
      </c>
      <c r="C100" s="384">
        <v>2.904E-2</v>
      </c>
      <c r="D100" s="384">
        <v>2.7428999999999999E-2</v>
      </c>
      <c r="E100" s="384">
        <v>2.8795000000000001E-2</v>
      </c>
      <c r="F100" s="384">
        <v>3.4922000000000002E-2</v>
      </c>
      <c r="G100" s="384">
        <v>3.8471999999999999E-2</v>
      </c>
      <c r="H100" s="384">
        <v>6.3131999999999994E-2</v>
      </c>
      <c r="I100" s="384">
        <v>6.1244E-2</v>
      </c>
      <c r="J100" s="384">
        <v>5.9843E-2</v>
      </c>
      <c r="K100" s="384">
        <v>5.8082000000000002E-2</v>
      </c>
      <c r="L100" s="384">
        <v>3.9397000000000001E-2</v>
      </c>
      <c r="M100" s="384">
        <v>3.2080999999999998E-2</v>
      </c>
      <c r="N100" s="384">
        <v>2.8632999999999999E-2</v>
      </c>
      <c r="O100" s="384">
        <f t="shared" si="61"/>
        <v>2.904E-2</v>
      </c>
      <c r="P100" s="384">
        <f t="shared" si="56"/>
        <v>2.7428999999999999E-2</v>
      </c>
      <c r="Q100" s="384">
        <f t="shared" si="57"/>
        <v>2.8795000000000001E-2</v>
      </c>
      <c r="R100" s="384">
        <f t="shared" si="58"/>
        <v>3.4922000000000002E-2</v>
      </c>
      <c r="S100" s="384">
        <f t="shared" si="59"/>
        <v>3.8471999999999999E-2</v>
      </c>
      <c r="T100" s="433">
        <v>7.3810000000000001E-2</v>
      </c>
      <c r="U100" s="433">
        <v>6.8790000000000004E-2</v>
      </c>
      <c r="V100" s="433">
        <v>6.7601999999999995E-2</v>
      </c>
      <c r="W100" s="433">
        <v>6.5840999999999997E-2</v>
      </c>
      <c r="X100" s="433">
        <v>4.3804999999999997E-2</v>
      </c>
      <c r="Y100" s="433">
        <v>3.9049E-2</v>
      </c>
      <c r="Z100" s="433">
        <v>3.5180000000000003E-2</v>
      </c>
      <c r="AA100" s="433">
        <v>3.4972999999999997E-2</v>
      </c>
      <c r="AB100" s="433">
        <v>3.2176999999999997E-2</v>
      </c>
      <c r="AC100" s="433">
        <v>3.4097000000000002E-2</v>
      </c>
      <c r="AD100" s="433">
        <v>3.4321999999999998E-2</v>
      </c>
      <c r="AE100" s="433">
        <v>3.8525999999999998E-2</v>
      </c>
      <c r="AF100" s="433">
        <v>7.3810000000000001E-2</v>
      </c>
      <c r="AG100" s="433">
        <v>6.8790000000000004E-2</v>
      </c>
      <c r="AH100" s="433">
        <v>6.7601999999999995E-2</v>
      </c>
      <c r="AI100" s="433">
        <v>6.5840999999999997E-2</v>
      </c>
      <c r="AJ100" s="433">
        <v>4.3804999999999997E-2</v>
      </c>
      <c r="AK100" s="433">
        <v>3.9049E-2</v>
      </c>
      <c r="AL100" s="433">
        <v>3.5180000000000003E-2</v>
      </c>
      <c r="AM100" s="433">
        <f t="shared" si="60"/>
        <v>3.4972999999999997E-2</v>
      </c>
    </row>
    <row r="101" spans="1:39" s="95" customFormat="1" x14ac:dyDescent="0.25">
      <c r="A101" s="630"/>
      <c r="B101" s="74" t="s">
        <v>5</v>
      </c>
      <c r="C101" s="384">
        <v>2.7657000000000001E-2</v>
      </c>
      <c r="D101" s="384">
        <v>2.6662000000000002E-2</v>
      </c>
      <c r="E101" s="384">
        <v>2.7882000000000001E-2</v>
      </c>
      <c r="F101" s="384">
        <v>3.1621999999999997E-2</v>
      </c>
      <c r="G101" s="384">
        <v>3.5316E-2</v>
      </c>
      <c r="H101" s="384">
        <v>5.7203999999999998E-2</v>
      </c>
      <c r="I101" s="384">
        <v>5.6994999999999997E-2</v>
      </c>
      <c r="J101" s="384">
        <v>5.5843999999999998E-2</v>
      </c>
      <c r="K101" s="384">
        <v>5.5169000000000003E-2</v>
      </c>
      <c r="L101" s="384">
        <v>3.5621E-2</v>
      </c>
      <c r="M101" s="384">
        <v>3.0717999999999999E-2</v>
      </c>
      <c r="N101" s="384">
        <v>2.8008000000000002E-2</v>
      </c>
      <c r="O101" s="384">
        <f t="shared" si="61"/>
        <v>2.7657000000000001E-2</v>
      </c>
      <c r="P101" s="384">
        <f t="shared" si="56"/>
        <v>2.6662000000000002E-2</v>
      </c>
      <c r="Q101" s="384">
        <f t="shared" si="57"/>
        <v>2.7882000000000001E-2</v>
      </c>
      <c r="R101" s="384">
        <f t="shared" si="58"/>
        <v>3.1621999999999997E-2</v>
      </c>
      <c r="S101" s="384">
        <f t="shared" si="59"/>
        <v>3.5316E-2</v>
      </c>
      <c r="T101" s="433">
        <v>6.6962999999999995E-2</v>
      </c>
      <c r="U101" s="433">
        <v>6.4194000000000001E-2</v>
      </c>
      <c r="V101" s="433">
        <v>6.3246999999999998E-2</v>
      </c>
      <c r="W101" s="433">
        <v>6.2655000000000002E-2</v>
      </c>
      <c r="X101" s="433">
        <v>3.9711999999999997E-2</v>
      </c>
      <c r="Y101" s="433">
        <v>3.7293E-2</v>
      </c>
      <c r="Z101" s="433">
        <v>3.4257999999999997E-2</v>
      </c>
      <c r="AA101" s="433">
        <v>3.3180000000000001E-2</v>
      </c>
      <c r="AB101" s="433">
        <v>3.1255999999999999E-2</v>
      </c>
      <c r="AC101" s="433">
        <v>3.2987000000000002E-2</v>
      </c>
      <c r="AD101" s="433">
        <v>3.2032999999999999E-2</v>
      </c>
      <c r="AE101" s="433">
        <v>3.5848999999999999E-2</v>
      </c>
      <c r="AF101" s="433">
        <v>6.6962999999999995E-2</v>
      </c>
      <c r="AG101" s="433">
        <v>6.4194000000000001E-2</v>
      </c>
      <c r="AH101" s="433">
        <v>6.3246999999999998E-2</v>
      </c>
      <c r="AI101" s="433">
        <v>6.2655000000000002E-2</v>
      </c>
      <c r="AJ101" s="433">
        <v>3.9711999999999997E-2</v>
      </c>
      <c r="AK101" s="433">
        <v>3.7293E-2</v>
      </c>
      <c r="AL101" s="433">
        <v>3.4257999999999997E-2</v>
      </c>
      <c r="AM101" s="433">
        <f t="shared" si="60"/>
        <v>3.3180000000000001E-2</v>
      </c>
    </row>
    <row r="102" spans="1:39" s="95" customFormat="1" x14ac:dyDescent="0.25">
      <c r="A102" s="630"/>
      <c r="B102" s="74" t="s">
        <v>22</v>
      </c>
      <c r="C102" s="384">
        <v>2.7657000000000001E-2</v>
      </c>
      <c r="D102" s="384">
        <v>2.6662000000000002E-2</v>
      </c>
      <c r="E102" s="384">
        <v>2.7882000000000001E-2</v>
      </c>
      <c r="F102" s="384">
        <v>3.1621999999999997E-2</v>
      </c>
      <c r="G102" s="384">
        <v>3.5316E-2</v>
      </c>
      <c r="H102" s="384">
        <v>5.7203999999999998E-2</v>
      </c>
      <c r="I102" s="384">
        <v>5.6994999999999997E-2</v>
      </c>
      <c r="J102" s="384">
        <v>5.5843999999999998E-2</v>
      </c>
      <c r="K102" s="384">
        <v>5.5169000000000003E-2</v>
      </c>
      <c r="L102" s="384">
        <v>3.5621E-2</v>
      </c>
      <c r="M102" s="384">
        <v>3.0717999999999999E-2</v>
      </c>
      <c r="N102" s="384">
        <v>2.8008000000000002E-2</v>
      </c>
      <c r="O102" s="384">
        <f t="shared" si="61"/>
        <v>2.7657000000000001E-2</v>
      </c>
      <c r="P102" s="384">
        <f t="shared" si="56"/>
        <v>2.6662000000000002E-2</v>
      </c>
      <c r="Q102" s="384">
        <f t="shared" si="57"/>
        <v>2.7882000000000001E-2</v>
      </c>
      <c r="R102" s="384">
        <f t="shared" si="58"/>
        <v>3.1621999999999997E-2</v>
      </c>
      <c r="S102" s="384">
        <f t="shared" si="59"/>
        <v>3.5316E-2</v>
      </c>
      <c r="T102" s="433">
        <v>6.6962999999999995E-2</v>
      </c>
      <c r="U102" s="433">
        <v>6.4194000000000001E-2</v>
      </c>
      <c r="V102" s="433">
        <v>6.3246999999999998E-2</v>
      </c>
      <c r="W102" s="433">
        <v>6.2655000000000002E-2</v>
      </c>
      <c r="X102" s="433">
        <v>3.9711999999999997E-2</v>
      </c>
      <c r="Y102" s="433">
        <v>3.7293E-2</v>
      </c>
      <c r="Z102" s="433">
        <v>3.4257999999999997E-2</v>
      </c>
      <c r="AA102" s="433">
        <v>3.3180000000000001E-2</v>
      </c>
      <c r="AB102" s="433">
        <v>3.1255999999999999E-2</v>
      </c>
      <c r="AC102" s="433">
        <v>3.2987000000000002E-2</v>
      </c>
      <c r="AD102" s="433">
        <v>3.2032999999999999E-2</v>
      </c>
      <c r="AE102" s="433">
        <v>3.5848999999999999E-2</v>
      </c>
      <c r="AF102" s="433">
        <v>6.6962999999999995E-2</v>
      </c>
      <c r="AG102" s="433">
        <v>6.4194000000000001E-2</v>
      </c>
      <c r="AH102" s="433">
        <v>6.3246999999999998E-2</v>
      </c>
      <c r="AI102" s="433">
        <v>6.2655000000000002E-2</v>
      </c>
      <c r="AJ102" s="433">
        <v>3.9711999999999997E-2</v>
      </c>
      <c r="AK102" s="433">
        <v>3.7293E-2</v>
      </c>
      <c r="AL102" s="433">
        <v>3.4257999999999997E-2</v>
      </c>
      <c r="AM102" s="433">
        <f t="shared" si="60"/>
        <v>3.3180000000000001E-2</v>
      </c>
    </row>
    <row r="103" spans="1:39" s="95" customFormat="1" x14ac:dyDescent="0.25">
      <c r="A103" s="630"/>
      <c r="B103" s="74" t="s">
        <v>23</v>
      </c>
      <c r="C103" s="384">
        <v>2.7657000000000001E-2</v>
      </c>
      <c r="D103" s="384">
        <v>2.6662000000000002E-2</v>
      </c>
      <c r="E103" s="384">
        <v>2.7882000000000001E-2</v>
      </c>
      <c r="F103" s="384">
        <v>3.1621999999999997E-2</v>
      </c>
      <c r="G103" s="384">
        <v>3.5316E-2</v>
      </c>
      <c r="H103" s="384">
        <v>5.7203999999999998E-2</v>
      </c>
      <c r="I103" s="384">
        <v>5.6994999999999997E-2</v>
      </c>
      <c r="J103" s="384">
        <v>5.5843999999999998E-2</v>
      </c>
      <c r="K103" s="384">
        <v>5.5169000000000003E-2</v>
      </c>
      <c r="L103" s="384">
        <v>3.5621E-2</v>
      </c>
      <c r="M103" s="384">
        <v>3.0717999999999999E-2</v>
      </c>
      <c r="N103" s="384">
        <v>2.8008000000000002E-2</v>
      </c>
      <c r="O103" s="384">
        <f t="shared" si="61"/>
        <v>2.7657000000000001E-2</v>
      </c>
      <c r="P103" s="384">
        <f t="shared" si="56"/>
        <v>2.6662000000000002E-2</v>
      </c>
      <c r="Q103" s="384">
        <f t="shared" si="57"/>
        <v>2.7882000000000001E-2</v>
      </c>
      <c r="R103" s="384">
        <f t="shared" si="58"/>
        <v>3.1621999999999997E-2</v>
      </c>
      <c r="S103" s="384">
        <f t="shared" si="59"/>
        <v>3.5316E-2</v>
      </c>
      <c r="T103" s="433">
        <v>6.6962999999999995E-2</v>
      </c>
      <c r="U103" s="433">
        <v>6.4194000000000001E-2</v>
      </c>
      <c r="V103" s="433">
        <v>6.3246999999999998E-2</v>
      </c>
      <c r="W103" s="433">
        <v>6.2655000000000002E-2</v>
      </c>
      <c r="X103" s="433">
        <v>3.9711999999999997E-2</v>
      </c>
      <c r="Y103" s="433">
        <v>3.7293E-2</v>
      </c>
      <c r="Z103" s="433">
        <v>3.4257999999999997E-2</v>
      </c>
      <c r="AA103" s="433">
        <v>3.3180000000000001E-2</v>
      </c>
      <c r="AB103" s="433">
        <v>3.1255999999999999E-2</v>
      </c>
      <c r="AC103" s="433">
        <v>3.2987000000000002E-2</v>
      </c>
      <c r="AD103" s="433">
        <v>3.2032999999999999E-2</v>
      </c>
      <c r="AE103" s="433">
        <v>3.5848999999999999E-2</v>
      </c>
      <c r="AF103" s="433">
        <v>6.6962999999999995E-2</v>
      </c>
      <c r="AG103" s="433">
        <v>6.4194000000000001E-2</v>
      </c>
      <c r="AH103" s="433">
        <v>6.3246999999999998E-2</v>
      </c>
      <c r="AI103" s="433">
        <v>6.2655000000000002E-2</v>
      </c>
      <c r="AJ103" s="433">
        <v>3.9711999999999997E-2</v>
      </c>
      <c r="AK103" s="433">
        <v>3.7293E-2</v>
      </c>
      <c r="AL103" s="433">
        <v>3.4257999999999997E-2</v>
      </c>
      <c r="AM103" s="433">
        <f t="shared" si="60"/>
        <v>3.3180000000000001E-2</v>
      </c>
    </row>
    <row r="104" spans="1:39" s="95" customFormat="1" x14ac:dyDescent="0.25">
      <c r="A104" s="630"/>
      <c r="B104" s="74" t="s">
        <v>7</v>
      </c>
      <c r="C104" s="384">
        <v>2.6307000000000001E-2</v>
      </c>
      <c r="D104" s="384">
        <v>2.5505E-2</v>
      </c>
      <c r="E104" s="384">
        <v>2.7584000000000001E-2</v>
      </c>
      <c r="F104" s="384">
        <v>3.1132E-2</v>
      </c>
      <c r="G104" s="384">
        <v>3.3181000000000002E-2</v>
      </c>
      <c r="H104" s="384">
        <v>5.3809999999999997E-2</v>
      </c>
      <c r="I104" s="384">
        <v>5.0487999999999998E-2</v>
      </c>
      <c r="J104" s="384">
        <v>5.1031E-2</v>
      </c>
      <c r="K104" s="384">
        <v>5.0847000000000003E-2</v>
      </c>
      <c r="L104" s="384">
        <v>3.3487999999999997E-2</v>
      </c>
      <c r="M104" s="384">
        <v>2.8757000000000001E-2</v>
      </c>
      <c r="N104" s="384">
        <v>2.6939999999999999E-2</v>
      </c>
      <c r="O104" s="384">
        <f t="shared" si="61"/>
        <v>2.6307000000000001E-2</v>
      </c>
      <c r="P104" s="384">
        <f t="shared" si="56"/>
        <v>2.5505E-2</v>
      </c>
      <c r="Q104" s="384">
        <f t="shared" si="57"/>
        <v>2.7584000000000001E-2</v>
      </c>
      <c r="R104" s="384">
        <f t="shared" si="58"/>
        <v>3.1132E-2</v>
      </c>
      <c r="S104" s="384">
        <f t="shared" si="59"/>
        <v>3.3181000000000002E-2</v>
      </c>
      <c r="T104" s="433">
        <v>6.3043000000000002E-2</v>
      </c>
      <c r="U104" s="433">
        <v>5.7155999999999998E-2</v>
      </c>
      <c r="V104" s="433">
        <v>5.8004E-2</v>
      </c>
      <c r="W104" s="433">
        <v>5.7928E-2</v>
      </c>
      <c r="X104" s="433">
        <v>3.7400000000000003E-2</v>
      </c>
      <c r="Y104" s="433">
        <v>3.4724999999999999E-2</v>
      </c>
      <c r="Z104" s="433">
        <v>3.2682000000000003E-2</v>
      </c>
      <c r="AA104" s="433">
        <v>3.143E-2</v>
      </c>
      <c r="AB104" s="433">
        <v>2.9864999999999999E-2</v>
      </c>
      <c r="AC104" s="433">
        <v>3.2624E-2</v>
      </c>
      <c r="AD104" s="433">
        <v>3.1663999999999998E-2</v>
      </c>
      <c r="AE104" s="433">
        <v>3.4091999999999997E-2</v>
      </c>
      <c r="AF104" s="433">
        <v>6.3043000000000002E-2</v>
      </c>
      <c r="AG104" s="433">
        <v>5.7155999999999998E-2</v>
      </c>
      <c r="AH104" s="433">
        <v>5.8004E-2</v>
      </c>
      <c r="AI104" s="433">
        <v>5.7928E-2</v>
      </c>
      <c r="AJ104" s="433">
        <v>3.7400000000000003E-2</v>
      </c>
      <c r="AK104" s="433">
        <v>3.4724999999999999E-2</v>
      </c>
      <c r="AL104" s="433">
        <v>3.2682000000000003E-2</v>
      </c>
      <c r="AM104" s="433">
        <f t="shared" si="60"/>
        <v>3.143E-2</v>
      </c>
    </row>
    <row r="105" spans="1:39" s="95" customFormat="1" ht="15.75" thickBot="1" x14ac:dyDescent="0.3">
      <c r="A105" s="631"/>
      <c r="B105" s="76" t="s">
        <v>8</v>
      </c>
      <c r="C105" s="382">
        <v>2.6266999999999999E-2</v>
      </c>
      <c r="D105" s="382">
        <v>2.5484E-2</v>
      </c>
      <c r="E105" s="382">
        <v>2.9350999999999999E-2</v>
      </c>
      <c r="F105" s="382">
        <v>3.4934E-2</v>
      </c>
      <c r="G105" s="382">
        <v>3.7511999999999997E-2</v>
      </c>
      <c r="H105" s="382">
        <v>6.7308999999999994E-2</v>
      </c>
      <c r="I105" s="382">
        <v>5.3973E-2</v>
      </c>
      <c r="J105" s="382">
        <v>5.8883999999999999E-2</v>
      </c>
      <c r="K105" s="382">
        <v>6.0109999999999997E-2</v>
      </c>
      <c r="L105" s="382">
        <v>3.8740999999999998E-2</v>
      </c>
      <c r="M105" s="382">
        <v>2.9776E-2</v>
      </c>
      <c r="N105" s="382">
        <v>2.9106E-2</v>
      </c>
      <c r="O105" s="382">
        <f t="shared" si="61"/>
        <v>2.6266999999999999E-2</v>
      </c>
      <c r="P105" s="382">
        <f t="shared" si="56"/>
        <v>2.5484E-2</v>
      </c>
      <c r="Q105" s="382">
        <f t="shared" si="57"/>
        <v>2.9350999999999999E-2</v>
      </c>
      <c r="R105" s="382">
        <f t="shared" si="58"/>
        <v>3.4934E-2</v>
      </c>
      <c r="S105" s="382">
        <f t="shared" si="59"/>
        <v>3.7511999999999997E-2</v>
      </c>
      <c r="T105" s="432">
        <v>7.8720999999999999E-2</v>
      </c>
      <c r="U105" s="432">
        <v>6.0926000000000001E-2</v>
      </c>
      <c r="V105" s="432">
        <v>6.6558000000000006E-2</v>
      </c>
      <c r="W105" s="432">
        <v>6.7981E-2</v>
      </c>
      <c r="X105" s="432">
        <v>4.3094E-2</v>
      </c>
      <c r="Y105" s="432">
        <v>3.6059000000000001E-2</v>
      </c>
      <c r="Z105" s="432">
        <v>3.5876999999999999E-2</v>
      </c>
      <c r="AA105" s="432">
        <v>3.1378000000000003E-2</v>
      </c>
      <c r="AB105" s="432">
        <v>2.9839999999999998E-2</v>
      </c>
      <c r="AC105" s="432">
        <v>3.4773999999999999E-2</v>
      </c>
      <c r="AD105" s="432">
        <v>3.4331E-2</v>
      </c>
      <c r="AE105" s="432">
        <v>3.7700999999999998E-2</v>
      </c>
      <c r="AF105" s="432">
        <v>7.8720999999999999E-2</v>
      </c>
      <c r="AG105" s="432">
        <v>6.0926000000000001E-2</v>
      </c>
      <c r="AH105" s="432">
        <v>6.6558000000000006E-2</v>
      </c>
      <c r="AI105" s="432">
        <v>6.7981E-2</v>
      </c>
      <c r="AJ105" s="432">
        <v>4.3094E-2</v>
      </c>
      <c r="AK105" s="432">
        <v>3.6059000000000001E-2</v>
      </c>
      <c r="AL105" s="432">
        <v>3.5876999999999999E-2</v>
      </c>
      <c r="AM105" s="432">
        <f t="shared" si="60"/>
        <v>3.1378000000000003E-2</v>
      </c>
    </row>
    <row r="106" spans="1:39" s="95" customFormat="1" x14ac:dyDescent="0.25">
      <c r="C106" s="379" t="s">
        <v>219</v>
      </c>
      <c r="T106" s="431" t="s">
        <v>248</v>
      </c>
    </row>
    <row r="107" spans="1:39" s="95" customFormat="1" ht="15.75" hidden="1" thickBot="1" x14ac:dyDescent="0.3">
      <c r="C107" s="654" t="s">
        <v>115</v>
      </c>
      <c r="D107" s="654"/>
      <c r="E107" s="654"/>
      <c r="F107" s="654"/>
      <c r="G107" s="654"/>
      <c r="H107" s="654"/>
      <c r="I107" s="654"/>
      <c r="J107" s="654"/>
      <c r="K107" s="654"/>
      <c r="L107" s="654"/>
      <c r="M107" s="654"/>
      <c r="N107" s="655"/>
      <c r="O107" s="653" t="s">
        <v>115</v>
      </c>
      <c r="P107" s="654"/>
      <c r="Q107" s="654"/>
      <c r="R107" s="654"/>
      <c r="S107" s="654"/>
      <c r="T107" s="654"/>
      <c r="U107" s="654"/>
      <c r="V107" s="654"/>
      <c r="W107" s="654"/>
      <c r="X107" s="654"/>
      <c r="Y107" s="654"/>
      <c r="Z107" s="654"/>
      <c r="AA107" s="653" t="s">
        <v>115</v>
      </c>
      <c r="AB107" s="654"/>
      <c r="AC107" s="654"/>
      <c r="AD107" s="654"/>
      <c r="AE107" s="654"/>
      <c r="AF107" s="654"/>
      <c r="AG107" s="654"/>
      <c r="AH107" s="654"/>
      <c r="AI107" s="654"/>
      <c r="AJ107" s="654"/>
      <c r="AK107" s="654"/>
      <c r="AL107" s="654"/>
      <c r="AM107" s="527" t="s">
        <v>115</v>
      </c>
    </row>
    <row r="108" spans="1:39" s="95" customFormat="1" ht="15.75" hidden="1" thickBot="1" x14ac:dyDescent="0.3">
      <c r="A108" s="635" t="s">
        <v>114</v>
      </c>
      <c r="B108" s="641" t="s">
        <v>238</v>
      </c>
      <c r="C108" s="642"/>
      <c r="D108" s="642"/>
      <c r="E108" s="642"/>
      <c r="F108" s="642"/>
      <c r="G108" s="642"/>
      <c r="H108" s="642"/>
      <c r="I108" s="642"/>
      <c r="J108" s="642"/>
      <c r="K108" s="642"/>
      <c r="L108" s="642"/>
      <c r="M108" s="642"/>
      <c r="N108" s="652"/>
      <c r="O108" s="641" t="s">
        <v>238</v>
      </c>
      <c r="P108" s="642"/>
      <c r="Q108" s="642"/>
      <c r="R108" s="642"/>
      <c r="S108" s="642"/>
      <c r="T108" s="642"/>
      <c r="U108" s="642"/>
      <c r="V108" s="642"/>
      <c r="W108" s="642"/>
      <c r="X108" s="642"/>
      <c r="Y108" s="642"/>
      <c r="Z108" s="642"/>
      <c r="AA108" s="641" t="s">
        <v>238</v>
      </c>
      <c r="AB108" s="642"/>
      <c r="AC108" s="642"/>
      <c r="AD108" s="642"/>
      <c r="AE108" s="642"/>
      <c r="AF108" s="642"/>
      <c r="AG108" s="642"/>
      <c r="AH108" s="642"/>
      <c r="AI108" s="642"/>
      <c r="AJ108" s="642"/>
      <c r="AK108" s="642"/>
      <c r="AL108" s="642"/>
      <c r="AM108" s="524" t="s">
        <v>116</v>
      </c>
    </row>
    <row r="109" spans="1:39" s="95" customFormat="1" ht="16.5" hidden="1" thickBot="1" x14ac:dyDescent="0.3">
      <c r="A109" s="637"/>
      <c r="B109" s="228" t="s">
        <v>137</v>
      </c>
      <c r="C109" s="135">
        <f>C$4</f>
        <v>45292</v>
      </c>
      <c r="D109" s="135">
        <f t="shared" ref="D109:AM109" si="62">D$4</f>
        <v>45323</v>
      </c>
      <c r="E109" s="135">
        <f t="shared" si="62"/>
        <v>45352</v>
      </c>
      <c r="F109" s="135">
        <f t="shared" si="62"/>
        <v>45383</v>
      </c>
      <c r="G109" s="135">
        <f t="shared" si="62"/>
        <v>45413</v>
      </c>
      <c r="H109" s="135">
        <f t="shared" si="62"/>
        <v>45444</v>
      </c>
      <c r="I109" s="135">
        <f t="shared" si="62"/>
        <v>45474</v>
      </c>
      <c r="J109" s="135">
        <f t="shared" si="62"/>
        <v>45505</v>
      </c>
      <c r="K109" s="135">
        <f t="shared" si="62"/>
        <v>45536</v>
      </c>
      <c r="L109" s="135">
        <f t="shared" si="62"/>
        <v>45566</v>
      </c>
      <c r="M109" s="135">
        <f t="shared" si="62"/>
        <v>45597</v>
      </c>
      <c r="N109" s="135">
        <f t="shared" si="62"/>
        <v>45627</v>
      </c>
      <c r="O109" s="135">
        <f t="shared" si="62"/>
        <v>45658</v>
      </c>
      <c r="P109" s="135">
        <f t="shared" si="62"/>
        <v>45689</v>
      </c>
      <c r="Q109" s="135">
        <f t="shared" si="62"/>
        <v>45717</v>
      </c>
      <c r="R109" s="135">
        <f t="shared" si="62"/>
        <v>45748</v>
      </c>
      <c r="S109" s="135">
        <f t="shared" si="62"/>
        <v>45778</v>
      </c>
      <c r="T109" s="135">
        <f t="shared" si="62"/>
        <v>45809</v>
      </c>
      <c r="U109" s="135">
        <f t="shared" si="62"/>
        <v>45839</v>
      </c>
      <c r="V109" s="135">
        <f t="shared" si="62"/>
        <v>45870</v>
      </c>
      <c r="W109" s="135">
        <f t="shared" si="62"/>
        <v>45901</v>
      </c>
      <c r="X109" s="135">
        <f t="shared" si="62"/>
        <v>45931</v>
      </c>
      <c r="Y109" s="135">
        <f t="shared" si="62"/>
        <v>45962</v>
      </c>
      <c r="Z109" s="135">
        <f t="shared" si="62"/>
        <v>45992</v>
      </c>
      <c r="AA109" s="135">
        <f t="shared" si="62"/>
        <v>46023</v>
      </c>
      <c r="AB109" s="135">
        <f t="shared" si="62"/>
        <v>46054</v>
      </c>
      <c r="AC109" s="135">
        <f t="shared" si="62"/>
        <v>46082</v>
      </c>
      <c r="AD109" s="135">
        <f t="shared" si="62"/>
        <v>46113</v>
      </c>
      <c r="AE109" s="135">
        <f t="shared" si="62"/>
        <v>46143</v>
      </c>
      <c r="AF109" s="135">
        <f t="shared" si="62"/>
        <v>46174</v>
      </c>
      <c r="AG109" s="135">
        <f t="shared" si="62"/>
        <v>46204</v>
      </c>
      <c r="AH109" s="135">
        <f t="shared" si="62"/>
        <v>46235</v>
      </c>
      <c r="AI109" s="135">
        <f t="shared" si="62"/>
        <v>46266</v>
      </c>
      <c r="AJ109" s="135">
        <f t="shared" si="62"/>
        <v>46296</v>
      </c>
      <c r="AK109" s="135">
        <f t="shared" si="62"/>
        <v>46327</v>
      </c>
      <c r="AL109" s="135">
        <f t="shared" si="62"/>
        <v>46357</v>
      </c>
      <c r="AM109" s="135">
        <f t="shared" si="62"/>
        <v>46388</v>
      </c>
    </row>
    <row r="110" spans="1:39" s="95" customFormat="1" hidden="1" x14ac:dyDescent="0.25">
      <c r="A110" s="637"/>
      <c r="B110" s="227" t="s">
        <v>19</v>
      </c>
      <c r="C110" s="390">
        <v>2.2477983548236508E-2</v>
      </c>
      <c r="D110" s="390">
        <v>2.2208460096153619E-2</v>
      </c>
      <c r="E110" s="390">
        <v>2.2537126025125254E-2</v>
      </c>
      <c r="F110" s="390">
        <v>2.3433158350103633E-2</v>
      </c>
      <c r="G110" s="390">
        <v>2.4182497583924868E-2</v>
      </c>
      <c r="H110" s="390">
        <v>2.9068192865801402E-2</v>
      </c>
      <c r="I110" s="390">
        <v>2.9046768289494204E-2</v>
      </c>
      <c r="J110" s="390">
        <v>2.8926223071207881E-2</v>
      </c>
      <c r="K110" s="390">
        <v>2.8853811928619136E-2</v>
      </c>
      <c r="L110" s="390">
        <v>2.423934325833732E-2</v>
      </c>
      <c r="M110" s="390">
        <v>2.3230451301046742E-2</v>
      </c>
      <c r="N110" s="390">
        <v>2.2569877249855298E-2</v>
      </c>
      <c r="O110" s="384">
        <f>C110</f>
        <v>2.2477983548236508E-2</v>
      </c>
      <c r="P110" s="384">
        <f t="shared" ref="P110:P122" si="63">D110</f>
        <v>2.2208460096153619E-2</v>
      </c>
      <c r="Q110" s="384">
        <f t="shared" ref="Q110:Q122" si="64">E110</f>
        <v>2.2537126025125254E-2</v>
      </c>
      <c r="R110" s="384">
        <f t="shared" ref="R110:R122" si="65">F110</f>
        <v>2.3433158350103633E-2</v>
      </c>
      <c r="S110" s="384">
        <f t="shared" ref="S110:S122" si="66">G110</f>
        <v>2.4182497583924868E-2</v>
      </c>
      <c r="T110" s="433">
        <v>3.3476859536760981E-2</v>
      </c>
      <c r="U110" s="433">
        <v>3.3225457850990958E-2</v>
      </c>
      <c r="V110" s="433">
        <v>3.3135454056878517E-2</v>
      </c>
      <c r="W110" s="433">
        <v>3.3078064397861845E-2</v>
      </c>
      <c r="X110" s="433">
        <v>2.749808838962978E-2</v>
      </c>
      <c r="Y110" s="433">
        <v>2.7044210618071343E-2</v>
      </c>
      <c r="Z110" s="433">
        <v>2.6409821244212064E-2</v>
      </c>
      <c r="AA110" s="433">
        <v>2.6164773774071854E-2</v>
      </c>
      <c r="AB110" s="433">
        <v>2.5698700760234686E-2</v>
      </c>
      <c r="AC110" s="433">
        <v>2.6120073470320259E-2</v>
      </c>
      <c r="AD110" s="433">
        <v>2.5891912085054484E-2</v>
      </c>
      <c r="AE110" s="433">
        <v>2.6752271713143896E-2</v>
      </c>
      <c r="AF110" s="433">
        <v>3.3476859536760981E-2</v>
      </c>
      <c r="AG110" s="433">
        <v>3.3225457850990958E-2</v>
      </c>
      <c r="AH110" s="433">
        <v>3.3135454056878517E-2</v>
      </c>
      <c r="AI110" s="433">
        <v>3.3078064397861845E-2</v>
      </c>
      <c r="AJ110" s="433">
        <v>2.749808838962978E-2</v>
      </c>
      <c r="AK110" s="433">
        <v>2.7044210618071343E-2</v>
      </c>
      <c r="AL110" s="433">
        <v>2.6409821244212064E-2</v>
      </c>
      <c r="AM110" s="433">
        <f t="shared" ref="AM110:AM122" si="67">AA110</f>
        <v>2.6164773774071854E-2</v>
      </c>
    </row>
    <row r="111" spans="1:39" s="95" customFormat="1" hidden="1" x14ac:dyDescent="0.25">
      <c r="A111" s="637"/>
      <c r="B111" s="227" t="s">
        <v>0</v>
      </c>
      <c r="C111" s="390">
        <v>2.3533320380090969E-2</v>
      </c>
      <c r="D111" s="390">
        <v>2.3142017932499443E-2</v>
      </c>
      <c r="E111" s="390">
        <v>2.3121579475972376E-2</v>
      </c>
      <c r="F111" s="390">
        <v>2.3559368865515361E-2</v>
      </c>
      <c r="G111" s="390">
        <v>2.571424077420149E-2</v>
      </c>
      <c r="H111" s="390">
        <v>3.103180920060215E-2</v>
      </c>
      <c r="I111" s="390">
        <v>2.9984441915357631E-2</v>
      </c>
      <c r="J111" s="390">
        <v>3.0471574424974959E-2</v>
      </c>
      <c r="K111" s="390">
        <v>3.0926088288011609E-2</v>
      </c>
      <c r="L111" s="390">
        <v>2.404149729437715E-2</v>
      </c>
      <c r="M111" s="390">
        <v>2.4601707313038429E-2</v>
      </c>
      <c r="N111" s="390">
        <v>2.2373843244386227E-2</v>
      </c>
      <c r="O111" s="384">
        <f t="shared" ref="O111:O122" si="68">C111</f>
        <v>2.3533320380090969E-2</v>
      </c>
      <c r="P111" s="384">
        <f t="shared" si="63"/>
        <v>2.3142017932499443E-2</v>
      </c>
      <c r="Q111" s="384">
        <f t="shared" si="64"/>
        <v>2.3121579475972376E-2</v>
      </c>
      <c r="R111" s="384">
        <f t="shared" si="65"/>
        <v>2.3559368865515361E-2</v>
      </c>
      <c r="S111" s="384">
        <f t="shared" si="66"/>
        <v>2.571424077420149E-2</v>
      </c>
      <c r="T111" s="433">
        <v>3.5427377012538404E-2</v>
      </c>
      <c r="U111" s="433">
        <v>3.415350119643553E-2</v>
      </c>
      <c r="V111" s="433">
        <v>3.4663780499273177E-2</v>
      </c>
      <c r="W111" s="433">
        <v>3.506828324100824E-2</v>
      </c>
      <c r="X111" s="433">
        <v>2.7290406176102285E-2</v>
      </c>
      <c r="Y111" s="433">
        <v>2.8491886995036273E-2</v>
      </c>
      <c r="Z111" s="433">
        <v>2.6160753277904028E-2</v>
      </c>
      <c r="AA111" s="433">
        <v>2.7382581042883245E-2</v>
      </c>
      <c r="AB111" s="433">
        <v>2.6714072625251755E-2</v>
      </c>
      <c r="AC111" s="433">
        <v>2.6755519070278729E-2</v>
      </c>
      <c r="AD111" s="433">
        <v>2.5989599326992078E-2</v>
      </c>
      <c r="AE111" s="433">
        <v>2.8248386095156834E-2</v>
      </c>
      <c r="AF111" s="433">
        <v>3.5427377012538404E-2</v>
      </c>
      <c r="AG111" s="433">
        <v>3.415350119643553E-2</v>
      </c>
      <c r="AH111" s="433">
        <v>3.4663780499273177E-2</v>
      </c>
      <c r="AI111" s="433">
        <v>3.506828324100824E-2</v>
      </c>
      <c r="AJ111" s="433">
        <v>2.7290406176102285E-2</v>
      </c>
      <c r="AK111" s="433">
        <v>2.8491886995036273E-2</v>
      </c>
      <c r="AL111" s="433">
        <v>2.6160753277904028E-2</v>
      </c>
      <c r="AM111" s="433">
        <f t="shared" si="67"/>
        <v>2.7382581042883245E-2</v>
      </c>
    </row>
    <row r="112" spans="1:39" s="95" customFormat="1" hidden="1" x14ac:dyDescent="0.25">
      <c r="A112" s="637"/>
      <c r="B112" s="227" t="s">
        <v>20</v>
      </c>
      <c r="C112" s="390">
        <v>2.2397351370130866E-2</v>
      </c>
      <c r="D112" s="390">
        <v>2.2141568526452406E-2</v>
      </c>
      <c r="E112" s="390">
        <v>2.3081583856841188E-2</v>
      </c>
      <c r="F112" s="390">
        <v>2.4296108227819302E-2</v>
      </c>
      <c r="G112" s="390">
        <v>2.4680979039981447E-2</v>
      </c>
      <c r="H112" s="390">
        <v>2.9796764292535211E-2</v>
      </c>
      <c r="I112" s="390">
        <v>2.9038923506189716E-2</v>
      </c>
      <c r="J112" s="390">
        <v>2.9317788800827208E-2</v>
      </c>
      <c r="K112" s="390">
        <v>2.9486607713799903E-2</v>
      </c>
      <c r="L112" s="390">
        <v>2.4787625849823691E-2</v>
      </c>
      <c r="M112" s="390">
        <v>2.3237877136096732E-2</v>
      </c>
      <c r="N112" s="390">
        <v>2.2924292710072274E-2</v>
      </c>
      <c r="O112" s="384">
        <f t="shared" si="68"/>
        <v>2.2397351370130866E-2</v>
      </c>
      <c r="P112" s="384">
        <f t="shared" si="63"/>
        <v>2.2141568526452406E-2</v>
      </c>
      <c r="Q112" s="384">
        <f t="shared" si="64"/>
        <v>2.3081583856841188E-2</v>
      </c>
      <c r="R112" s="384">
        <f t="shared" si="65"/>
        <v>2.4296108227819302E-2</v>
      </c>
      <c r="S112" s="384">
        <f t="shared" si="66"/>
        <v>2.4680979039981447E-2</v>
      </c>
      <c r="T112" s="433">
        <v>3.4196462225781453E-2</v>
      </c>
      <c r="U112" s="433">
        <v>3.3217869244753208E-2</v>
      </c>
      <c r="V112" s="433">
        <v>3.3521840853230039E-2</v>
      </c>
      <c r="W112" s="433">
        <v>3.3690233521059917E-2</v>
      </c>
      <c r="X112" s="433">
        <v>2.8073867361844883E-2</v>
      </c>
      <c r="Y112" s="433">
        <v>2.7052384383287761E-2</v>
      </c>
      <c r="Z112" s="433">
        <v>2.6853501508223993E-2</v>
      </c>
      <c r="AA112" s="433">
        <v>2.6073353939523709E-2</v>
      </c>
      <c r="AB112" s="433">
        <v>2.5624950439856794E-2</v>
      </c>
      <c r="AC112" s="433">
        <v>2.67120082327219E-2</v>
      </c>
      <c r="AD112" s="433">
        <v>2.6576575144204383E-2</v>
      </c>
      <c r="AE112" s="433">
        <v>2.722552607577524E-2</v>
      </c>
      <c r="AF112" s="433">
        <v>3.4196462225781453E-2</v>
      </c>
      <c r="AG112" s="433">
        <v>3.3217869244753208E-2</v>
      </c>
      <c r="AH112" s="433">
        <v>3.3521840853230039E-2</v>
      </c>
      <c r="AI112" s="433">
        <v>3.3690233521059917E-2</v>
      </c>
      <c r="AJ112" s="433">
        <v>2.8073867361844883E-2</v>
      </c>
      <c r="AK112" s="433">
        <v>2.7052384383287761E-2</v>
      </c>
      <c r="AL112" s="433">
        <v>2.6853501508223993E-2</v>
      </c>
      <c r="AM112" s="433">
        <f t="shared" si="67"/>
        <v>2.6073353939523709E-2</v>
      </c>
    </row>
    <row r="113" spans="1:39" s="95" customFormat="1" hidden="1" x14ac:dyDescent="0.25">
      <c r="A113" s="637"/>
      <c r="B113" s="227" t="s">
        <v>1</v>
      </c>
      <c r="C113" s="390">
        <v>1.9984999999999999E-2</v>
      </c>
      <c r="D113" s="390">
        <v>1.9984999999999999E-2</v>
      </c>
      <c r="E113" s="390">
        <v>1.9984999999999999E-2</v>
      </c>
      <c r="F113" s="390">
        <v>2.3715988314436956E-2</v>
      </c>
      <c r="G113" s="390">
        <v>2.6905301223005631E-2</v>
      </c>
      <c r="H113" s="390">
        <v>3.109993094783918E-2</v>
      </c>
      <c r="I113" s="390">
        <v>3.0022712846707791E-2</v>
      </c>
      <c r="J113" s="390">
        <v>3.0517888109185608E-2</v>
      </c>
      <c r="K113" s="390">
        <v>3.1218860173408587E-2</v>
      </c>
      <c r="L113" s="390">
        <v>2.4002541515172393E-2</v>
      </c>
      <c r="M113" s="390">
        <v>1.9984999999999999E-2</v>
      </c>
      <c r="N113" s="390">
        <v>1.9984999999999999E-2</v>
      </c>
      <c r="O113" s="384">
        <f t="shared" si="68"/>
        <v>1.9984999999999999E-2</v>
      </c>
      <c r="P113" s="384">
        <f t="shared" si="63"/>
        <v>1.9984999999999999E-2</v>
      </c>
      <c r="Q113" s="384">
        <f t="shared" si="64"/>
        <v>1.9984999999999999E-2</v>
      </c>
      <c r="R113" s="384">
        <f t="shared" si="65"/>
        <v>2.3715988314436956E-2</v>
      </c>
      <c r="S113" s="384">
        <f t="shared" si="66"/>
        <v>2.6905301223005631E-2</v>
      </c>
      <c r="T113" s="433">
        <v>3.5492905590759925E-2</v>
      </c>
      <c r="U113" s="433">
        <v>3.4191469658997539E-2</v>
      </c>
      <c r="V113" s="433">
        <v>3.4709631586729982E-2</v>
      </c>
      <c r="W113" s="433">
        <v>3.5352325568998672E-2</v>
      </c>
      <c r="X113" s="433">
        <v>2.7250100836502578E-2</v>
      </c>
      <c r="Y113" s="433">
        <v>2.3233E-2</v>
      </c>
      <c r="Z113" s="433">
        <v>2.3233E-2</v>
      </c>
      <c r="AA113" s="433">
        <v>2.3233E-2</v>
      </c>
      <c r="AB113" s="433">
        <v>2.3233E-2</v>
      </c>
      <c r="AC113" s="433">
        <v>2.3233E-2</v>
      </c>
      <c r="AD113" s="433">
        <v>2.6111971990094279E-2</v>
      </c>
      <c r="AE113" s="433">
        <v>2.9463407971883102E-2</v>
      </c>
      <c r="AF113" s="433">
        <v>3.5492905590759925E-2</v>
      </c>
      <c r="AG113" s="433">
        <v>3.4191469658997539E-2</v>
      </c>
      <c r="AH113" s="433">
        <v>3.4709631586729982E-2</v>
      </c>
      <c r="AI113" s="433">
        <v>3.5352325568998672E-2</v>
      </c>
      <c r="AJ113" s="433">
        <v>2.7250100836502578E-2</v>
      </c>
      <c r="AK113" s="433">
        <v>2.3233E-2</v>
      </c>
      <c r="AL113" s="433">
        <v>2.3233E-2</v>
      </c>
      <c r="AM113" s="433">
        <f t="shared" si="67"/>
        <v>2.3233E-2</v>
      </c>
    </row>
    <row r="114" spans="1:39" s="95" customFormat="1" hidden="1" x14ac:dyDescent="0.25">
      <c r="A114" s="637"/>
      <c r="B114" s="227" t="s">
        <v>21</v>
      </c>
      <c r="C114" s="390">
        <v>2.0522769194661113E-2</v>
      </c>
      <c r="D114" s="390">
        <v>2.0427354099479291E-2</v>
      </c>
      <c r="E114" s="390">
        <v>2.0063649613109358E-2</v>
      </c>
      <c r="F114" s="390">
        <v>2.0673817345237166E-2</v>
      </c>
      <c r="G114" s="390">
        <v>2.0114657236084896E-2</v>
      </c>
      <c r="H114" s="390">
        <v>2.2243673567773445E-2</v>
      </c>
      <c r="I114" s="390">
        <v>2.2009841467541771E-2</v>
      </c>
      <c r="J114" s="390">
        <v>2.2270371252704167E-2</v>
      </c>
      <c r="K114" s="390">
        <v>2.2238193320867791E-2</v>
      </c>
      <c r="L114" s="390">
        <v>2.0087685574775006E-2</v>
      </c>
      <c r="M114" s="390">
        <v>1.999378187698049E-2</v>
      </c>
      <c r="N114" s="390">
        <v>2.0043592355983408E-2</v>
      </c>
      <c r="O114" s="384">
        <f t="shared" si="68"/>
        <v>2.0522769194661113E-2</v>
      </c>
      <c r="P114" s="384">
        <f t="shared" si="63"/>
        <v>2.0427354099479291E-2</v>
      </c>
      <c r="Q114" s="384">
        <f t="shared" si="64"/>
        <v>2.0063649613109358E-2</v>
      </c>
      <c r="R114" s="384">
        <f t="shared" si="65"/>
        <v>2.0673817345237166E-2</v>
      </c>
      <c r="S114" s="384">
        <f t="shared" si="66"/>
        <v>2.0114657236084896E-2</v>
      </c>
      <c r="T114" s="433">
        <v>2.6620030861447132E-2</v>
      </c>
      <c r="U114" s="433">
        <v>2.6387608339303072E-2</v>
      </c>
      <c r="V114" s="433">
        <v>2.6640229261541269E-2</v>
      </c>
      <c r="W114" s="433">
        <v>2.6609850994695566E-2</v>
      </c>
      <c r="X114" s="433">
        <v>2.3332998870657519E-2</v>
      </c>
      <c r="Y114" s="433">
        <v>2.3243932390776819E-2</v>
      </c>
      <c r="Z114" s="433">
        <v>2.3307649633580202E-2</v>
      </c>
      <c r="AA114" s="433">
        <v>2.3880755525460078E-2</v>
      </c>
      <c r="AB114" s="433">
        <v>2.3728830242350746E-2</v>
      </c>
      <c r="AC114" s="433">
        <v>2.3330875974088457E-2</v>
      </c>
      <c r="AD114" s="433">
        <v>2.3713804263531545E-2</v>
      </c>
      <c r="AE114" s="433">
        <v>2.3333070212702929E-2</v>
      </c>
      <c r="AF114" s="433">
        <v>2.6620030861447132E-2</v>
      </c>
      <c r="AG114" s="433">
        <v>2.6387608339303072E-2</v>
      </c>
      <c r="AH114" s="433">
        <v>2.6640229261541269E-2</v>
      </c>
      <c r="AI114" s="433">
        <v>2.6609850994695566E-2</v>
      </c>
      <c r="AJ114" s="433">
        <v>2.3332998870657519E-2</v>
      </c>
      <c r="AK114" s="433">
        <v>2.3243932390776819E-2</v>
      </c>
      <c r="AL114" s="433">
        <v>2.3307649633580202E-2</v>
      </c>
      <c r="AM114" s="433">
        <f t="shared" si="67"/>
        <v>2.3880755525460078E-2</v>
      </c>
    </row>
    <row r="115" spans="1:39" s="95" customFormat="1" hidden="1" x14ac:dyDescent="0.25">
      <c r="A115" s="637"/>
      <c r="B115" s="74" t="s">
        <v>9</v>
      </c>
      <c r="C115" s="390">
        <v>2.3533125104223951E-2</v>
      </c>
      <c r="D115" s="390">
        <v>2.3145246955055283E-2</v>
      </c>
      <c r="E115" s="390">
        <v>2.3201186158131569E-2</v>
      </c>
      <c r="F115" s="390">
        <v>2.4356205675658375E-2</v>
      </c>
      <c r="G115" s="390">
        <v>2.380876785601347E-2</v>
      </c>
      <c r="H115" s="390">
        <v>2.1971999999999998E-2</v>
      </c>
      <c r="I115" s="390">
        <v>2.1971999999999998E-2</v>
      </c>
      <c r="J115" s="390">
        <v>2.1971999999999998E-2</v>
      </c>
      <c r="K115" s="390">
        <v>2.9186215545457354E-2</v>
      </c>
      <c r="L115" s="390">
        <v>2.4522718184811772E-2</v>
      </c>
      <c r="M115" s="390">
        <v>2.474881803232094E-2</v>
      </c>
      <c r="N115" s="390">
        <v>2.2374526940173813E-2</v>
      </c>
      <c r="O115" s="384">
        <f t="shared" si="68"/>
        <v>2.3533125104223951E-2</v>
      </c>
      <c r="P115" s="384">
        <f t="shared" si="63"/>
        <v>2.3145246955055283E-2</v>
      </c>
      <c r="Q115" s="384">
        <f t="shared" si="64"/>
        <v>2.3201186158131569E-2</v>
      </c>
      <c r="R115" s="384">
        <f t="shared" si="65"/>
        <v>2.4356205675658375E-2</v>
      </c>
      <c r="S115" s="384">
        <f t="shared" si="66"/>
        <v>2.380876785601347E-2</v>
      </c>
      <c r="T115" s="433">
        <v>2.6352E-2</v>
      </c>
      <c r="U115" s="433">
        <v>2.6352E-2</v>
      </c>
      <c r="V115" s="433">
        <v>2.6352E-2</v>
      </c>
      <c r="W115" s="433">
        <v>3.3405750863435925E-2</v>
      </c>
      <c r="X115" s="433">
        <v>2.779569574476615E-2</v>
      </c>
      <c r="Y115" s="433">
        <v>2.8641797532886305E-2</v>
      </c>
      <c r="Z115" s="433">
        <v>2.6162051919290774E-2</v>
      </c>
      <c r="AA115" s="433">
        <v>2.738230866982596E-2</v>
      </c>
      <c r="AB115" s="433">
        <v>2.6718264156268538E-2</v>
      </c>
      <c r="AC115" s="433">
        <v>2.6841356875112552E-2</v>
      </c>
      <c r="AD115" s="433">
        <v>2.6626291394586155E-2</v>
      </c>
      <c r="AE115" s="433">
        <v>2.6413531867327759E-2</v>
      </c>
      <c r="AF115" s="433">
        <v>2.6352E-2</v>
      </c>
      <c r="AG115" s="433">
        <v>2.6352E-2</v>
      </c>
      <c r="AH115" s="433">
        <v>2.6352E-2</v>
      </c>
      <c r="AI115" s="433">
        <v>3.3405750863435925E-2</v>
      </c>
      <c r="AJ115" s="433">
        <v>2.779569574476615E-2</v>
      </c>
      <c r="AK115" s="433">
        <v>2.8641797532886305E-2</v>
      </c>
      <c r="AL115" s="433">
        <v>2.6162051919290774E-2</v>
      </c>
      <c r="AM115" s="433">
        <f t="shared" si="67"/>
        <v>2.738230866982596E-2</v>
      </c>
    </row>
    <row r="116" spans="1:39" s="95" customFormat="1" hidden="1" x14ac:dyDescent="0.25">
      <c r="A116" s="637"/>
      <c r="B116" s="74" t="s">
        <v>3</v>
      </c>
      <c r="C116" s="390">
        <v>2.3533320380090969E-2</v>
      </c>
      <c r="D116" s="390">
        <v>2.3142017932499443E-2</v>
      </c>
      <c r="E116" s="390">
        <v>2.3121579475972376E-2</v>
      </c>
      <c r="F116" s="390">
        <v>2.3559368865515361E-2</v>
      </c>
      <c r="G116" s="390">
        <v>2.571424077420149E-2</v>
      </c>
      <c r="H116" s="390">
        <v>3.103180920060215E-2</v>
      </c>
      <c r="I116" s="390">
        <v>2.9984441915357631E-2</v>
      </c>
      <c r="J116" s="390">
        <v>3.0471574424974959E-2</v>
      </c>
      <c r="K116" s="390">
        <v>3.0926088288011609E-2</v>
      </c>
      <c r="L116" s="390">
        <v>2.404149729437715E-2</v>
      </c>
      <c r="M116" s="390">
        <v>2.4601707313038429E-2</v>
      </c>
      <c r="N116" s="390">
        <v>2.2373843244386227E-2</v>
      </c>
      <c r="O116" s="384">
        <f t="shared" si="68"/>
        <v>2.3533320380090969E-2</v>
      </c>
      <c r="P116" s="384">
        <f t="shared" si="63"/>
        <v>2.3142017932499443E-2</v>
      </c>
      <c r="Q116" s="384">
        <f t="shared" si="64"/>
        <v>2.3121579475972376E-2</v>
      </c>
      <c r="R116" s="384">
        <f t="shared" si="65"/>
        <v>2.3559368865515361E-2</v>
      </c>
      <c r="S116" s="384">
        <f t="shared" si="66"/>
        <v>2.571424077420149E-2</v>
      </c>
      <c r="T116" s="433">
        <v>3.5427377012538404E-2</v>
      </c>
      <c r="U116" s="433">
        <v>3.415350119643553E-2</v>
      </c>
      <c r="V116" s="433">
        <v>3.4663780499273177E-2</v>
      </c>
      <c r="W116" s="433">
        <v>3.506828324100824E-2</v>
      </c>
      <c r="X116" s="433">
        <v>2.7290406176102285E-2</v>
      </c>
      <c r="Y116" s="433">
        <v>2.8491886995036273E-2</v>
      </c>
      <c r="Z116" s="433">
        <v>2.6160753277904028E-2</v>
      </c>
      <c r="AA116" s="433">
        <v>2.7382581042883245E-2</v>
      </c>
      <c r="AB116" s="433">
        <v>2.6714072625251755E-2</v>
      </c>
      <c r="AC116" s="433">
        <v>2.6755519070278729E-2</v>
      </c>
      <c r="AD116" s="433">
        <v>2.5989599326992078E-2</v>
      </c>
      <c r="AE116" s="433">
        <v>2.8248386095156834E-2</v>
      </c>
      <c r="AF116" s="433">
        <v>3.5427377012538404E-2</v>
      </c>
      <c r="AG116" s="433">
        <v>3.415350119643553E-2</v>
      </c>
      <c r="AH116" s="433">
        <v>3.4663780499273177E-2</v>
      </c>
      <c r="AI116" s="433">
        <v>3.506828324100824E-2</v>
      </c>
      <c r="AJ116" s="433">
        <v>2.7290406176102285E-2</v>
      </c>
      <c r="AK116" s="433">
        <v>2.8491886995036273E-2</v>
      </c>
      <c r="AL116" s="433">
        <v>2.6160753277904028E-2</v>
      </c>
      <c r="AM116" s="433">
        <f t="shared" si="67"/>
        <v>2.7382581042883245E-2</v>
      </c>
    </row>
    <row r="117" spans="1:39" s="95" customFormat="1" hidden="1" x14ac:dyDescent="0.25">
      <c r="A117" s="637"/>
      <c r="B117" s="74" t="s">
        <v>4</v>
      </c>
      <c r="C117" s="390">
        <v>2.2831381354378639E-2</v>
      </c>
      <c r="D117" s="390">
        <v>2.241739854927732E-2</v>
      </c>
      <c r="E117" s="390">
        <v>2.2770506315008758E-2</v>
      </c>
      <c r="F117" s="390">
        <v>2.4108141034085314E-2</v>
      </c>
      <c r="G117" s="390">
        <v>2.4738210731892432E-2</v>
      </c>
      <c r="H117" s="390">
        <v>2.9628662744045547E-2</v>
      </c>
      <c r="I117" s="390">
        <v>2.9459800521413247E-2</v>
      </c>
      <c r="J117" s="390">
        <v>2.9328769096592003E-2</v>
      </c>
      <c r="K117" s="390">
        <v>2.9156822006933342E-2</v>
      </c>
      <c r="L117" s="390">
        <v>2.4888406070414815E-2</v>
      </c>
      <c r="M117" s="390">
        <v>2.3532584809416203E-2</v>
      </c>
      <c r="N117" s="390">
        <v>2.2729764967588894E-2</v>
      </c>
      <c r="O117" s="384">
        <f t="shared" si="68"/>
        <v>2.2831381354378639E-2</v>
      </c>
      <c r="P117" s="384">
        <f t="shared" si="63"/>
        <v>2.241739854927732E-2</v>
      </c>
      <c r="Q117" s="384">
        <f t="shared" si="64"/>
        <v>2.2770506315008758E-2</v>
      </c>
      <c r="R117" s="384">
        <f t="shared" si="65"/>
        <v>2.4108141034085314E-2</v>
      </c>
      <c r="S117" s="384">
        <f t="shared" si="66"/>
        <v>2.4738210731892432E-2</v>
      </c>
      <c r="T117" s="433">
        <v>3.4031019854240188E-2</v>
      </c>
      <c r="U117" s="433">
        <v>3.3633906839052027E-2</v>
      </c>
      <c r="V117" s="433">
        <v>3.3532444226264349E-2</v>
      </c>
      <c r="W117" s="433">
        <v>3.3377343720724137E-2</v>
      </c>
      <c r="X117" s="433">
        <v>2.8179638448211728E-2</v>
      </c>
      <c r="Y117" s="433">
        <v>2.7377874618474466E-2</v>
      </c>
      <c r="Z117" s="433">
        <v>2.661095137089662E-2</v>
      </c>
      <c r="AA117" s="433">
        <v>2.6566254789108269E-2</v>
      </c>
      <c r="AB117" s="433">
        <v>2.592666050164065E-2</v>
      </c>
      <c r="AC117" s="433">
        <v>2.6373957065931247E-2</v>
      </c>
      <c r="AD117" s="433">
        <v>2.6424197519930623E-2</v>
      </c>
      <c r="AE117" s="433">
        <v>2.7280683625198789E-2</v>
      </c>
      <c r="AF117" s="433">
        <v>3.4031019854240188E-2</v>
      </c>
      <c r="AG117" s="433">
        <v>3.3633906839052027E-2</v>
      </c>
      <c r="AH117" s="433">
        <v>3.3532444226264349E-2</v>
      </c>
      <c r="AI117" s="433">
        <v>3.3377343720724137E-2</v>
      </c>
      <c r="AJ117" s="433">
        <v>2.8179638448211728E-2</v>
      </c>
      <c r="AK117" s="433">
        <v>2.7377874618474466E-2</v>
      </c>
      <c r="AL117" s="433">
        <v>2.661095137089662E-2</v>
      </c>
      <c r="AM117" s="433">
        <f t="shared" si="67"/>
        <v>2.6566254789108269E-2</v>
      </c>
    </row>
    <row r="118" spans="1:39" s="95" customFormat="1" hidden="1" x14ac:dyDescent="0.25">
      <c r="A118" s="637"/>
      <c r="B118" s="74" t="s">
        <v>5</v>
      </c>
      <c r="C118" s="390">
        <v>2.2477983548236508E-2</v>
      </c>
      <c r="D118" s="390">
        <v>2.2208460096153619E-2</v>
      </c>
      <c r="E118" s="390">
        <v>2.2537126025125254E-2</v>
      </c>
      <c r="F118" s="390">
        <v>2.3433158350103633E-2</v>
      </c>
      <c r="G118" s="390">
        <v>2.4182497583924868E-2</v>
      </c>
      <c r="H118" s="390">
        <v>2.9068192865801402E-2</v>
      </c>
      <c r="I118" s="390">
        <v>2.9046768289494204E-2</v>
      </c>
      <c r="J118" s="390">
        <v>2.8926223071207881E-2</v>
      </c>
      <c r="K118" s="390">
        <v>2.8853811928619136E-2</v>
      </c>
      <c r="L118" s="390">
        <v>2.423934325833732E-2</v>
      </c>
      <c r="M118" s="390">
        <v>2.3230451301046742E-2</v>
      </c>
      <c r="N118" s="390">
        <v>2.2569877249855298E-2</v>
      </c>
      <c r="O118" s="384">
        <f t="shared" si="68"/>
        <v>2.2477983548236508E-2</v>
      </c>
      <c r="P118" s="384">
        <f t="shared" si="63"/>
        <v>2.2208460096153619E-2</v>
      </c>
      <c r="Q118" s="384">
        <f t="shared" si="64"/>
        <v>2.2537126025125254E-2</v>
      </c>
      <c r="R118" s="384">
        <f t="shared" si="65"/>
        <v>2.3433158350103633E-2</v>
      </c>
      <c r="S118" s="384">
        <f t="shared" si="66"/>
        <v>2.4182497583924868E-2</v>
      </c>
      <c r="T118" s="433">
        <v>3.3476859536760981E-2</v>
      </c>
      <c r="U118" s="433">
        <v>3.3225457850990958E-2</v>
      </c>
      <c r="V118" s="433">
        <v>3.3135454056878517E-2</v>
      </c>
      <c r="W118" s="433">
        <v>3.3078064397861845E-2</v>
      </c>
      <c r="X118" s="433">
        <v>2.749808838962978E-2</v>
      </c>
      <c r="Y118" s="433">
        <v>2.7044210618071343E-2</v>
      </c>
      <c r="Z118" s="433">
        <v>2.6409821244212064E-2</v>
      </c>
      <c r="AA118" s="433">
        <v>2.6164773774071854E-2</v>
      </c>
      <c r="AB118" s="433">
        <v>2.5698700760234686E-2</v>
      </c>
      <c r="AC118" s="433">
        <v>2.6120073470320259E-2</v>
      </c>
      <c r="AD118" s="433">
        <v>2.5891912085054484E-2</v>
      </c>
      <c r="AE118" s="433">
        <v>2.6752271713143896E-2</v>
      </c>
      <c r="AF118" s="433">
        <v>3.3476859536760981E-2</v>
      </c>
      <c r="AG118" s="433">
        <v>3.3225457850990958E-2</v>
      </c>
      <c r="AH118" s="433">
        <v>3.3135454056878517E-2</v>
      </c>
      <c r="AI118" s="433">
        <v>3.3078064397861845E-2</v>
      </c>
      <c r="AJ118" s="433">
        <v>2.749808838962978E-2</v>
      </c>
      <c r="AK118" s="433">
        <v>2.7044210618071343E-2</v>
      </c>
      <c r="AL118" s="433">
        <v>2.6409821244212064E-2</v>
      </c>
      <c r="AM118" s="433">
        <f t="shared" si="67"/>
        <v>2.6164773774071854E-2</v>
      </c>
    </row>
    <row r="119" spans="1:39" s="95" customFormat="1" hidden="1" x14ac:dyDescent="0.25">
      <c r="A119" s="637"/>
      <c r="B119" s="74" t="s">
        <v>22</v>
      </c>
      <c r="C119" s="390">
        <v>2.2477983548236508E-2</v>
      </c>
      <c r="D119" s="390">
        <v>2.2208460096153619E-2</v>
      </c>
      <c r="E119" s="390">
        <v>2.2537126025125254E-2</v>
      </c>
      <c r="F119" s="390">
        <v>2.3433158350103633E-2</v>
      </c>
      <c r="G119" s="390">
        <v>2.4182497583924868E-2</v>
      </c>
      <c r="H119" s="390">
        <v>2.9068192865801402E-2</v>
      </c>
      <c r="I119" s="390">
        <v>2.9046768289494204E-2</v>
      </c>
      <c r="J119" s="390">
        <v>2.8926223071207881E-2</v>
      </c>
      <c r="K119" s="390">
        <v>2.8853811928619136E-2</v>
      </c>
      <c r="L119" s="390">
        <v>2.423934325833732E-2</v>
      </c>
      <c r="M119" s="390">
        <v>2.3230451301046742E-2</v>
      </c>
      <c r="N119" s="390">
        <v>2.2569877249855298E-2</v>
      </c>
      <c r="O119" s="384">
        <f t="shared" si="68"/>
        <v>2.2477983548236508E-2</v>
      </c>
      <c r="P119" s="384">
        <f t="shared" si="63"/>
        <v>2.2208460096153619E-2</v>
      </c>
      <c r="Q119" s="384">
        <f t="shared" si="64"/>
        <v>2.2537126025125254E-2</v>
      </c>
      <c r="R119" s="384">
        <f t="shared" si="65"/>
        <v>2.3433158350103633E-2</v>
      </c>
      <c r="S119" s="384">
        <f t="shared" si="66"/>
        <v>2.4182497583924868E-2</v>
      </c>
      <c r="T119" s="433">
        <v>3.3476859536760981E-2</v>
      </c>
      <c r="U119" s="433">
        <v>3.3225457850990958E-2</v>
      </c>
      <c r="V119" s="433">
        <v>3.3135454056878517E-2</v>
      </c>
      <c r="W119" s="433">
        <v>3.3078064397861845E-2</v>
      </c>
      <c r="X119" s="433">
        <v>2.749808838962978E-2</v>
      </c>
      <c r="Y119" s="433">
        <v>2.7044210618071343E-2</v>
      </c>
      <c r="Z119" s="433">
        <v>2.6409821244212064E-2</v>
      </c>
      <c r="AA119" s="433">
        <v>2.6164773774071854E-2</v>
      </c>
      <c r="AB119" s="433">
        <v>2.5698700760234686E-2</v>
      </c>
      <c r="AC119" s="433">
        <v>2.6120073470320259E-2</v>
      </c>
      <c r="AD119" s="433">
        <v>2.5891912085054484E-2</v>
      </c>
      <c r="AE119" s="433">
        <v>2.6752271713143896E-2</v>
      </c>
      <c r="AF119" s="433">
        <v>3.3476859536760981E-2</v>
      </c>
      <c r="AG119" s="433">
        <v>3.3225457850990958E-2</v>
      </c>
      <c r="AH119" s="433">
        <v>3.3135454056878517E-2</v>
      </c>
      <c r="AI119" s="433">
        <v>3.3078064397861845E-2</v>
      </c>
      <c r="AJ119" s="433">
        <v>2.749808838962978E-2</v>
      </c>
      <c r="AK119" s="433">
        <v>2.7044210618071343E-2</v>
      </c>
      <c r="AL119" s="433">
        <v>2.6409821244212064E-2</v>
      </c>
      <c r="AM119" s="433">
        <f t="shared" si="67"/>
        <v>2.6164773774071854E-2</v>
      </c>
    </row>
    <row r="120" spans="1:39" s="95" customFormat="1" hidden="1" x14ac:dyDescent="0.25">
      <c r="A120" s="637"/>
      <c r="B120" s="74" t="s">
        <v>23</v>
      </c>
      <c r="C120" s="390">
        <v>2.2477983548236508E-2</v>
      </c>
      <c r="D120" s="390">
        <v>2.2208460096153619E-2</v>
      </c>
      <c r="E120" s="390">
        <v>2.2537126025125254E-2</v>
      </c>
      <c r="F120" s="390">
        <v>2.3433158350103633E-2</v>
      </c>
      <c r="G120" s="390">
        <v>2.4182497583924868E-2</v>
      </c>
      <c r="H120" s="390">
        <v>2.9068192865801402E-2</v>
      </c>
      <c r="I120" s="390">
        <v>2.9046768289494204E-2</v>
      </c>
      <c r="J120" s="390">
        <v>2.8926223071207881E-2</v>
      </c>
      <c r="K120" s="390">
        <v>2.8853811928619136E-2</v>
      </c>
      <c r="L120" s="390">
        <v>2.423934325833732E-2</v>
      </c>
      <c r="M120" s="390">
        <v>2.3230451301046742E-2</v>
      </c>
      <c r="N120" s="390">
        <v>2.2569877249855298E-2</v>
      </c>
      <c r="O120" s="384">
        <f t="shared" si="68"/>
        <v>2.2477983548236508E-2</v>
      </c>
      <c r="P120" s="384">
        <f t="shared" si="63"/>
        <v>2.2208460096153619E-2</v>
      </c>
      <c r="Q120" s="384">
        <f t="shared" si="64"/>
        <v>2.2537126025125254E-2</v>
      </c>
      <c r="R120" s="384">
        <f t="shared" si="65"/>
        <v>2.3433158350103633E-2</v>
      </c>
      <c r="S120" s="384">
        <f t="shared" si="66"/>
        <v>2.4182497583924868E-2</v>
      </c>
      <c r="T120" s="433">
        <v>3.3476859536760981E-2</v>
      </c>
      <c r="U120" s="433">
        <v>3.3225457850990958E-2</v>
      </c>
      <c r="V120" s="433">
        <v>3.3135454056878517E-2</v>
      </c>
      <c r="W120" s="433">
        <v>3.3078064397861845E-2</v>
      </c>
      <c r="X120" s="433">
        <v>2.749808838962978E-2</v>
      </c>
      <c r="Y120" s="433">
        <v>2.7044210618071343E-2</v>
      </c>
      <c r="Z120" s="433">
        <v>2.6409821244212064E-2</v>
      </c>
      <c r="AA120" s="433">
        <v>2.6164773774071854E-2</v>
      </c>
      <c r="AB120" s="433">
        <v>2.5698700760234686E-2</v>
      </c>
      <c r="AC120" s="433">
        <v>2.6120073470320259E-2</v>
      </c>
      <c r="AD120" s="433">
        <v>2.5891912085054484E-2</v>
      </c>
      <c r="AE120" s="433">
        <v>2.6752271713143896E-2</v>
      </c>
      <c r="AF120" s="433">
        <v>3.3476859536760981E-2</v>
      </c>
      <c r="AG120" s="433">
        <v>3.3225457850990958E-2</v>
      </c>
      <c r="AH120" s="433">
        <v>3.3135454056878517E-2</v>
      </c>
      <c r="AI120" s="433">
        <v>3.3078064397861845E-2</v>
      </c>
      <c r="AJ120" s="433">
        <v>2.749808838962978E-2</v>
      </c>
      <c r="AK120" s="433">
        <v>2.7044210618071343E-2</v>
      </c>
      <c r="AL120" s="433">
        <v>2.6409821244212064E-2</v>
      </c>
      <c r="AM120" s="433">
        <f t="shared" si="67"/>
        <v>2.6164773774071854E-2</v>
      </c>
    </row>
    <row r="121" spans="1:39" s="95" customFormat="1" hidden="1" x14ac:dyDescent="0.25">
      <c r="A121" s="637"/>
      <c r="B121" s="74" t="s">
        <v>7</v>
      </c>
      <c r="C121" s="390">
        <v>2.2109192578663586E-2</v>
      </c>
      <c r="D121" s="390">
        <v>2.1878141721193581E-2</v>
      </c>
      <c r="E121" s="390">
        <v>2.2458748993281256E-2</v>
      </c>
      <c r="F121" s="390">
        <v>2.3324375797169238E-2</v>
      </c>
      <c r="G121" s="390">
        <v>2.3763945148409186E-2</v>
      </c>
      <c r="H121" s="390">
        <v>2.870356213721911E-2</v>
      </c>
      <c r="I121" s="390">
        <v>2.8309839289235212E-2</v>
      </c>
      <c r="J121" s="390">
        <v>2.8376993609927615E-2</v>
      </c>
      <c r="K121" s="390">
        <v>2.8354270870694132E-2</v>
      </c>
      <c r="L121" s="390">
        <v>2.3826293524526761E-2</v>
      </c>
      <c r="M121" s="390">
        <v>2.276075561584168E-2</v>
      </c>
      <c r="N121" s="390">
        <v>2.2285451390559173E-2</v>
      </c>
      <c r="O121" s="384">
        <f t="shared" si="68"/>
        <v>2.2109192578663586E-2</v>
      </c>
      <c r="P121" s="384">
        <f t="shared" si="63"/>
        <v>2.1878141721193581E-2</v>
      </c>
      <c r="Q121" s="384">
        <f t="shared" si="64"/>
        <v>2.2458748993281256E-2</v>
      </c>
      <c r="R121" s="384">
        <f t="shared" si="65"/>
        <v>2.3324375797169238E-2</v>
      </c>
      <c r="S121" s="384">
        <f t="shared" si="66"/>
        <v>2.3763945148409186E-2</v>
      </c>
      <c r="T121" s="433">
        <v>3.3115583653799283E-2</v>
      </c>
      <c r="U121" s="433">
        <v>3.2498717586983375E-2</v>
      </c>
      <c r="V121" s="433">
        <v>3.2593858606130337E-2</v>
      </c>
      <c r="W121" s="433">
        <v>3.2585223964741741E-2</v>
      </c>
      <c r="X121" s="433">
        <v>2.7064914121582177E-2</v>
      </c>
      <c r="Y121" s="433">
        <v>2.6512728207025733E-2</v>
      </c>
      <c r="Z121" s="433">
        <v>2.604772658843043E-2</v>
      </c>
      <c r="AA121" s="433">
        <v>2.5742353102329047E-2</v>
      </c>
      <c r="AB121" s="433">
        <v>2.5335808925092164E-2</v>
      </c>
      <c r="AC121" s="433">
        <v>2.6034088539820793E-2</v>
      </c>
      <c r="AD121" s="433">
        <v>2.5800783308932949E-2</v>
      </c>
      <c r="AE121" s="433">
        <v>2.6373151874073086E-2</v>
      </c>
      <c r="AF121" s="433">
        <v>3.3115583653799283E-2</v>
      </c>
      <c r="AG121" s="433">
        <v>3.2498717586983375E-2</v>
      </c>
      <c r="AH121" s="433">
        <v>3.2593858606130337E-2</v>
      </c>
      <c r="AI121" s="433">
        <v>3.2585223964741741E-2</v>
      </c>
      <c r="AJ121" s="433">
        <v>2.7064914121582177E-2</v>
      </c>
      <c r="AK121" s="433">
        <v>2.6512728207025733E-2</v>
      </c>
      <c r="AL121" s="433">
        <v>2.604772658843043E-2</v>
      </c>
      <c r="AM121" s="433">
        <f t="shared" si="67"/>
        <v>2.5742353102329047E-2</v>
      </c>
    </row>
    <row r="122" spans="1:39" s="95" customFormat="1" ht="15.75" hidden="1" thickBot="1" x14ac:dyDescent="0.3">
      <c r="A122" s="638"/>
      <c r="B122" s="76" t="s">
        <v>8</v>
      </c>
      <c r="C122" s="390">
        <v>2.2098193731108311E-2</v>
      </c>
      <c r="D122" s="390">
        <v>2.1872109080085231E-2</v>
      </c>
      <c r="E122" s="390">
        <v>2.2907538242953603E-2</v>
      </c>
      <c r="F122" s="390">
        <v>2.4110148891352295E-2</v>
      </c>
      <c r="G122" s="390">
        <v>2.4576562726269117E-2</v>
      </c>
      <c r="H122" s="390">
        <v>2.9974761791179142E-2</v>
      </c>
      <c r="I122" s="390">
        <v>2.8721794360525577E-2</v>
      </c>
      <c r="J122" s="390">
        <v>2.923638292655938E-2</v>
      </c>
      <c r="K122" s="390">
        <v>2.9354148766877561E-2</v>
      </c>
      <c r="L122" s="390">
        <v>2.4782445602694218E-2</v>
      </c>
      <c r="M122" s="390">
        <v>2.3010329043897968E-2</v>
      </c>
      <c r="N122" s="390">
        <v>2.2847717498970476E-2</v>
      </c>
      <c r="O122" s="382">
        <f t="shared" si="68"/>
        <v>2.2098193731108311E-2</v>
      </c>
      <c r="P122" s="382">
        <f t="shared" si="63"/>
        <v>2.1872109080085231E-2</v>
      </c>
      <c r="Q122" s="382">
        <f t="shared" si="64"/>
        <v>2.2907538242953603E-2</v>
      </c>
      <c r="R122" s="382">
        <f t="shared" si="65"/>
        <v>2.4110148891352295E-2</v>
      </c>
      <c r="S122" s="382">
        <f t="shared" si="66"/>
        <v>2.4576562726269117E-2</v>
      </c>
      <c r="T122" s="432">
        <v>3.4377941014871495E-2</v>
      </c>
      <c r="U122" s="432">
        <v>3.2905009928528878E-2</v>
      </c>
      <c r="V122" s="432">
        <v>3.3441494728403555E-2</v>
      </c>
      <c r="W122" s="432">
        <v>3.356524608674151E-2</v>
      </c>
      <c r="X122" s="432">
        <v>2.8068357455347494E-2</v>
      </c>
      <c r="Y122" s="432">
        <v>2.6795641885263202E-2</v>
      </c>
      <c r="Z122" s="432">
        <v>2.6757757674442693E-2</v>
      </c>
      <c r="AA122" s="432">
        <v>2.5729628988781231E-2</v>
      </c>
      <c r="AB122" s="432">
        <v>2.5329397680488541E-2</v>
      </c>
      <c r="AC122" s="432">
        <v>2.6523428382631491E-2</v>
      </c>
      <c r="AD122" s="432">
        <v>2.6426349769463845E-2</v>
      </c>
      <c r="AE122" s="432">
        <v>2.712362497531514E-2</v>
      </c>
      <c r="AF122" s="432">
        <v>3.4377941014871495E-2</v>
      </c>
      <c r="AG122" s="432">
        <v>3.2905009928528878E-2</v>
      </c>
      <c r="AH122" s="432">
        <v>3.3441494728403555E-2</v>
      </c>
      <c r="AI122" s="432">
        <v>3.356524608674151E-2</v>
      </c>
      <c r="AJ122" s="432">
        <v>2.8068357455347494E-2</v>
      </c>
      <c r="AK122" s="432">
        <v>2.6795641885263202E-2</v>
      </c>
      <c r="AL122" s="432">
        <v>2.6757757674442693E-2</v>
      </c>
      <c r="AM122" s="432">
        <f t="shared" si="67"/>
        <v>2.5729628988781231E-2</v>
      </c>
    </row>
    <row r="123" spans="1:39" s="95" customFormat="1" hidden="1" x14ac:dyDescent="0.25">
      <c r="C123" s="96"/>
      <c r="D123" s="96"/>
      <c r="E123" s="96"/>
      <c r="F123" s="96"/>
      <c r="G123" s="96"/>
      <c r="H123" s="96"/>
      <c r="I123" s="96"/>
      <c r="J123" s="96"/>
      <c r="K123" s="96"/>
      <c r="L123" s="96"/>
      <c r="M123" s="96"/>
      <c r="N123" s="96"/>
    </row>
    <row r="124" spans="1:39" s="95" customFormat="1" ht="15.75" hidden="1" thickBot="1" x14ac:dyDescent="0.3"/>
    <row r="125" spans="1:39" s="95" customFormat="1" ht="15.75" hidden="1" thickBot="1" x14ac:dyDescent="0.3">
      <c r="C125" s="659" t="s">
        <v>118</v>
      </c>
      <c r="D125" s="659"/>
      <c r="E125" s="659"/>
      <c r="F125" s="659"/>
      <c r="G125" s="659"/>
      <c r="H125" s="659"/>
      <c r="I125" s="659"/>
      <c r="J125" s="659"/>
      <c r="K125" s="659"/>
      <c r="L125" s="659"/>
      <c r="M125" s="659"/>
      <c r="N125" s="659"/>
      <c r="O125" s="659" t="s">
        <v>118</v>
      </c>
      <c r="P125" s="659"/>
      <c r="Q125" s="659"/>
      <c r="R125" s="659"/>
      <c r="S125" s="659"/>
      <c r="T125" s="659"/>
      <c r="U125" s="659"/>
      <c r="V125" s="659"/>
      <c r="W125" s="659"/>
      <c r="X125" s="659"/>
      <c r="Y125" s="659"/>
      <c r="Z125" s="659"/>
      <c r="AA125" s="659" t="s">
        <v>118</v>
      </c>
      <c r="AB125" s="659"/>
      <c r="AC125" s="659"/>
      <c r="AD125" s="659"/>
      <c r="AE125" s="659"/>
      <c r="AF125" s="659"/>
      <c r="AG125" s="659"/>
      <c r="AH125" s="659"/>
      <c r="AI125" s="659"/>
      <c r="AJ125" s="659"/>
      <c r="AK125" s="659"/>
      <c r="AL125" s="659"/>
      <c r="AM125" s="526" t="s">
        <v>118</v>
      </c>
    </row>
    <row r="126" spans="1:39" s="95" customFormat="1" ht="16.5" hidden="1" thickBot="1" x14ac:dyDescent="0.3">
      <c r="A126" s="649" t="s">
        <v>119</v>
      </c>
      <c r="B126" s="228" t="s">
        <v>137</v>
      </c>
      <c r="C126" s="135">
        <f>C$4</f>
        <v>45292</v>
      </c>
      <c r="D126" s="135">
        <f t="shared" ref="D126:AM126" si="69">D$4</f>
        <v>45323</v>
      </c>
      <c r="E126" s="135">
        <f t="shared" si="69"/>
        <v>45352</v>
      </c>
      <c r="F126" s="135">
        <f t="shared" si="69"/>
        <v>45383</v>
      </c>
      <c r="G126" s="135">
        <f t="shared" si="69"/>
        <v>45413</v>
      </c>
      <c r="H126" s="135">
        <f t="shared" si="69"/>
        <v>45444</v>
      </c>
      <c r="I126" s="135">
        <f t="shared" si="69"/>
        <v>45474</v>
      </c>
      <c r="J126" s="135">
        <f t="shared" si="69"/>
        <v>45505</v>
      </c>
      <c r="K126" s="135">
        <f t="shared" si="69"/>
        <v>45536</v>
      </c>
      <c r="L126" s="135">
        <f t="shared" si="69"/>
        <v>45566</v>
      </c>
      <c r="M126" s="135">
        <f t="shared" si="69"/>
        <v>45597</v>
      </c>
      <c r="N126" s="135">
        <f t="shared" si="69"/>
        <v>45627</v>
      </c>
      <c r="O126" s="135">
        <f t="shared" si="69"/>
        <v>45658</v>
      </c>
      <c r="P126" s="135">
        <f t="shared" si="69"/>
        <v>45689</v>
      </c>
      <c r="Q126" s="135">
        <f t="shared" si="69"/>
        <v>45717</v>
      </c>
      <c r="R126" s="135">
        <f t="shared" si="69"/>
        <v>45748</v>
      </c>
      <c r="S126" s="135">
        <f t="shared" si="69"/>
        <v>45778</v>
      </c>
      <c r="T126" s="135">
        <f t="shared" si="69"/>
        <v>45809</v>
      </c>
      <c r="U126" s="135">
        <f t="shared" si="69"/>
        <v>45839</v>
      </c>
      <c r="V126" s="135">
        <f t="shared" si="69"/>
        <v>45870</v>
      </c>
      <c r="W126" s="135">
        <f t="shared" si="69"/>
        <v>45901</v>
      </c>
      <c r="X126" s="135">
        <f t="shared" si="69"/>
        <v>45931</v>
      </c>
      <c r="Y126" s="135">
        <f t="shared" si="69"/>
        <v>45962</v>
      </c>
      <c r="Z126" s="135">
        <f t="shared" si="69"/>
        <v>45992</v>
      </c>
      <c r="AA126" s="135">
        <f t="shared" si="69"/>
        <v>46023</v>
      </c>
      <c r="AB126" s="135">
        <f t="shared" si="69"/>
        <v>46054</v>
      </c>
      <c r="AC126" s="135">
        <f t="shared" si="69"/>
        <v>46082</v>
      </c>
      <c r="AD126" s="135">
        <f t="shared" si="69"/>
        <v>46113</v>
      </c>
      <c r="AE126" s="135">
        <f t="shared" si="69"/>
        <v>46143</v>
      </c>
      <c r="AF126" s="135">
        <f t="shared" si="69"/>
        <v>46174</v>
      </c>
      <c r="AG126" s="135">
        <f t="shared" si="69"/>
        <v>46204</v>
      </c>
      <c r="AH126" s="135">
        <f t="shared" si="69"/>
        <v>46235</v>
      </c>
      <c r="AI126" s="135">
        <f t="shared" si="69"/>
        <v>46266</v>
      </c>
      <c r="AJ126" s="135">
        <f t="shared" si="69"/>
        <v>46296</v>
      </c>
      <c r="AK126" s="135">
        <f t="shared" si="69"/>
        <v>46327</v>
      </c>
      <c r="AL126" s="135">
        <f t="shared" si="69"/>
        <v>46357</v>
      </c>
      <c r="AM126" s="135">
        <f t="shared" si="69"/>
        <v>46388</v>
      </c>
    </row>
    <row r="127" spans="1:39" s="95" customFormat="1" hidden="1" x14ac:dyDescent="0.25">
      <c r="A127" s="637"/>
      <c r="B127" s="227" t="s">
        <v>19</v>
      </c>
      <c r="C127" s="396">
        <v>5.1790164517634936E-3</v>
      </c>
      <c r="D127" s="396">
        <v>4.4535399038463826E-3</v>
      </c>
      <c r="E127" s="396">
        <v>5.3448739748747443E-3</v>
      </c>
      <c r="F127" s="396">
        <v>8.1888416498963629E-3</v>
      </c>
      <c r="G127" s="396">
        <v>1.1133502416075134E-2</v>
      </c>
      <c r="H127" s="396">
        <v>2.8135807134198595E-2</v>
      </c>
      <c r="I127" s="396">
        <v>2.7948231710505797E-2</v>
      </c>
      <c r="J127" s="396">
        <v>2.6917776928792127E-2</v>
      </c>
      <c r="K127" s="396">
        <v>2.6315188071380863E-2</v>
      </c>
      <c r="L127" s="396">
        <v>1.1381656741662681E-2</v>
      </c>
      <c r="M127" s="396">
        <v>7.4875486989532539E-3</v>
      </c>
      <c r="N127" s="396">
        <v>5.4381227501447017E-3</v>
      </c>
      <c r="O127" s="396">
        <f>C127</f>
        <v>5.1790164517634936E-3</v>
      </c>
      <c r="P127" s="396">
        <f t="shared" ref="P127:P139" si="70">D127</f>
        <v>4.4535399038463826E-3</v>
      </c>
      <c r="Q127" s="396">
        <f t="shared" ref="Q127:Q139" si="71">E127</f>
        <v>5.3448739748747443E-3</v>
      </c>
      <c r="R127" s="396">
        <f t="shared" ref="R127:R139" si="72">F127</f>
        <v>8.1888416498963629E-3</v>
      </c>
      <c r="S127" s="396">
        <f t="shared" ref="S127:S139" si="73">G127</f>
        <v>1.1133502416075134E-2</v>
      </c>
      <c r="T127" s="437">
        <v>3.3486140463239021E-2</v>
      </c>
      <c r="U127" s="437">
        <v>3.0968542149009046E-2</v>
      </c>
      <c r="V127" s="437">
        <v>3.011154594312148E-2</v>
      </c>
      <c r="W127" s="437">
        <v>2.9576935602138154E-2</v>
      </c>
      <c r="X127" s="437">
        <v>1.2213911610370217E-2</v>
      </c>
      <c r="Y127" s="437">
        <v>1.0248789381928655E-2</v>
      </c>
      <c r="Z127" s="437">
        <v>7.848178755787933E-3</v>
      </c>
      <c r="AA127" s="437">
        <v>7.0152262259281471E-3</v>
      </c>
      <c r="AB127" s="437">
        <v>5.5572992397653126E-3</v>
      </c>
      <c r="AC127" s="437">
        <v>6.8669265296797443E-3</v>
      </c>
      <c r="AD127" s="437">
        <v>6.1410879149455169E-3</v>
      </c>
      <c r="AE127" s="437">
        <v>9.0967282868561067E-3</v>
      </c>
      <c r="AF127" s="437">
        <v>3.3486140463239021E-2</v>
      </c>
      <c r="AG127" s="437">
        <v>3.0968542149009046E-2</v>
      </c>
      <c r="AH127" s="437">
        <v>3.011154594312148E-2</v>
      </c>
      <c r="AI127" s="437">
        <v>2.9576935602138154E-2</v>
      </c>
      <c r="AJ127" s="437">
        <v>1.2213911610370217E-2</v>
      </c>
      <c r="AK127" s="437">
        <v>1.0248789381928655E-2</v>
      </c>
      <c r="AL127" s="437">
        <v>7.848178755787933E-3</v>
      </c>
      <c r="AM127" s="437">
        <f t="shared" ref="AM127:AM139" si="74">AA127</f>
        <v>7.0152262259281471E-3</v>
      </c>
    </row>
    <row r="128" spans="1:39" s="95" customFormat="1" hidden="1" x14ac:dyDescent="0.25">
      <c r="A128" s="637"/>
      <c r="B128" s="227" t="s">
        <v>0</v>
      </c>
      <c r="C128" s="396">
        <v>8.5506796199090324E-3</v>
      </c>
      <c r="D128" s="396">
        <v>7.1929820675005586E-3</v>
      </c>
      <c r="E128" s="396">
        <v>7.1264205240276282E-3</v>
      </c>
      <c r="F128" s="396">
        <v>8.6466311344846336E-3</v>
      </c>
      <c r="G128" s="396">
        <v>1.9421759225798512E-2</v>
      </c>
      <c r="H128" s="396">
        <v>5.2375190799397835E-2</v>
      </c>
      <c r="I128" s="396">
        <v>3.7448558084642369E-2</v>
      </c>
      <c r="J128" s="396">
        <v>4.3687425575025043E-2</v>
      </c>
      <c r="K128" s="396">
        <v>5.0590911711988394E-2</v>
      </c>
      <c r="L128" s="396">
        <v>1.0533502705622855E-2</v>
      </c>
      <c r="M128" s="396">
        <v>1.3058292686961574E-2</v>
      </c>
      <c r="N128" s="396">
        <v>4.8921567556137703E-3</v>
      </c>
      <c r="O128" s="396">
        <f t="shared" ref="O128:O139" si="75">C128</f>
        <v>8.5506796199090324E-3</v>
      </c>
      <c r="P128" s="396">
        <f t="shared" si="70"/>
        <v>7.1929820675005586E-3</v>
      </c>
      <c r="Q128" s="396">
        <f t="shared" si="71"/>
        <v>7.1264205240276282E-3</v>
      </c>
      <c r="R128" s="396">
        <f t="shared" si="72"/>
        <v>8.6466311344846336E-3</v>
      </c>
      <c r="S128" s="396">
        <f t="shared" si="73"/>
        <v>1.9421759225798512E-2</v>
      </c>
      <c r="T128" s="437">
        <v>6.2159622987461596E-2</v>
      </c>
      <c r="U128" s="437">
        <v>4.1330498803564465E-2</v>
      </c>
      <c r="V128" s="437">
        <v>4.8532219500726816E-2</v>
      </c>
      <c r="W128" s="437">
        <v>5.5258716758991772E-2</v>
      </c>
      <c r="X128" s="437">
        <v>1.1287593823897714E-2</v>
      </c>
      <c r="Y128" s="437">
        <v>1.740411300496373E-2</v>
      </c>
      <c r="Z128" s="437">
        <v>7.00224672209597E-3</v>
      </c>
      <c r="AA128" s="437">
        <v>1.1691418957116756E-2</v>
      </c>
      <c r="AB128" s="437">
        <v>8.953927374748245E-3</v>
      </c>
      <c r="AC128" s="437">
        <v>9.1094809297212719E-3</v>
      </c>
      <c r="AD128" s="437">
        <v>6.4484006730079219E-3</v>
      </c>
      <c r="AE128" s="437">
        <v>1.6004613904843167E-2</v>
      </c>
      <c r="AF128" s="437">
        <v>6.2159622987461596E-2</v>
      </c>
      <c r="AG128" s="437">
        <v>4.1330498803564465E-2</v>
      </c>
      <c r="AH128" s="437">
        <v>4.8532219500726816E-2</v>
      </c>
      <c r="AI128" s="437">
        <v>5.5258716758991772E-2</v>
      </c>
      <c r="AJ128" s="437">
        <v>1.1287593823897714E-2</v>
      </c>
      <c r="AK128" s="437">
        <v>1.740411300496373E-2</v>
      </c>
      <c r="AL128" s="437">
        <v>7.00224672209597E-3</v>
      </c>
      <c r="AM128" s="437">
        <f t="shared" si="74"/>
        <v>1.1691418957116756E-2</v>
      </c>
    </row>
    <row r="129" spans="1:39" s="95" customFormat="1" hidden="1" x14ac:dyDescent="0.25">
      <c r="A129" s="637"/>
      <c r="B129" s="227" t="s">
        <v>20</v>
      </c>
      <c r="C129" s="396">
        <v>4.9566486298691318E-3</v>
      </c>
      <c r="D129" s="396">
        <v>4.2804314735475947E-3</v>
      </c>
      <c r="E129" s="396">
        <v>6.996416143158813E-3</v>
      </c>
      <c r="F129" s="396">
        <v>1.1633891772180691E-2</v>
      </c>
      <c r="G129" s="396">
        <v>1.3448020960018561E-2</v>
      </c>
      <c r="H129" s="396">
        <v>3.5309235707464783E-2</v>
      </c>
      <c r="I129" s="396">
        <v>2.7879076493810287E-2</v>
      </c>
      <c r="J129" s="396">
        <v>3.040821119917279E-2</v>
      </c>
      <c r="K129" s="396">
        <v>3.2050392286200109E-2</v>
      </c>
      <c r="L129" s="396">
        <v>1.3987374150176306E-2</v>
      </c>
      <c r="M129" s="396">
        <v>7.5131228639032715E-3</v>
      </c>
      <c r="N129" s="396">
        <v>6.4957072899277293E-3</v>
      </c>
      <c r="O129" s="396">
        <f t="shared" si="75"/>
        <v>4.9566486298691318E-3</v>
      </c>
      <c r="P129" s="396">
        <f t="shared" si="70"/>
        <v>4.2804314735475947E-3</v>
      </c>
      <c r="Q129" s="396">
        <f t="shared" si="71"/>
        <v>6.996416143158813E-3</v>
      </c>
      <c r="R129" s="396">
        <f t="shared" si="72"/>
        <v>1.1633891772180691E-2</v>
      </c>
      <c r="S129" s="396">
        <f t="shared" si="73"/>
        <v>1.3448020960018561E-2</v>
      </c>
      <c r="T129" s="437">
        <v>4.1892537774218551E-2</v>
      </c>
      <c r="U129" s="437">
        <v>3.0893130755246793E-2</v>
      </c>
      <c r="V129" s="437">
        <v>3.3953159146769947E-2</v>
      </c>
      <c r="W129" s="437">
        <v>3.577976647894008E-2</v>
      </c>
      <c r="X129" s="437">
        <v>1.5057132638155115E-2</v>
      </c>
      <c r="Y129" s="437">
        <v>1.0283615616712236E-2</v>
      </c>
      <c r="Z129" s="437">
        <v>9.4874984917760041E-3</v>
      </c>
      <c r="AA129" s="437">
        <v>6.7146460604762892E-3</v>
      </c>
      <c r="AB129" s="437">
        <v>5.342049560143205E-3</v>
      </c>
      <c r="AC129" s="437">
        <v>8.9459917672781025E-3</v>
      </c>
      <c r="AD129" s="437">
        <v>8.4444248557956139E-3</v>
      </c>
      <c r="AE129" s="437">
        <v>1.100647392422476E-2</v>
      </c>
      <c r="AF129" s="437">
        <v>4.1892537774218551E-2</v>
      </c>
      <c r="AG129" s="437">
        <v>3.0893130755246793E-2</v>
      </c>
      <c r="AH129" s="437">
        <v>3.3953159146769947E-2</v>
      </c>
      <c r="AI129" s="437">
        <v>3.577976647894008E-2</v>
      </c>
      <c r="AJ129" s="437">
        <v>1.5057132638155115E-2</v>
      </c>
      <c r="AK129" s="437">
        <v>1.0283615616712236E-2</v>
      </c>
      <c r="AL129" s="437">
        <v>9.4874984917760041E-3</v>
      </c>
      <c r="AM129" s="437">
        <f t="shared" si="74"/>
        <v>6.7146460604762892E-3</v>
      </c>
    </row>
    <row r="130" spans="1:39" s="95" customFormat="1" hidden="1" x14ac:dyDescent="0.25">
      <c r="A130" s="637"/>
      <c r="B130" s="227" t="s">
        <v>1</v>
      </c>
      <c r="C130" s="396">
        <v>0</v>
      </c>
      <c r="D130" s="396">
        <v>0</v>
      </c>
      <c r="E130" s="396">
        <v>0</v>
      </c>
      <c r="F130" s="396">
        <v>9.2340116855630441E-3</v>
      </c>
      <c r="G130" s="396">
        <v>2.9116698776994372E-2</v>
      </c>
      <c r="H130" s="396">
        <v>5.356106905216082E-2</v>
      </c>
      <c r="I130" s="396">
        <v>3.790028715329221E-2</v>
      </c>
      <c r="J130" s="396">
        <v>4.4338111890814394E-2</v>
      </c>
      <c r="K130" s="396">
        <v>5.5720139826591415E-2</v>
      </c>
      <c r="L130" s="396">
        <v>1.0372458484827611E-2</v>
      </c>
      <c r="M130" s="396">
        <v>0</v>
      </c>
      <c r="N130" s="396">
        <v>0</v>
      </c>
      <c r="O130" s="396">
        <f t="shared" si="75"/>
        <v>0</v>
      </c>
      <c r="P130" s="396">
        <f t="shared" si="70"/>
        <v>0</v>
      </c>
      <c r="Q130" s="396">
        <f t="shared" si="71"/>
        <v>0</v>
      </c>
      <c r="R130" s="396">
        <f t="shared" si="72"/>
        <v>9.2340116855630441E-3</v>
      </c>
      <c r="S130" s="396">
        <f t="shared" si="73"/>
        <v>2.9116698776994372E-2</v>
      </c>
      <c r="T130" s="437">
        <v>6.3529094409240081E-2</v>
      </c>
      <c r="U130" s="437">
        <v>4.1822530341002452E-2</v>
      </c>
      <c r="V130" s="437">
        <v>4.9245368413270013E-2</v>
      </c>
      <c r="W130" s="437">
        <v>6.0634674431001338E-2</v>
      </c>
      <c r="X130" s="437">
        <v>1.1111899163497422E-2</v>
      </c>
      <c r="Y130" s="437">
        <v>0</v>
      </c>
      <c r="Z130" s="437">
        <v>0</v>
      </c>
      <c r="AA130" s="437">
        <v>0</v>
      </c>
      <c r="AB130" s="437">
        <v>0</v>
      </c>
      <c r="AC130" s="437">
        <v>0</v>
      </c>
      <c r="AD130" s="437">
        <v>6.8420280099057186E-3</v>
      </c>
      <c r="AE130" s="437">
        <v>2.4038592028116902E-2</v>
      </c>
      <c r="AF130" s="437">
        <v>6.3529094409240081E-2</v>
      </c>
      <c r="AG130" s="437">
        <v>4.1822530341002452E-2</v>
      </c>
      <c r="AH130" s="437">
        <v>4.9245368413270013E-2</v>
      </c>
      <c r="AI130" s="437">
        <v>6.0634674431001338E-2</v>
      </c>
      <c r="AJ130" s="437">
        <v>1.1111899163497422E-2</v>
      </c>
      <c r="AK130" s="437">
        <v>0</v>
      </c>
      <c r="AL130" s="437">
        <v>0</v>
      </c>
      <c r="AM130" s="437">
        <f t="shared" si="74"/>
        <v>0</v>
      </c>
    </row>
    <row r="131" spans="1:39" s="95" customFormat="1" hidden="1" x14ac:dyDescent="0.25">
      <c r="A131" s="637"/>
      <c r="B131" s="227" t="s">
        <v>21</v>
      </c>
      <c r="C131" s="396">
        <v>8.6423080533888522E-4</v>
      </c>
      <c r="D131" s="396">
        <v>7.0264590052070922E-4</v>
      </c>
      <c r="E131" s="396">
        <v>1.2035038689064334E-4</v>
      </c>
      <c r="F131" s="396">
        <v>1.1291826547628319E-3</v>
      </c>
      <c r="G131" s="396">
        <v>1.9834276391510712E-4</v>
      </c>
      <c r="H131" s="396">
        <v>4.2732643222655788E-4</v>
      </c>
      <c r="I131" s="396">
        <v>5.8158532458231729E-5</v>
      </c>
      <c r="J131" s="396">
        <v>4.7062874729583508E-4</v>
      </c>
      <c r="K131" s="396">
        <v>4.178066791322081E-4</v>
      </c>
      <c r="L131" s="396">
        <v>1.5631442522499455E-4</v>
      </c>
      <c r="M131" s="396">
        <v>1.3218123019511605E-5</v>
      </c>
      <c r="N131" s="396">
        <v>8.8407644016592912E-5</v>
      </c>
      <c r="O131" s="396">
        <f t="shared" si="75"/>
        <v>8.6423080533888522E-4</v>
      </c>
      <c r="P131" s="396">
        <f t="shared" si="70"/>
        <v>7.0264590052070922E-4</v>
      </c>
      <c r="Q131" s="396">
        <f t="shared" si="71"/>
        <v>1.2035038689064334E-4</v>
      </c>
      <c r="R131" s="396">
        <f t="shared" si="72"/>
        <v>1.1291826547628319E-3</v>
      </c>
      <c r="S131" s="396">
        <f t="shared" si="73"/>
        <v>1.9834276391510712E-4</v>
      </c>
      <c r="T131" s="437">
        <v>5.1096913855286428E-4</v>
      </c>
      <c r="U131" s="437">
        <v>6.5391660696928643E-5</v>
      </c>
      <c r="V131" s="437">
        <v>5.49770738458731E-4</v>
      </c>
      <c r="W131" s="437">
        <v>4.9014900530443154E-4</v>
      </c>
      <c r="X131" s="437">
        <v>1.7000112934248234E-4</v>
      </c>
      <c r="Y131" s="437">
        <v>1.8067609223184783E-5</v>
      </c>
      <c r="Z131" s="437">
        <v>1.2535036641979846E-4</v>
      </c>
      <c r="AA131" s="437">
        <v>1.1702444745399247E-3</v>
      </c>
      <c r="AB131" s="437">
        <v>8.8016975764925115E-4</v>
      </c>
      <c r="AC131" s="437">
        <v>1.6512402591154361E-4</v>
      </c>
      <c r="AD131" s="437">
        <v>8.5219573646845809E-4</v>
      </c>
      <c r="AE131" s="437">
        <v>1.6992978729707005E-4</v>
      </c>
      <c r="AF131" s="437">
        <v>5.1096913855286428E-4</v>
      </c>
      <c r="AG131" s="437">
        <v>6.5391660696928643E-5</v>
      </c>
      <c r="AH131" s="437">
        <v>5.49770738458731E-4</v>
      </c>
      <c r="AI131" s="437">
        <v>4.9014900530443154E-4</v>
      </c>
      <c r="AJ131" s="437">
        <v>1.7000112934248234E-4</v>
      </c>
      <c r="AK131" s="437">
        <v>1.8067609223184783E-5</v>
      </c>
      <c r="AL131" s="437">
        <v>1.2535036641979846E-4</v>
      </c>
      <c r="AM131" s="437">
        <f t="shared" si="74"/>
        <v>1.1702444745399247E-3</v>
      </c>
    </row>
    <row r="132" spans="1:39" s="95" customFormat="1" hidden="1" x14ac:dyDescent="0.25">
      <c r="A132" s="637"/>
      <c r="B132" s="74" t="s">
        <v>9</v>
      </c>
      <c r="C132" s="396">
        <v>8.5508748957760523E-3</v>
      </c>
      <c r="D132" s="396">
        <v>7.2047530449447176E-3</v>
      </c>
      <c r="E132" s="396">
        <v>7.3908138418684322E-3</v>
      </c>
      <c r="F132" s="396">
        <v>1.1905794324341626E-2</v>
      </c>
      <c r="G132" s="396">
        <v>9.5932321439865294E-3</v>
      </c>
      <c r="H132" s="396">
        <v>0</v>
      </c>
      <c r="I132" s="396">
        <v>0</v>
      </c>
      <c r="J132" s="396">
        <v>0</v>
      </c>
      <c r="K132" s="396">
        <v>2.9187784454542638E-2</v>
      </c>
      <c r="L132" s="396">
        <v>1.2679281815188228E-2</v>
      </c>
      <c r="M132" s="396">
        <v>1.3789181967679058E-2</v>
      </c>
      <c r="N132" s="396">
        <v>4.894473059826189E-3</v>
      </c>
      <c r="O132" s="396">
        <f t="shared" si="75"/>
        <v>8.5508748957760523E-3</v>
      </c>
      <c r="P132" s="396">
        <f t="shared" si="70"/>
        <v>7.2047530449447176E-3</v>
      </c>
      <c r="Q132" s="396">
        <f t="shared" si="71"/>
        <v>7.3908138418684322E-3</v>
      </c>
      <c r="R132" s="396">
        <f t="shared" si="72"/>
        <v>1.1905794324341626E-2</v>
      </c>
      <c r="S132" s="396">
        <f t="shared" si="73"/>
        <v>9.5932321439865294E-3</v>
      </c>
      <c r="T132" s="437">
        <v>0</v>
      </c>
      <c r="U132" s="437">
        <v>0</v>
      </c>
      <c r="V132" s="437">
        <v>0</v>
      </c>
      <c r="W132" s="437">
        <v>3.2753249136564078E-2</v>
      </c>
      <c r="X132" s="437">
        <v>1.3630304255233846E-2</v>
      </c>
      <c r="Y132" s="437">
        <v>1.8315202467113691E-2</v>
      </c>
      <c r="Z132" s="437">
        <v>7.0059480807092298E-3</v>
      </c>
      <c r="AA132" s="437">
        <v>1.169169133017404E-2</v>
      </c>
      <c r="AB132" s="437">
        <v>8.9687358437314669E-3</v>
      </c>
      <c r="AC132" s="437">
        <v>9.4416431248874506E-3</v>
      </c>
      <c r="AD132" s="437">
        <v>8.6257086054138433E-3</v>
      </c>
      <c r="AE132" s="437">
        <v>7.8604681326722402E-3</v>
      </c>
      <c r="AF132" s="437">
        <v>0</v>
      </c>
      <c r="AG132" s="437">
        <v>0</v>
      </c>
      <c r="AH132" s="437">
        <v>0</v>
      </c>
      <c r="AI132" s="437">
        <v>3.2753249136564078E-2</v>
      </c>
      <c r="AJ132" s="437">
        <v>1.3630304255233846E-2</v>
      </c>
      <c r="AK132" s="437">
        <v>1.8315202467113691E-2</v>
      </c>
      <c r="AL132" s="437">
        <v>7.0059480807092298E-3</v>
      </c>
      <c r="AM132" s="437">
        <f t="shared" si="74"/>
        <v>1.169169133017404E-2</v>
      </c>
    </row>
    <row r="133" spans="1:39" s="95" customFormat="1" hidden="1" x14ac:dyDescent="0.25">
      <c r="A133" s="637"/>
      <c r="B133" s="74" t="s">
        <v>3</v>
      </c>
      <c r="C133" s="396">
        <v>8.5506796199090324E-3</v>
      </c>
      <c r="D133" s="396">
        <v>7.1929820675005586E-3</v>
      </c>
      <c r="E133" s="396">
        <v>7.1264205240276282E-3</v>
      </c>
      <c r="F133" s="396">
        <v>8.6466311344846336E-3</v>
      </c>
      <c r="G133" s="396">
        <v>1.9421759225798512E-2</v>
      </c>
      <c r="H133" s="396">
        <v>5.2375190799397835E-2</v>
      </c>
      <c r="I133" s="396">
        <v>3.7448558084642369E-2</v>
      </c>
      <c r="J133" s="396">
        <v>4.3687425575025043E-2</v>
      </c>
      <c r="K133" s="396">
        <v>5.0590911711988394E-2</v>
      </c>
      <c r="L133" s="396">
        <v>1.0533502705622855E-2</v>
      </c>
      <c r="M133" s="396">
        <v>1.3058292686961574E-2</v>
      </c>
      <c r="N133" s="396">
        <v>4.8921567556137703E-3</v>
      </c>
      <c r="O133" s="396">
        <f t="shared" si="75"/>
        <v>8.5506796199090324E-3</v>
      </c>
      <c r="P133" s="396">
        <f t="shared" si="70"/>
        <v>7.1929820675005586E-3</v>
      </c>
      <c r="Q133" s="396">
        <f t="shared" si="71"/>
        <v>7.1264205240276282E-3</v>
      </c>
      <c r="R133" s="396">
        <f t="shared" si="72"/>
        <v>8.6466311344846336E-3</v>
      </c>
      <c r="S133" s="396">
        <f t="shared" si="73"/>
        <v>1.9421759225798512E-2</v>
      </c>
      <c r="T133" s="437">
        <v>6.2159622987461596E-2</v>
      </c>
      <c r="U133" s="437">
        <v>4.1330498803564465E-2</v>
      </c>
      <c r="V133" s="437">
        <v>4.8532219500726816E-2</v>
      </c>
      <c r="W133" s="437">
        <v>5.5258716758991772E-2</v>
      </c>
      <c r="X133" s="437">
        <v>1.1287593823897714E-2</v>
      </c>
      <c r="Y133" s="437">
        <v>1.740411300496373E-2</v>
      </c>
      <c r="Z133" s="437">
        <v>7.00224672209597E-3</v>
      </c>
      <c r="AA133" s="437">
        <v>1.1691418957116756E-2</v>
      </c>
      <c r="AB133" s="437">
        <v>8.953927374748245E-3</v>
      </c>
      <c r="AC133" s="437">
        <v>9.1094809297212719E-3</v>
      </c>
      <c r="AD133" s="437">
        <v>6.4484006730079219E-3</v>
      </c>
      <c r="AE133" s="437">
        <v>1.6004613904843167E-2</v>
      </c>
      <c r="AF133" s="437">
        <v>6.2159622987461596E-2</v>
      </c>
      <c r="AG133" s="437">
        <v>4.1330498803564465E-2</v>
      </c>
      <c r="AH133" s="437">
        <v>4.8532219500726816E-2</v>
      </c>
      <c r="AI133" s="437">
        <v>5.5258716758991772E-2</v>
      </c>
      <c r="AJ133" s="437">
        <v>1.1287593823897714E-2</v>
      </c>
      <c r="AK133" s="437">
        <v>1.740411300496373E-2</v>
      </c>
      <c r="AL133" s="437">
        <v>7.00224672209597E-3</v>
      </c>
      <c r="AM133" s="437">
        <f t="shared" si="74"/>
        <v>1.1691418957116756E-2</v>
      </c>
    </row>
    <row r="134" spans="1:39" s="95" customFormat="1" hidden="1" x14ac:dyDescent="0.25">
      <c r="A134" s="637"/>
      <c r="B134" s="74" t="s">
        <v>4</v>
      </c>
      <c r="C134" s="396">
        <v>6.2086186456213593E-3</v>
      </c>
      <c r="D134" s="396">
        <v>5.0116014507226806E-3</v>
      </c>
      <c r="E134" s="396">
        <v>6.0244936849912405E-3</v>
      </c>
      <c r="F134" s="396">
        <v>1.0813858965914691E-2</v>
      </c>
      <c r="G134" s="396">
        <v>1.3733789268107564E-2</v>
      </c>
      <c r="H134" s="396">
        <v>3.3503337255954453E-2</v>
      </c>
      <c r="I134" s="396">
        <v>3.1784199478586746E-2</v>
      </c>
      <c r="J134" s="396">
        <v>3.0514230903407994E-2</v>
      </c>
      <c r="K134" s="396">
        <v>2.892517799306665E-2</v>
      </c>
      <c r="L134" s="396">
        <v>1.450859392958519E-2</v>
      </c>
      <c r="M134" s="396">
        <v>8.5484151905837972E-3</v>
      </c>
      <c r="N134" s="396">
        <v>5.9032350324111083E-3</v>
      </c>
      <c r="O134" s="396">
        <f t="shared" si="75"/>
        <v>6.2086186456213593E-3</v>
      </c>
      <c r="P134" s="396">
        <f t="shared" si="70"/>
        <v>5.0116014507226806E-3</v>
      </c>
      <c r="Q134" s="396">
        <f t="shared" si="71"/>
        <v>6.0244936849912405E-3</v>
      </c>
      <c r="R134" s="396">
        <f t="shared" si="72"/>
        <v>1.0813858965914691E-2</v>
      </c>
      <c r="S134" s="396">
        <f t="shared" si="73"/>
        <v>1.3733789268107564E-2</v>
      </c>
      <c r="T134" s="437">
        <v>3.9778980145759812E-2</v>
      </c>
      <c r="U134" s="437">
        <v>3.5156093160947977E-2</v>
      </c>
      <c r="V134" s="437">
        <v>3.4069555773735646E-2</v>
      </c>
      <c r="W134" s="437">
        <v>3.246365627927586E-2</v>
      </c>
      <c r="X134" s="437">
        <v>1.5625361551788265E-2</v>
      </c>
      <c r="Y134" s="437">
        <v>1.167112538152554E-2</v>
      </c>
      <c r="Z134" s="437">
        <v>8.569048629103385E-3</v>
      </c>
      <c r="AA134" s="437">
        <v>8.4067452108917244E-3</v>
      </c>
      <c r="AB134" s="437">
        <v>6.2503394983593457E-3</v>
      </c>
      <c r="AC134" s="437">
        <v>7.7230429340687592E-3</v>
      </c>
      <c r="AD134" s="437">
        <v>7.897802480069379E-3</v>
      </c>
      <c r="AE134" s="437">
        <v>1.1245316374801211E-2</v>
      </c>
      <c r="AF134" s="437">
        <v>3.9778980145759812E-2</v>
      </c>
      <c r="AG134" s="437">
        <v>3.5156093160947977E-2</v>
      </c>
      <c r="AH134" s="437">
        <v>3.4069555773735646E-2</v>
      </c>
      <c r="AI134" s="437">
        <v>3.246365627927586E-2</v>
      </c>
      <c r="AJ134" s="437">
        <v>1.5625361551788265E-2</v>
      </c>
      <c r="AK134" s="437">
        <v>1.167112538152554E-2</v>
      </c>
      <c r="AL134" s="437">
        <v>8.569048629103385E-3</v>
      </c>
      <c r="AM134" s="437">
        <f t="shared" si="74"/>
        <v>8.4067452108917244E-3</v>
      </c>
    </row>
    <row r="135" spans="1:39" s="95" customFormat="1" hidden="1" x14ac:dyDescent="0.25">
      <c r="A135" s="637"/>
      <c r="B135" s="74" t="s">
        <v>5</v>
      </c>
      <c r="C135" s="396">
        <v>5.1790164517634936E-3</v>
      </c>
      <c r="D135" s="396">
        <v>4.4535399038463826E-3</v>
      </c>
      <c r="E135" s="396">
        <v>5.3448739748747443E-3</v>
      </c>
      <c r="F135" s="396">
        <v>8.1888416498963629E-3</v>
      </c>
      <c r="G135" s="396">
        <v>1.1133502416075134E-2</v>
      </c>
      <c r="H135" s="396">
        <v>2.8135807134198595E-2</v>
      </c>
      <c r="I135" s="396">
        <v>2.7948231710505797E-2</v>
      </c>
      <c r="J135" s="396">
        <v>2.6917776928792127E-2</v>
      </c>
      <c r="K135" s="396">
        <v>2.6315188071380863E-2</v>
      </c>
      <c r="L135" s="396">
        <v>1.1381656741662681E-2</v>
      </c>
      <c r="M135" s="396">
        <v>7.4875486989532539E-3</v>
      </c>
      <c r="N135" s="396">
        <v>5.4381227501447017E-3</v>
      </c>
      <c r="O135" s="396">
        <f t="shared" si="75"/>
        <v>5.1790164517634936E-3</v>
      </c>
      <c r="P135" s="396">
        <f t="shared" si="70"/>
        <v>4.4535399038463826E-3</v>
      </c>
      <c r="Q135" s="396">
        <f t="shared" si="71"/>
        <v>5.3448739748747443E-3</v>
      </c>
      <c r="R135" s="396">
        <f t="shared" si="72"/>
        <v>8.1888416498963629E-3</v>
      </c>
      <c r="S135" s="396">
        <f t="shared" si="73"/>
        <v>1.1133502416075134E-2</v>
      </c>
      <c r="T135" s="437">
        <v>3.3486140463239021E-2</v>
      </c>
      <c r="U135" s="437">
        <v>3.0968542149009046E-2</v>
      </c>
      <c r="V135" s="437">
        <v>3.011154594312148E-2</v>
      </c>
      <c r="W135" s="437">
        <v>2.9576935602138154E-2</v>
      </c>
      <c r="X135" s="437">
        <v>1.2213911610370217E-2</v>
      </c>
      <c r="Y135" s="437">
        <v>1.0248789381928655E-2</v>
      </c>
      <c r="Z135" s="437">
        <v>7.848178755787933E-3</v>
      </c>
      <c r="AA135" s="437">
        <v>7.0152262259281471E-3</v>
      </c>
      <c r="AB135" s="437">
        <v>5.5572992397653126E-3</v>
      </c>
      <c r="AC135" s="437">
        <v>6.8669265296797443E-3</v>
      </c>
      <c r="AD135" s="437">
        <v>6.1410879149455169E-3</v>
      </c>
      <c r="AE135" s="437">
        <v>9.0967282868561067E-3</v>
      </c>
      <c r="AF135" s="437">
        <v>3.3486140463239021E-2</v>
      </c>
      <c r="AG135" s="437">
        <v>3.0968542149009046E-2</v>
      </c>
      <c r="AH135" s="437">
        <v>3.011154594312148E-2</v>
      </c>
      <c r="AI135" s="437">
        <v>2.9576935602138154E-2</v>
      </c>
      <c r="AJ135" s="437">
        <v>1.2213911610370217E-2</v>
      </c>
      <c r="AK135" s="437">
        <v>1.0248789381928655E-2</v>
      </c>
      <c r="AL135" s="437">
        <v>7.848178755787933E-3</v>
      </c>
      <c r="AM135" s="437">
        <f t="shared" si="74"/>
        <v>7.0152262259281471E-3</v>
      </c>
    </row>
    <row r="136" spans="1:39" s="95" customFormat="1" hidden="1" x14ac:dyDescent="0.25">
      <c r="A136" s="637"/>
      <c r="B136" s="74" t="s">
        <v>22</v>
      </c>
      <c r="C136" s="396">
        <v>5.1790164517634936E-3</v>
      </c>
      <c r="D136" s="396">
        <v>4.4535399038463826E-3</v>
      </c>
      <c r="E136" s="396">
        <v>5.3448739748747443E-3</v>
      </c>
      <c r="F136" s="396">
        <v>8.1888416498963629E-3</v>
      </c>
      <c r="G136" s="396">
        <v>1.1133502416075134E-2</v>
      </c>
      <c r="H136" s="396">
        <v>2.8135807134198595E-2</v>
      </c>
      <c r="I136" s="396">
        <v>2.7948231710505797E-2</v>
      </c>
      <c r="J136" s="396">
        <v>2.6917776928792127E-2</v>
      </c>
      <c r="K136" s="396">
        <v>2.6315188071380863E-2</v>
      </c>
      <c r="L136" s="396">
        <v>1.1381656741662681E-2</v>
      </c>
      <c r="M136" s="396">
        <v>7.4875486989532539E-3</v>
      </c>
      <c r="N136" s="396">
        <v>5.4381227501447017E-3</v>
      </c>
      <c r="O136" s="396">
        <f t="shared" si="75"/>
        <v>5.1790164517634936E-3</v>
      </c>
      <c r="P136" s="396">
        <f t="shared" si="70"/>
        <v>4.4535399038463826E-3</v>
      </c>
      <c r="Q136" s="396">
        <f t="shared" si="71"/>
        <v>5.3448739748747443E-3</v>
      </c>
      <c r="R136" s="396">
        <f t="shared" si="72"/>
        <v>8.1888416498963629E-3</v>
      </c>
      <c r="S136" s="396">
        <f t="shared" si="73"/>
        <v>1.1133502416075134E-2</v>
      </c>
      <c r="T136" s="437">
        <v>3.3486140463239021E-2</v>
      </c>
      <c r="U136" s="437">
        <v>3.0968542149009046E-2</v>
      </c>
      <c r="V136" s="437">
        <v>3.011154594312148E-2</v>
      </c>
      <c r="W136" s="437">
        <v>2.9576935602138154E-2</v>
      </c>
      <c r="X136" s="437">
        <v>1.2213911610370217E-2</v>
      </c>
      <c r="Y136" s="437">
        <v>1.0248789381928655E-2</v>
      </c>
      <c r="Z136" s="437">
        <v>7.848178755787933E-3</v>
      </c>
      <c r="AA136" s="437">
        <v>7.0152262259281471E-3</v>
      </c>
      <c r="AB136" s="437">
        <v>5.5572992397653126E-3</v>
      </c>
      <c r="AC136" s="437">
        <v>6.8669265296797443E-3</v>
      </c>
      <c r="AD136" s="437">
        <v>6.1410879149455169E-3</v>
      </c>
      <c r="AE136" s="437">
        <v>9.0967282868561067E-3</v>
      </c>
      <c r="AF136" s="437">
        <v>3.3486140463239021E-2</v>
      </c>
      <c r="AG136" s="437">
        <v>3.0968542149009046E-2</v>
      </c>
      <c r="AH136" s="437">
        <v>3.011154594312148E-2</v>
      </c>
      <c r="AI136" s="437">
        <v>2.9576935602138154E-2</v>
      </c>
      <c r="AJ136" s="437">
        <v>1.2213911610370217E-2</v>
      </c>
      <c r="AK136" s="437">
        <v>1.0248789381928655E-2</v>
      </c>
      <c r="AL136" s="437">
        <v>7.848178755787933E-3</v>
      </c>
      <c r="AM136" s="437">
        <f t="shared" si="74"/>
        <v>7.0152262259281471E-3</v>
      </c>
    </row>
    <row r="137" spans="1:39" s="95" customFormat="1" hidden="1" x14ac:dyDescent="0.25">
      <c r="A137" s="637"/>
      <c r="B137" s="74" t="s">
        <v>23</v>
      </c>
      <c r="C137" s="396">
        <v>5.1790164517634936E-3</v>
      </c>
      <c r="D137" s="396">
        <v>4.4535399038463826E-3</v>
      </c>
      <c r="E137" s="396">
        <v>5.3448739748747443E-3</v>
      </c>
      <c r="F137" s="396">
        <v>8.1888416498963629E-3</v>
      </c>
      <c r="G137" s="396">
        <v>1.1133502416075134E-2</v>
      </c>
      <c r="H137" s="396">
        <v>2.8135807134198595E-2</v>
      </c>
      <c r="I137" s="396">
        <v>2.7948231710505797E-2</v>
      </c>
      <c r="J137" s="396">
        <v>2.6917776928792127E-2</v>
      </c>
      <c r="K137" s="396">
        <v>2.6315188071380863E-2</v>
      </c>
      <c r="L137" s="396">
        <v>1.1381656741662681E-2</v>
      </c>
      <c r="M137" s="396">
        <v>7.4875486989532539E-3</v>
      </c>
      <c r="N137" s="396">
        <v>5.4381227501447017E-3</v>
      </c>
      <c r="O137" s="396">
        <f t="shared" si="75"/>
        <v>5.1790164517634936E-3</v>
      </c>
      <c r="P137" s="396">
        <f t="shared" si="70"/>
        <v>4.4535399038463826E-3</v>
      </c>
      <c r="Q137" s="396">
        <f t="shared" si="71"/>
        <v>5.3448739748747443E-3</v>
      </c>
      <c r="R137" s="396">
        <f t="shared" si="72"/>
        <v>8.1888416498963629E-3</v>
      </c>
      <c r="S137" s="396">
        <f t="shared" si="73"/>
        <v>1.1133502416075134E-2</v>
      </c>
      <c r="T137" s="437">
        <v>3.3486140463239021E-2</v>
      </c>
      <c r="U137" s="437">
        <v>3.0968542149009046E-2</v>
      </c>
      <c r="V137" s="437">
        <v>3.011154594312148E-2</v>
      </c>
      <c r="W137" s="437">
        <v>2.9576935602138154E-2</v>
      </c>
      <c r="X137" s="437">
        <v>1.2213911610370217E-2</v>
      </c>
      <c r="Y137" s="437">
        <v>1.0248789381928655E-2</v>
      </c>
      <c r="Z137" s="437">
        <v>7.848178755787933E-3</v>
      </c>
      <c r="AA137" s="437">
        <v>7.0152262259281471E-3</v>
      </c>
      <c r="AB137" s="437">
        <v>5.5572992397653126E-3</v>
      </c>
      <c r="AC137" s="437">
        <v>6.8669265296797443E-3</v>
      </c>
      <c r="AD137" s="437">
        <v>6.1410879149455169E-3</v>
      </c>
      <c r="AE137" s="437">
        <v>9.0967282868561067E-3</v>
      </c>
      <c r="AF137" s="437">
        <v>3.3486140463239021E-2</v>
      </c>
      <c r="AG137" s="437">
        <v>3.0968542149009046E-2</v>
      </c>
      <c r="AH137" s="437">
        <v>3.011154594312148E-2</v>
      </c>
      <c r="AI137" s="437">
        <v>2.9576935602138154E-2</v>
      </c>
      <c r="AJ137" s="437">
        <v>1.2213911610370217E-2</v>
      </c>
      <c r="AK137" s="437">
        <v>1.0248789381928655E-2</v>
      </c>
      <c r="AL137" s="437">
        <v>7.848178755787933E-3</v>
      </c>
      <c r="AM137" s="437">
        <f t="shared" si="74"/>
        <v>7.0152262259281471E-3</v>
      </c>
    </row>
    <row r="138" spans="1:39" s="95" customFormat="1" hidden="1" x14ac:dyDescent="0.25">
      <c r="A138" s="637"/>
      <c r="B138" s="74" t="s">
        <v>7</v>
      </c>
      <c r="C138" s="396">
        <v>4.1978074213364176E-3</v>
      </c>
      <c r="D138" s="396">
        <v>3.62685827880642E-3</v>
      </c>
      <c r="E138" s="396">
        <v>5.1252510067187427E-3</v>
      </c>
      <c r="F138" s="396">
        <v>7.8076242028307609E-3</v>
      </c>
      <c r="G138" s="396">
        <v>9.4170548515908146E-3</v>
      </c>
      <c r="H138" s="396">
        <v>2.5106437862780884E-2</v>
      </c>
      <c r="I138" s="396">
        <v>2.2178160710764786E-2</v>
      </c>
      <c r="J138" s="396">
        <v>2.2654006390072385E-2</v>
      </c>
      <c r="K138" s="396">
        <v>2.2492729129305875E-2</v>
      </c>
      <c r="L138" s="396">
        <v>9.6617064754732328E-3</v>
      </c>
      <c r="M138" s="396">
        <v>5.9962443841583193E-3</v>
      </c>
      <c r="N138" s="396">
        <v>4.6545486094408247E-3</v>
      </c>
      <c r="O138" s="396">
        <f t="shared" si="75"/>
        <v>4.1978074213364176E-3</v>
      </c>
      <c r="P138" s="396">
        <f t="shared" si="70"/>
        <v>3.62685827880642E-3</v>
      </c>
      <c r="Q138" s="396">
        <f t="shared" si="71"/>
        <v>5.1252510067187427E-3</v>
      </c>
      <c r="R138" s="396">
        <f t="shared" si="72"/>
        <v>7.8076242028307609E-3</v>
      </c>
      <c r="S138" s="396">
        <f t="shared" si="73"/>
        <v>9.4170548515908146E-3</v>
      </c>
      <c r="T138" s="437">
        <v>2.9927416346200712E-2</v>
      </c>
      <c r="U138" s="437">
        <v>2.4657282413016627E-2</v>
      </c>
      <c r="V138" s="437">
        <v>2.541014139386966E-2</v>
      </c>
      <c r="W138" s="437">
        <v>2.5342776035258262E-2</v>
      </c>
      <c r="X138" s="437">
        <v>1.0335085878417827E-2</v>
      </c>
      <c r="Y138" s="437">
        <v>8.212271792974268E-3</v>
      </c>
      <c r="Z138" s="437">
        <v>6.6342734115695749E-3</v>
      </c>
      <c r="AA138" s="437">
        <v>5.6876468976709525E-3</v>
      </c>
      <c r="AB138" s="437">
        <v>4.5291910749078361E-3</v>
      </c>
      <c r="AC138" s="437">
        <v>6.589911460179205E-3</v>
      </c>
      <c r="AD138" s="437">
        <v>5.8632166910670492E-3</v>
      </c>
      <c r="AE138" s="437">
        <v>7.718848125926916E-3</v>
      </c>
      <c r="AF138" s="437">
        <v>2.9927416346200712E-2</v>
      </c>
      <c r="AG138" s="437">
        <v>2.4657282413016627E-2</v>
      </c>
      <c r="AH138" s="437">
        <v>2.541014139386966E-2</v>
      </c>
      <c r="AI138" s="437">
        <v>2.5342776035258262E-2</v>
      </c>
      <c r="AJ138" s="437">
        <v>1.0335085878417827E-2</v>
      </c>
      <c r="AK138" s="437">
        <v>8.212271792974268E-3</v>
      </c>
      <c r="AL138" s="437">
        <v>6.6342734115695749E-3</v>
      </c>
      <c r="AM138" s="437">
        <f t="shared" si="74"/>
        <v>5.6876468976709525E-3</v>
      </c>
    </row>
    <row r="139" spans="1:39" s="95" customFormat="1" ht="15.75" hidden="1" thickBot="1" x14ac:dyDescent="0.3">
      <c r="A139" s="638"/>
      <c r="B139" s="76" t="s">
        <v>8</v>
      </c>
      <c r="C139" s="396">
        <v>4.168806268891689E-3</v>
      </c>
      <c r="D139" s="396">
        <v>3.611890919914768E-3</v>
      </c>
      <c r="E139" s="396">
        <v>6.4434617570463962E-3</v>
      </c>
      <c r="F139" s="396">
        <v>1.0823851108647706E-2</v>
      </c>
      <c r="G139" s="396">
        <v>1.2935437273730881E-2</v>
      </c>
      <c r="H139" s="396">
        <v>3.7334238208820841E-2</v>
      </c>
      <c r="I139" s="396">
        <v>2.5251205639474424E-2</v>
      </c>
      <c r="J139" s="396">
        <v>2.9647617073440619E-2</v>
      </c>
      <c r="K139" s="396">
        <v>3.0755851233122439E-2</v>
      </c>
      <c r="L139" s="396">
        <v>1.395855439730578E-2</v>
      </c>
      <c r="M139" s="396">
        <v>6.7656709561020297E-3</v>
      </c>
      <c r="N139" s="396">
        <v>6.258282501029523E-3</v>
      </c>
      <c r="O139" s="396">
        <f t="shared" si="75"/>
        <v>4.168806268891689E-3</v>
      </c>
      <c r="P139" s="396">
        <f t="shared" si="70"/>
        <v>3.611890919914768E-3</v>
      </c>
      <c r="Q139" s="396">
        <f t="shared" si="71"/>
        <v>6.4434617570463962E-3</v>
      </c>
      <c r="R139" s="396">
        <f t="shared" si="72"/>
        <v>1.0823851108647706E-2</v>
      </c>
      <c r="S139" s="396">
        <f t="shared" si="73"/>
        <v>1.2935437273730881E-2</v>
      </c>
      <c r="T139" s="437">
        <v>4.4343058985128504E-2</v>
      </c>
      <c r="U139" s="437">
        <v>2.802099007147112E-2</v>
      </c>
      <c r="V139" s="437">
        <v>3.3116505271596451E-2</v>
      </c>
      <c r="W139" s="437">
        <v>3.441575391325849E-2</v>
      </c>
      <c r="X139" s="437">
        <v>1.5025642544652506E-2</v>
      </c>
      <c r="Y139" s="437">
        <v>9.263358114736794E-3</v>
      </c>
      <c r="Z139" s="437">
        <v>9.1192423255573064E-3</v>
      </c>
      <c r="AA139" s="437">
        <v>5.6483710112187734E-3</v>
      </c>
      <c r="AB139" s="437">
        <v>4.5106023195114605E-3</v>
      </c>
      <c r="AC139" s="437">
        <v>8.250571617368507E-3</v>
      </c>
      <c r="AD139" s="437">
        <v>7.9046502305361518E-3</v>
      </c>
      <c r="AE139" s="437">
        <v>1.0577375024684857E-2</v>
      </c>
      <c r="AF139" s="437">
        <v>4.4343058985128504E-2</v>
      </c>
      <c r="AG139" s="437">
        <v>2.802099007147112E-2</v>
      </c>
      <c r="AH139" s="437">
        <v>3.3116505271596451E-2</v>
      </c>
      <c r="AI139" s="437">
        <v>3.441575391325849E-2</v>
      </c>
      <c r="AJ139" s="437">
        <v>1.5025642544652506E-2</v>
      </c>
      <c r="AK139" s="437">
        <v>9.263358114736794E-3</v>
      </c>
      <c r="AL139" s="437">
        <v>9.1192423255573064E-3</v>
      </c>
      <c r="AM139" s="437">
        <f t="shared" si="74"/>
        <v>5.6483710112187734E-3</v>
      </c>
    </row>
    <row r="140" spans="1:39" s="95" customFormat="1" hidden="1" x14ac:dyDescent="0.25"/>
    <row r="141" spans="1:39" s="95" customFormat="1" ht="15.75" hidden="1" thickBot="1" x14ac:dyDescent="0.3">
      <c r="A141" s="95" t="s">
        <v>170</v>
      </c>
      <c r="C141" s="97"/>
      <c r="D141" s="97"/>
      <c r="E141" s="97"/>
      <c r="F141" s="97"/>
      <c r="G141" s="97"/>
      <c r="H141" s="97"/>
      <c r="I141" s="97"/>
      <c r="J141" s="97"/>
      <c r="K141" s="97"/>
      <c r="L141" s="97"/>
      <c r="M141" s="97"/>
      <c r="N141" s="97"/>
    </row>
    <row r="142" spans="1:39" s="95" customFormat="1" ht="16.5" hidden="1" thickBot="1" x14ac:dyDescent="0.3">
      <c r="A142" s="623" t="s">
        <v>120</v>
      </c>
      <c r="B142" s="228" t="s">
        <v>137</v>
      </c>
      <c r="C142" s="135">
        <f>C$4</f>
        <v>45292</v>
      </c>
      <c r="D142" s="135">
        <f t="shared" ref="D142:AM142" si="76">D$4</f>
        <v>45323</v>
      </c>
      <c r="E142" s="135">
        <f t="shared" si="76"/>
        <v>45352</v>
      </c>
      <c r="F142" s="135">
        <f t="shared" si="76"/>
        <v>45383</v>
      </c>
      <c r="G142" s="135">
        <f t="shared" si="76"/>
        <v>45413</v>
      </c>
      <c r="H142" s="135">
        <f t="shared" si="76"/>
        <v>45444</v>
      </c>
      <c r="I142" s="135">
        <f t="shared" si="76"/>
        <v>45474</v>
      </c>
      <c r="J142" s="135">
        <f t="shared" si="76"/>
        <v>45505</v>
      </c>
      <c r="K142" s="135">
        <f t="shared" si="76"/>
        <v>45536</v>
      </c>
      <c r="L142" s="135">
        <f t="shared" si="76"/>
        <v>45566</v>
      </c>
      <c r="M142" s="135">
        <f t="shared" si="76"/>
        <v>45597</v>
      </c>
      <c r="N142" s="135">
        <f t="shared" si="76"/>
        <v>45627</v>
      </c>
      <c r="O142" s="135">
        <f t="shared" si="76"/>
        <v>45658</v>
      </c>
      <c r="P142" s="135">
        <f t="shared" si="76"/>
        <v>45689</v>
      </c>
      <c r="Q142" s="135">
        <f t="shared" si="76"/>
        <v>45717</v>
      </c>
      <c r="R142" s="135">
        <f t="shared" si="76"/>
        <v>45748</v>
      </c>
      <c r="S142" s="135">
        <f t="shared" si="76"/>
        <v>45778</v>
      </c>
      <c r="T142" s="135">
        <f t="shared" si="76"/>
        <v>45809</v>
      </c>
      <c r="U142" s="135">
        <f t="shared" si="76"/>
        <v>45839</v>
      </c>
      <c r="V142" s="135">
        <f t="shared" si="76"/>
        <v>45870</v>
      </c>
      <c r="W142" s="135">
        <f t="shared" si="76"/>
        <v>45901</v>
      </c>
      <c r="X142" s="135">
        <f t="shared" si="76"/>
        <v>45931</v>
      </c>
      <c r="Y142" s="135">
        <f t="shared" si="76"/>
        <v>45962</v>
      </c>
      <c r="Z142" s="135">
        <f t="shared" si="76"/>
        <v>45992</v>
      </c>
      <c r="AA142" s="135">
        <f t="shared" si="76"/>
        <v>46023</v>
      </c>
      <c r="AB142" s="135">
        <f t="shared" si="76"/>
        <v>46054</v>
      </c>
      <c r="AC142" s="135">
        <f t="shared" si="76"/>
        <v>46082</v>
      </c>
      <c r="AD142" s="135">
        <f t="shared" si="76"/>
        <v>46113</v>
      </c>
      <c r="AE142" s="135">
        <f t="shared" si="76"/>
        <v>46143</v>
      </c>
      <c r="AF142" s="135">
        <f t="shared" si="76"/>
        <v>46174</v>
      </c>
      <c r="AG142" s="135">
        <f t="shared" si="76"/>
        <v>46204</v>
      </c>
      <c r="AH142" s="135">
        <f t="shared" si="76"/>
        <v>46235</v>
      </c>
      <c r="AI142" s="135">
        <f t="shared" si="76"/>
        <v>46266</v>
      </c>
      <c r="AJ142" s="135">
        <f t="shared" si="76"/>
        <v>46296</v>
      </c>
      <c r="AK142" s="135">
        <f t="shared" si="76"/>
        <v>46327</v>
      </c>
      <c r="AL142" s="135">
        <f t="shared" si="76"/>
        <v>46357</v>
      </c>
      <c r="AM142" s="135">
        <f t="shared" si="76"/>
        <v>46388</v>
      </c>
    </row>
    <row r="143" spans="1:39" s="95" customFormat="1" hidden="1" x14ac:dyDescent="0.25">
      <c r="A143" s="624"/>
      <c r="B143" s="227" t="s">
        <v>19</v>
      </c>
      <c r="C143" s="397">
        <f>IF(C23=0,0,((C5*0.5)-C41)*C78*C110*C$2)</f>
        <v>0</v>
      </c>
      <c r="D143" s="397">
        <f>IF(D23=0,0,((D5*0.5)+C23-D41)*D78*D110*D$2)</f>
        <v>0</v>
      </c>
      <c r="E143" s="397">
        <f t="shared" ref="E143:AM144" si="77">IF(E23=0,0,((E5*0.5)+D23-E41)*E78*E110*E$2)</f>
        <v>0</v>
      </c>
      <c r="F143" s="397">
        <f t="shared" si="77"/>
        <v>0</v>
      </c>
      <c r="G143" s="397">
        <f t="shared" si="77"/>
        <v>0</v>
      </c>
      <c r="H143" s="397">
        <f t="shared" si="77"/>
        <v>0</v>
      </c>
      <c r="I143" s="397">
        <f t="shared" si="77"/>
        <v>0</v>
      </c>
      <c r="J143" s="397">
        <f t="shared" si="77"/>
        <v>0</v>
      </c>
      <c r="K143" s="397">
        <f t="shared" si="77"/>
        <v>0</v>
      </c>
      <c r="L143" s="397">
        <f t="shared" si="77"/>
        <v>0</v>
      </c>
      <c r="M143" s="397">
        <f t="shared" si="77"/>
        <v>0</v>
      </c>
      <c r="N143" s="397">
        <f t="shared" si="77"/>
        <v>0</v>
      </c>
      <c r="O143" s="397">
        <f t="shared" si="77"/>
        <v>0</v>
      </c>
      <c r="P143" s="397">
        <f t="shared" si="77"/>
        <v>0</v>
      </c>
      <c r="Q143" s="397">
        <f t="shared" si="77"/>
        <v>0</v>
      </c>
      <c r="R143" s="397">
        <f t="shared" si="77"/>
        <v>0</v>
      </c>
      <c r="S143" s="397">
        <f t="shared" si="77"/>
        <v>0</v>
      </c>
      <c r="T143" s="397">
        <f t="shared" si="77"/>
        <v>0</v>
      </c>
      <c r="U143" s="397">
        <f t="shared" si="77"/>
        <v>0</v>
      </c>
      <c r="V143" s="397">
        <f t="shared" si="77"/>
        <v>0</v>
      </c>
      <c r="W143" s="397">
        <f t="shared" si="77"/>
        <v>0</v>
      </c>
      <c r="X143" s="397">
        <f t="shared" si="77"/>
        <v>0</v>
      </c>
      <c r="Y143" s="397">
        <f t="shared" si="77"/>
        <v>0</v>
      </c>
      <c r="Z143" s="397">
        <f t="shared" si="77"/>
        <v>0</v>
      </c>
      <c r="AA143" s="397">
        <f t="shared" si="77"/>
        <v>0</v>
      </c>
      <c r="AB143" s="397">
        <f t="shared" si="77"/>
        <v>0</v>
      </c>
      <c r="AC143" s="397">
        <f t="shared" si="77"/>
        <v>0</v>
      </c>
      <c r="AD143" s="397">
        <f t="shared" si="77"/>
        <v>0</v>
      </c>
      <c r="AE143" s="397">
        <f t="shared" si="77"/>
        <v>0</v>
      </c>
      <c r="AF143" s="397">
        <f t="shared" si="77"/>
        <v>0</v>
      </c>
      <c r="AG143" s="397">
        <f t="shared" si="77"/>
        <v>0</v>
      </c>
      <c r="AH143" s="397">
        <f t="shared" si="77"/>
        <v>0</v>
      </c>
      <c r="AI143" s="397">
        <f t="shared" si="77"/>
        <v>0</v>
      </c>
      <c r="AJ143" s="397">
        <f t="shared" si="77"/>
        <v>0</v>
      </c>
      <c r="AK143" s="397">
        <f t="shared" si="77"/>
        <v>0</v>
      </c>
      <c r="AL143" s="397">
        <f t="shared" si="77"/>
        <v>0</v>
      </c>
      <c r="AM143" s="397">
        <f t="shared" si="77"/>
        <v>0</v>
      </c>
    </row>
    <row r="144" spans="1:39" s="95" customFormat="1" hidden="1" x14ac:dyDescent="0.25">
      <c r="A144" s="624"/>
      <c r="B144" s="227" t="s">
        <v>0</v>
      </c>
      <c r="C144" s="397">
        <f t="shared" ref="C144:C155" si="78">IF(C24=0,0,((C6*0.5)-C42)*C79*C111*C$2)</f>
        <v>0</v>
      </c>
      <c r="D144" s="397">
        <f t="shared" ref="D144:S155" si="79">IF(D24=0,0,((D6*0.5)+C24-D42)*D79*D111*D$2)</f>
        <v>0</v>
      </c>
      <c r="E144" s="397">
        <f t="shared" si="79"/>
        <v>0</v>
      </c>
      <c r="F144" s="397">
        <f t="shared" si="79"/>
        <v>0</v>
      </c>
      <c r="G144" s="397">
        <f t="shared" si="79"/>
        <v>0</v>
      </c>
      <c r="H144" s="397">
        <f t="shared" si="79"/>
        <v>0</v>
      </c>
      <c r="I144" s="397">
        <f t="shared" si="79"/>
        <v>0</v>
      </c>
      <c r="J144" s="397">
        <f t="shared" si="79"/>
        <v>0</v>
      </c>
      <c r="K144" s="397">
        <f t="shared" si="79"/>
        <v>0</v>
      </c>
      <c r="L144" s="397">
        <f t="shared" si="79"/>
        <v>0</v>
      </c>
      <c r="M144" s="397">
        <f t="shared" si="79"/>
        <v>0</v>
      </c>
      <c r="N144" s="397">
        <f t="shared" si="79"/>
        <v>0</v>
      </c>
      <c r="O144" s="397">
        <f t="shared" si="79"/>
        <v>0</v>
      </c>
      <c r="P144" s="397">
        <f t="shared" si="79"/>
        <v>0</v>
      </c>
      <c r="Q144" s="397">
        <f t="shared" si="79"/>
        <v>0</v>
      </c>
      <c r="R144" s="397">
        <f t="shared" si="79"/>
        <v>0</v>
      </c>
      <c r="S144" s="397">
        <f t="shared" si="79"/>
        <v>0</v>
      </c>
      <c r="T144" s="397">
        <f t="shared" si="77"/>
        <v>0</v>
      </c>
      <c r="U144" s="397">
        <f t="shared" si="77"/>
        <v>0</v>
      </c>
      <c r="V144" s="397">
        <f t="shared" si="77"/>
        <v>0</v>
      </c>
      <c r="W144" s="397">
        <f t="shared" si="77"/>
        <v>0</v>
      </c>
      <c r="X144" s="397">
        <f t="shared" si="77"/>
        <v>0</v>
      </c>
      <c r="Y144" s="397">
        <f t="shared" si="77"/>
        <v>0</v>
      </c>
      <c r="Z144" s="397">
        <f t="shared" si="77"/>
        <v>0</v>
      </c>
      <c r="AA144" s="397">
        <f t="shared" si="77"/>
        <v>0</v>
      </c>
      <c r="AB144" s="397">
        <f t="shared" si="77"/>
        <v>0</v>
      </c>
      <c r="AC144" s="397">
        <f t="shared" si="77"/>
        <v>0</v>
      </c>
      <c r="AD144" s="397">
        <f t="shared" si="77"/>
        <v>0</v>
      </c>
      <c r="AE144" s="397">
        <f t="shared" si="77"/>
        <v>0</v>
      </c>
      <c r="AF144" s="397">
        <f t="shared" si="77"/>
        <v>0</v>
      </c>
      <c r="AG144" s="397">
        <f t="shared" si="77"/>
        <v>0</v>
      </c>
      <c r="AH144" s="397">
        <f t="shared" si="77"/>
        <v>0</v>
      </c>
      <c r="AI144" s="397">
        <f t="shared" si="77"/>
        <v>0</v>
      </c>
      <c r="AJ144" s="397">
        <f t="shared" si="77"/>
        <v>0</v>
      </c>
      <c r="AK144" s="397">
        <f t="shared" si="77"/>
        <v>0</v>
      </c>
      <c r="AL144" s="397">
        <f t="shared" si="77"/>
        <v>0</v>
      </c>
      <c r="AM144" s="397">
        <f t="shared" si="77"/>
        <v>0</v>
      </c>
    </row>
    <row r="145" spans="1:39" s="95" customFormat="1" hidden="1" x14ac:dyDescent="0.25">
      <c r="A145" s="624"/>
      <c r="B145" s="227" t="s">
        <v>20</v>
      </c>
      <c r="C145" s="397">
        <f t="shared" si="78"/>
        <v>0</v>
      </c>
      <c r="D145" s="397">
        <f t="shared" si="79"/>
        <v>0</v>
      </c>
      <c r="E145" s="397">
        <f t="shared" ref="E145:AM148" si="80">IF(E25=0,0,((E7*0.5)+D25-E43)*E80*E112*E$2)</f>
        <v>0</v>
      </c>
      <c r="F145" s="397">
        <f t="shared" si="80"/>
        <v>0</v>
      </c>
      <c r="G145" s="397">
        <f t="shared" si="80"/>
        <v>0</v>
      </c>
      <c r="H145" s="397">
        <f t="shared" si="80"/>
        <v>0</v>
      </c>
      <c r="I145" s="397">
        <f t="shared" si="80"/>
        <v>0</v>
      </c>
      <c r="J145" s="397">
        <f t="shared" si="80"/>
        <v>0</v>
      </c>
      <c r="K145" s="397">
        <f t="shared" si="80"/>
        <v>0</v>
      </c>
      <c r="L145" s="397">
        <f t="shared" si="80"/>
        <v>0</v>
      </c>
      <c r="M145" s="397">
        <f t="shared" si="80"/>
        <v>0</v>
      </c>
      <c r="N145" s="397">
        <f t="shared" si="80"/>
        <v>0</v>
      </c>
      <c r="O145" s="397">
        <f t="shared" si="80"/>
        <v>0</v>
      </c>
      <c r="P145" s="397">
        <f t="shared" si="80"/>
        <v>0</v>
      </c>
      <c r="Q145" s="397">
        <f t="shared" si="80"/>
        <v>0</v>
      </c>
      <c r="R145" s="397">
        <f t="shared" si="80"/>
        <v>0</v>
      </c>
      <c r="S145" s="397">
        <f t="shared" si="80"/>
        <v>0</v>
      </c>
      <c r="T145" s="397">
        <f t="shared" si="80"/>
        <v>0</v>
      </c>
      <c r="U145" s="397">
        <f t="shared" si="80"/>
        <v>0</v>
      </c>
      <c r="V145" s="397">
        <f t="shared" si="80"/>
        <v>0</v>
      </c>
      <c r="W145" s="397">
        <f t="shared" si="80"/>
        <v>0</v>
      </c>
      <c r="X145" s="397">
        <f t="shared" si="80"/>
        <v>0</v>
      </c>
      <c r="Y145" s="397">
        <f t="shared" si="80"/>
        <v>0</v>
      </c>
      <c r="Z145" s="397">
        <f t="shared" si="80"/>
        <v>0</v>
      </c>
      <c r="AA145" s="397">
        <f t="shared" si="80"/>
        <v>0</v>
      </c>
      <c r="AB145" s="397">
        <f t="shared" si="80"/>
        <v>0</v>
      </c>
      <c r="AC145" s="397">
        <f t="shared" si="80"/>
        <v>0</v>
      </c>
      <c r="AD145" s="397">
        <f t="shared" si="80"/>
        <v>0</v>
      </c>
      <c r="AE145" s="397">
        <f t="shared" si="80"/>
        <v>0</v>
      </c>
      <c r="AF145" s="397">
        <f t="shared" si="80"/>
        <v>0</v>
      </c>
      <c r="AG145" s="397">
        <f t="shared" si="80"/>
        <v>0</v>
      </c>
      <c r="AH145" s="397">
        <f t="shared" si="80"/>
        <v>0</v>
      </c>
      <c r="AI145" s="397">
        <f t="shared" si="80"/>
        <v>0</v>
      </c>
      <c r="AJ145" s="397">
        <f t="shared" si="80"/>
        <v>0</v>
      </c>
      <c r="AK145" s="397">
        <f t="shared" si="80"/>
        <v>0</v>
      </c>
      <c r="AL145" s="397">
        <f t="shared" si="80"/>
        <v>0</v>
      </c>
      <c r="AM145" s="397">
        <f t="shared" si="80"/>
        <v>0</v>
      </c>
    </row>
    <row r="146" spans="1:39" s="95" customFormat="1" hidden="1" x14ac:dyDescent="0.25">
      <c r="A146" s="624"/>
      <c r="B146" s="227" t="s">
        <v>1</v>
      </c>
      <c r="C146" s="397">
        <f t="shared" si="78"/>
        <v>0</v>
      </c>
      <c r="D146" s="397">
        <f t="shared" si="79"/>
        <v>0</v>
      </c>
      <c r="E146" s="397">
        <f t="shared" si="80"/>
        <v>0</v>
      </c>
      <c r="F146" s="397">
        <f t="shared" si="80"/>
        <v>0</v>
      </c>
      <c r="G146" s="397">
        <f t="shared" si="80"/>
        <v>0</v>
      </c>
      <c r="H146" s="397">
        <f t="shared" si="80"/>
        <v>0</v>
      </c>
      <c r="I146" s="397">
        <f t="shared" si="80"/>
        <v>0</v>
      </c>
      <c r="J146" s="397">
        <f t="shared" si="80"/>
        <v>0</v>
      </c>
      <c r="K146" s="397">
        <f t="shared" si="80"/>
        <v>0</v>
      </c>
      <c r="L146" s="397">
        <f t="shared" si="80"/>
        <v>16.350933925242604</v>
      </c>
      <c r="M146" s="397">
        <f t="shared" si="80"/>
        <v>8.3585121437783148</v>
      </c>
      <c r="N146" s="397">
        <f t="shared" si="80"/>
        <v>0.54900765916573724</v>
      </c>
      <c r="O146" s="397">
        <f t="shared" si="80"/>
        <v>9.0012802493586466E-2</v>
      </c>
      <c r="P146" s="397">
        <f t="shared" si="80"/>
        <v>3.705527035985976</v>
      </c>
      <c r="Q146" s="397">
        <f t="shared" si="80"/>
        <v>108.55543980726529</v>
      </c>
      <c r="R146" s="397">
        <f t="shared" si="80"/>
        <v>386.16213102453946</v>
      </c>
      <c r="S146" s="397">
        <f t="shared" si="80"/>
        <v>1272.0066897236393</v>
      </c>
      <c r="T146" s="397">
        <f t="shared" si="80"/>
        <v>46.220754756010116</v>
      </c>
      <c r="U146" s="397">
        <f t="shared" si="80"/>
        <v>60.57990495463806</v>
      </c>
      <c r="V146" s="397">
        <f t="shared" si="80"/>
        <v>57.294691631472233</v>
      </c>
      <c r="W146" s="397">
        <f t="shared" si="80"/>
        <v>23.474532332538335</v>
      </c>
      <c r="X146" s="397">
        <f t="shared" si="80"/>
        <v>3.269981715126653</v>
      </c>
      <c r="Y146" s="397">
        <f t="shared" si="80"/>
        <v>0.85583885287042472</v>
      </c>
      <c r="Z146" s="397">
        <f t="shared" si="80"/>
        <v>9.5093205874491639E-3</v>
      </c>
      <c r="AA146" s="397">
        <f t="shared" si="80"/>
        <v>8.5158094812977597E-4</v>
      </c>
      <c r="AB146" s="397">
        <f t="shared" si="80"/>
        <v>3.5056749031342441E-2</v>
      </c>
      <c r="AC146" s="397">
        <f t="shared" si="80"/>
        <v>1.0270066234445097</v>
      </c>
      <c r="AD146" s="397">
        <f t="shared" si="80"/>
        <v>3.4600999120987064</v>
      </c>
      <c r="AE146" s="397">
        <f t="shared" si="80"/>
        <v>11.335874509673108</v>
      </c>
      <c r="AF146" s="397">
        <f t="shared" si="80"/>
        <v>46.220754756010116</v>
      </c>
      <c r="AG146" s="397">
        <f t="shared" si="80"/>
        <v>60.57990495463806</v>
      </c>
      <c r="AH146" s="397">
        <f t="shared" si="80"/>
        <v>57.294691631472233</v>
      </c>
      <c r="AI146" s="397">
        <f t="shared" si="80"/>
        <v>23.474532332538335</v>
      </c>
      <c r="AJ146" s="397">
        <f t="shared" si="80"/>
        <v>3.269981715126653</v>
      </c>
      <c r="AK146" s="397">
        <f t="shared" si="80"/>
        <v>0.85583885287042472</v>
      </c>
      <c r="AL146" s="397">
        <f t="shared" si="80"/>
        <v>9.5093205874491639E-3</v>
      </c>
      <c r="AM146" s="397">
        <f t="shared" si="80"/>
        <v>8.5158094812977597E-4</v>
      </c>
    </row>
    <row r="147" spans="1:39" s="95" customFormat="1" hidden="1" x14ac:dyDescent="0.25">
      <c r="A147" s="624"/>
      <c r="B147" s="227" t="s">
        <v>21</v>
      </c>
      <c r="C147" s="397">
        <f t="shared" si="78"/>
        <v>0</v>
      </c>
      <c r="D147" s="397">
        <f t="shared" si="79"/>
        <v>0</v>
      </c>
      <c r="E147" s="397">
        <f t="shared" si="80"/>
        <v>0</v>
      </c>
      <c r="F147" s="397">
        <f t="shared" si="80"/>
        <v>0</v>
      </c>
      <c r="G147" s="397">
        <f t="shared" si="80"/>
        <v>0</v>
      </c>
      <c r="H147" s="397">
        <f t="shared" si="80"/>
        <v>0</v>
      </c>
      <c r="I147" s="397">
        <f t="shared" si="80"/>
        <v>0</v>
      </c>
      <c r="J147" s="397">
        <f t="shared" si="80"/>
        <v>0</v>
      </c>
      <c r="K147" s="397">
        <f t="shared" si="80"/>
        <v>0</v>
      </c>
      <c r="L147" s="397">
        <f t="shared" si="80"/>
        <v>0</v>
      </c>
      <c r="M147" s="397">
        <f t="shared" si="80"/>
        <v>0</v>
      </c>
      <c r="N147" s="397">
        <f t="shared" si="80"/>
        <v>0</v>
      </c>
      <c r="O147" s="397">
        <f t="shared" si="80"/>
        <v>0</v>
      </c>
      <c r="P147" s="397">
        <f t="shared" si="80"/>
        <v>0</v>
      </c>
      <c r="Q147" s="397">
        <f t="shared" si="80"/>
        <v>0</v>
      </c>
      <c r="R147" s="397">
        <f t="shared" si="80"/>
        <v>0</v>
      </c>
      <c r="S147" s="397">
        <f t="shared" si="80"/>
        <v>0</v>
      </c>
      <c r="T147" s="397">
        <f t="shared" si="80"/>
        <v>0</v>
      </c>
      <c r="U147" s="397">
        <f t="shared" si="80"/>
        <v>0</v>
      </c>
      <c r="V147" s="397">
        <f t="shared" si="80"/>
        <v>0</v>
      </c>
      <c r="W147" s="397">
        <f t="shared" si="80"/>
        <v>0</v>
      </c>
      <c r="X147" s="397">
        <f t="shared" si="80"/>
        <v>0</v>
      </c>
      <c r="Y147" s="397">
        <f t="shared" si="80"/>
        <v>0</v>
      </c>
      <c r="Z147" s="397">
        <f t="shared" si="80"/>
        <v>0</v>
      </c>
      <c r="AA147" s="397">
        <f t="shared" si="80"/>
        <v>0</v>
      </c>
      <c r="AB147" s="397">
        <f t="shared" si="80"/>
        <v>0</v>
      </c>
      <c r="AC147" s="397">
        <f t="shared" si="80"/>
        <v>0</v>
      </c>
      <c r="AD147" s="397">
        <f t="shared" si="80"/>
        <v>0</v>
      </c>
      <c r="AE147" s="397">
        <f t="shared" si="80"/>
        <v>0</v>
      </c>
      <c r="AF147" s="397">
        <f t="shared" si="80"/>
        <v>0</v>
      </c>
      <c r="AG147" s="397">
        <f t="shared" si="80"/>
        <v>0</v>
      </c>
      <c r="AH147" s="397">
        <f t="shared" si="80"/>
        <v>0</v>
      </c>
      <c r="AI147" s="397">
        <f t="shared" si="80"/>
        <v>0</v>
      </c>
      <c r="AJ147" s="397">
        <f t="shared" si="80"/>
        <v>0</v>
      </c>
      <c r="AK147" s="397">
        <f t="shared" si="80"/>
        <v>0</v>
      </c>
      <c r="AL147" s="397">
        <f t="shared" si="80"/>
        <v>0</v>
      </c>
      <c r="AM147" s="397">
        <f t="shared" si="80"/>
        <v>0</v>
      </c>
    </row>
    <row r="148" spans="1:39" s="95" customFormat="1" hidden="1" x14ac:dyDescent="0.25">
      <c r="A148" s="624"/>
      <c r="B148" s="74" t="s">
        <v>9</v>
      </c>
      <c r="C148" s="397">
        <f t="shared" si="78"/>
        <v>0</v>
      </c>
      <c r="D148" s="397">
        <f t="shared" si="79"/>
        <v>0</v>
      </c>
      <c r="E148" s="397">
        <f t="shared" si="80"/>
        <v>0</v>
      </c>
      <c r="F148" s="397">
        <f t="shared" si="80"/>
        <v>0</v>
      </c>
      <c r="G148" s="397">
        <f t="shared" si="80"/>
        <v>0</v>
      </c>
      <c r="H148" s="397">
        <f t="shared" si="80"/>
        <v>0</v>
      </c>
      <c r="I148" s="397">
        <f t="shared" si="80"/>
        <v>0</v>
      </c>
      <c r="J148" s="397">
        <f t="shared" si="80"/>
        <v>0</v>
      </c>
      <c r="K148" s="397">
        <f t="shared" si="80"/>
        <v>0</v>
      </c>
      <c r="L148" s="397">
        <f t="shared" si="80"/>
        <v>0</v>
      </c>
      <c r="M148" s="397">
        <f t="shared" si="80"/>
        <v>0</v>
      </c>
      <c r="N148" s="397">
        <f t="shared" si="80"/>
        <v>0</v>
      </c>
      <c r="O148" s="397">
        <f t="shared" si="80"/>
        <v>0</v>
      </c>
      <c r="P148" s="397">
        <f t="shared" si="80"/>
        <v>0</v>
      </c>
      <c r="Q148" s="397">
        <f t="shared" si="80"/>
        <v>0</v>
      </c>
      <c r="R148" s="397">
        <f t="shared" si="80"/>
        <v>0</v>
      </c>
      <c r="S148" s="397">
        <f t="shared" si="80"/>
        <v>0</v>
      </c>
      <c r="T148" s="397">
        <f t="shared" si="80"/>
        <v>0</v>
      </c>
      <c r="U148" s="397">
        <f t="shared" si="80"/>
        <v>0</v>
      </c>
      <c r="V148" s="397">
        <f t="shared" si="80"/>
        <v>0</v>
      </c>
      <c r="W148" s="397">
        <f t="shared" si="80"/>
        <v>0</v>
      </c>
      <c r="X148" s="397">
        <f t="shared" si="80"/>
        <v>0</v>
      </c>
      <c r="Y148" s="397">
        <f t="shared" si="80"/>
        <v>0</v>
      </c>
      <c r="Z148" s="397">
        <f t="shared" si="80"/>
        <v>0</v>
      </c>
      <c r="AA148" s="397">
        <f t="shared" si="80"/>
        <v>0</v>
      </c>
      <c r="AB148" s="397">
        <f t="shared" si="80"/>
        <v>0</v>
      </c>
      <c r="AC148" s="397">
        <f t="shared" si="80"/>
        <v>0</v>
      </c>
      <c r="AD148" s="397">
        <f t="shared" si="80"/>
        <v>0</v>
      </c>
      <c r="AE148" s="397">
        <f t="shared" si="80"/>
        <v>0</v>
      </c>
      <c r="AF148" s="397">
        <f t="shared" si="80"/>
        <v>0</v>
      </c>
      <c r="AG148" s="397">
        <f t="shared" si="80"/>
        <v>0</v>
      </c>
      <c r="AH148" s="397">
        <f t="shared" si="80"/>
        <v>0</v>
      </c>
      <c r="AI148" s="397">
        <f t="shared" si="80"/>
        <v>0</v>
      </c>
      <c r="AJ148" s="397">
        <f t="shared" si="80"/>
        <v>0</v>
      </c>
      <c r="AK148" s="397">
        <f t="shared" si="80"/>
        <v>0</v>
      </c>
      <c r="AL148" s="397">
        <f t="shared" si="80"/>
        <v>0</v>
      </c>
      <c r="AM148" s="397">
        <f t="shared" si="80"/>
        <v>0</v>
      </c>
    </row>
    <row r="149" spans="1:39" s="95" customFormat="1" hidden="1" x14ac:dyDescent="0.25">
      <c r="A149" s="624"/>
      <c r="B149" s="74" t="s">
        <v>3</v>
      </c>
      <c r="C149" s="397">
        <f t="shared" si="78"/>
        <v>0</v>
      </c>
      <c r="D149" s="397">
        <f t="shared" si="79"/>
        <v>0</v>
      </c>
      <c r="E149" s="397">
        <f t="shared" ref="E149:AM152" si="81">IF(E29=0,0,((E11*0.5)+D29-E47)*E84*E116*E$2)</f>
        <v>0</v>
      </c>
      <c r="F149" s="397">
        <f t="shared" si="81"/>
        <v>0</v>
      </c>
      <c r="G149" s="397">
        <f t="shared" si="81"/>
        <v>0</v>
      </c>
      <c r="H149" s="397">
        <f t="shared" si="81"/>
        <v>0</v>
      </c>
      <c r="I149" s="397">
        <f t="shared" si="81"/>
        <v>0</v>
      </c>
      <c r="J149" s="397">
        <f t="shared" si="81"/>
        <v>0</v>
      </c>
      <c r="K149" s="397">
        <f t="shared" si="81"/>
        <v>0</v>
      </c>
      <c r="L149" s="397">
        <f t="shared" si="81"/>
        <v>0</v>
      </c>
      <c r="M149" s="397">
        <f t="shared" si="81"/>
        <v>0</v>
      </c>
      <c r="N149" s="397">
        <f t="shared" si="81"/>
        <v>0</v>
      </c>
      <c r="O149" s="397">
        <f t="shared" si="81"/>
        <v>0</v>
      </c>
      <c r="P149" s="397">
        <f t="shared" si="81"/>
        <v>0</v>
      </c>
      <c r="Q149" s="397">
        <f t="shared" si="81"/>
        <v>0</v>
      </c>
      <c r="R149" s="397">
        <f t="shared" si="81"/>
        <v>0</v>
      </c>
      <c r="S149" s="397">
        <f t="shared" si="81"/>
        <v>0</v>
      </c>
      <c r="T149" s="397">
        <f t="shared" si="81"/>
        <v>0</v>
      </c>
      <c r="U149" s="397">
        <f t="shared" si="81"/>
        <v>0</v>
      </c>
      <c r="V149" s="397">
        <f t="shared" si="81"/>
        <v>0</v>
      </c>
      <c r="W149" s="397">
        <f t="shared" si="81"/>
        <v>0</v>
      </c>
      <c r="X149" s="397">
        <f t="shared" si="81"/>
        <v>0</v>
      </c>
      <c r="Y149" s="397">
        <f t="shared" si="81"/>
        <v>0</v>
      </c>
      <c r="Z149" s="397">
        <f t="shared" si="81"/>
        <v>0</v>
      </c>
      <c r="AA149" s="397">
        <f t="shared" si="81"/>
        <v>0</v>
      </c>
      <c r="AB149" s="397">
        <f t="shared" si="81"/>
        <v>0</v>
      </c>
      <c r="AC149" s="397">
        <f t="shared" si="81"/>
        <v>0</v>
      </c>
      <c r="AD149" s="397">
        <f t="shared" si="81"/>
        <v>0</v>
      </c>
      <c r="AE149" s="397">
        <f t="shared" si="81"/>
        <v>0</v>
      </c>
      <c r="AF149" s="397">
        <f t="shared" si="81"/>
        <v>0</v>
      </c>
      <c r="AG149" s="397">
        <f t="shared" si="81"/>
        <v>0</v>
      </c>
      <c r="AH149" s="397">
        <f t="shared" si="81"/>
        <v>0</v>
      </c>
      <c r="AI149" s="397">
        <f t="shared" si="81"/>
        <v>0</v>
      </c>
      <c r="AJ149" s="397">
        <f t="shared" si="81"/>
        <v>0</v>
      </c>
      <c r="AK149" s="397">
        <f t="shared" si="81"/>
        <v>0</v>
      </c>
      <c r="AL149" s="397">
        <f t="shared" si="81"/>
        <v>0</v>
      </c>
      <c r="AM149" s="397">
        <f t="shared" si="81"/>
        <v>0</v>
      </c>
    </row>
    <row r="150" spans="1:39" s="95" customFormat="1" ht="15.75" hidden="1" customHeight="1" x14ac:dyDescent="0.25">
      <c r="A150" s="624"/>
      <c r="B150" s="74" t="s">
        <v>4</v>
      </c>
      <c r="C150" s="397">
        <f t="shared" si="78"/>
        <v>0</v>
      </c>
      <c r="D150" s="397">
        <f t="shared" si="79"/>
        <v>20.957436356778789</v>
      </c>
      <c r="E150" s="397">
        <f t="shared" si="81"/>
        <v>56.21367192315909</v>
      </c>
      <c r="F150" s="397">
        <f t="shared" si="81"/>
        <v>68.431636541701224</v>
      </c>
      <c r="G150" s="397">
        <f t="shared" si="81"/>
        <v>90.625141881945368</v>
      </c>
      <c r="H150" s="397">
        <f t="shared" si="81"/>
        <v>91.054609676487857</v>
      </c>
      <c r="I150" s="397">
        <f t="shared" si="81"/>
        <v>170.09844784535295</v>
      </c>
      <c r="J150" s="397">
        <f t="shared" si="81"/>
        <v>281.28795801974087</v>
      </c>
      <c r="K150" s="397">
        <f t="shared" si="81"/>
        <v>402.09143620663394</v>
      </c>
      <c r="L150" s="397">
        <f t="shared" si="81"/>
        <v>396.7860861723737</v>
      </c>
      <c r="M150" s="397">
        <f t="shared" si="81"/>
        <v>315.65595636531003</v>
      </c>
      <c r="N150" s="397">
        <f t="shared" si="81"/>
        <v>787.89256789309661</v>
      </c>
      <c r="O150" s="397">
        <f t="shared" si="81"/>
        <v>1376.0828431328891</v>
      </c>
      <c r="P150" s="397">
        <f t="shared" si="81"/>
        <v>1042.0711825733295</v>
      </c>
      <c r="Q150" s="397">
        <f t="shared" si="81"/>
        <v>1149.5894523772897</v>
      </c>
      <c r="R150" s="397">
        <f t="shared" si="81"/>
        <v>1188.561742934786</v>
      </c>
      <c r="S150" s="397">
        <f t="shared" si="81"/>
        <v>1501.8945156002833</v>
      </c>
      <c r="T150" s="397">
        <f t="shared" si="81"/>
        <v>1146.6566102809018</v>
      </c>
      <c r="U150" s="397">
        <f t="shared" si="81"/>
        <v>1442.0979276964836</v>
      </c>
      <c r="V150" s="397">
        <f t="shared" si="81"/>
        <v>1151.9616252652297</v>
      </c>
      <c r="W150" s="397">
        <f t="shared" si="81"/>
        <v>1210.5418259481239</v>
      </c>
      <c r="X150" s="397">
        <f t="shared" si="81"/>
        <v>1181.5120570760193</v>
      </c>
      <c r="Y150" s="397">
        <f t="shared" si="81"/>
        <v>936.00267935575243</v>
      </c>
      <c r="Z150" s="397">
        <f t="shared" si="81"/>
        <v>997.34891059537324</v>
      </c>
      <c r="AA150" s="397">
        <f t="shared" si="81"/>
        <v>1107.8513151675531</v>
      </c>
      <c r="AB150" s="397">
        <f t="shared" si="81"/>
        <v>833.86838025811301</v>
      </c>
      <c r="AC150" s="397">
        <f t="shared" si="81"/>
        <v>921.26406198636164</v>
      </c>
      <c r="AD150" s="397">
        <f t="shared" si="81"/>
        <v>901.36062590865401</v>
      </c>
      <c r="AE150" s="397">
        <f t="shared" si="81"/>
        <v>1145.9486250354835</v>
      </c>
      <c r="AF150" s="397">
        <f t="shared" si="81"/>
        <v>1146.6566102809018</v>
      </c>
      <c r="AG150" s="397">
        <f t="shared" si="81"/>
        <v>1442.0979276964836</v>
      </c>
      <c r="AH150" s="397">
        <f t="shared" si="81"/>
        <v>1151.9616252652297</v>
      </c>
      <c r="AI150" s="397">
        <f t="shared" si="81"/>
        <v>1210.5418259481239</v>
      </c>
      <c r="AJ150" s="397">
        <f t="shared" si="81"/>
        <v>1181.5120570760193</v>
      </c>
      <c r="AK150" s="397">
        <f t="shared" si="81"/>
        <v>936.00267935575243</v>
      </c>
      <c r="AL150" s="397">
        <f t="shared" si="81"/>
        <v>997.34891059537324</v>
      </c>
      <c r="AM150" s="397">
        <f t="shared" si="81"/>
        <v>1107.8513151675531</v>
      </c>
    </row>
    <row r="151" spans="1:39" s="95" customFormat="1" hidden="1" x14ac:dyDescent="0.25">
      <c r="A151" s="624"/>
      <c r="B151" s="74" t="s">
        <v>5</v>
      </c>
      <c r="C151" s="397">
        <f t="shared" si="78"/>
        <v>0</v>
      </c>
      <c r="D151" s="397">
        <f t="shared" si="79"/>
        <v>0</v>
      </c>
      <c r="E151" s="397">
        <f t="shared" si="81"/>
        <v>0</v>
      </c>
      <c r="F151" s="397">
        <f t="shared" si="81"/>
        <v>0</v>
      </c>
      <c r="G151" s="397">
        <f t="shared" si="81"/>
        <v>0</v>
      </c>
      <c r="H151" s="397">
        <f t="shared" si="81"/>
        <v>0</v>
      </c>
      <c r="I151" s="397">
        <f t="shared" si="81"/>
        <v>0</v>
      </c>
      <c r="J151" s="397">
        <f t="shared" si="81"/>
        <v>0</v>
      </c>
      <c r="K151" s="397">
        <f t="shared" si="81"/>
        <v>0</v>
      </c>
      <c r="L151" s="397">
        <f t="shared" si="81"/>
        <v>0</v>
      </c>
      <c r="M151" s="397">
        <f t="shared" si="81"/>
        <v>0</v>
      </c>
      <c r="N151" s="397">
        <f t="shared" si="81"/>
        <v>0</v>
      </c>
      <c r="O151" s="397">
        <f t="shared" si="81"/>
        <v>0</v>
      </c>
      <c r="P151" s="397">
        <f t="shared" si="81"/>
        <v>0</v>
      </c>
      <c r="Q151" s="397">
        <f t="shared" si="81"/>
        <v>0</v>
      </c>
      <c r="R151" s="397">
        <f t="shared" si="81"/>
        <v>0</v>
      </c>
      <c r="S151" s="397">
        <f t="shared" si="81"/>
        <v>0</v>
      </c>
      <c r="T151" s="397">
        <f t="shared" si="81"/>
        <v>0</v>
      </c>
      <c r="U151" s="397">
        <f t="shared" si="81"/>
        <v>0</v>
      </c>
      <c r="V151" s="397">
        <f t="shared" si="81"/>
        <v>0</v>
      </c>
      <c r="W151" s="397">
        <f t="shared" si="81"/>
        <v>0</v>
      </c>
      <c r="X151" s="397">
        <f t="shared" si="81"/>
        <v>0</v>
      </c>
      <c r="Y151" s="397">
        <f t="shared" si="81"/>
        <v>0</v>
      </c>
      <c r="Z151" s="397">
        <f t="shared" si="81"/>
        <v>0</v>
      </c>
      <c r="AA151" s="397">
        <f t="shared" si="81"/>
        <v>0</v>
      </c>
      <c r="AB151" s="397">
        <f t="shared" si="81"/>
        <v>0</v>
      </c>
      <c r="AC151" s="397">
        <f t="shared" si="81"/>
        <v>0</v>
      </c>
      <c r="AD151" s="397">
        <f t="shared" si="81"/>
        <v>0</v>
      </c>
      <c r="AE151" s="397">
        <f t="shared" si="81"/>
        <v>0</v>
      </c>
      <c r="AF151" s="397">
        <f t="shared" si="81"/>
        <v>0</v>
      </c>
      <c r="AG151" s="397">
        <f t="shared" si="81"/>
        <v>0</v>
      </c>
      <c r="AH151" s="397">
        <f t="shared" si="81"/>
        <v>0</v>
      </c>
      <c r="AI151" s="397">
        <f t="shared" si="81"/>
        <v>0</v>
      </c>
      <c r="AJ151" s="397">
        <f t="shared" si="81"/>
        <v>0</v>
      </c>
      <c r="AK151" s="397">
        <f t="shared" si="81"/>
        <v>0</v>
      </c>
      <c r="AL151" s="397">
        <f t="shared" si="81"/>
        <v>0</v>
      </c>
      <c r="AM151" s="397">
        <f t="shared" si="81"/>
        <v>0</v>
      </c>
    </row>
    <row r="152" spans="1:39" s="95" customFormat="1" hidden="1" x14ac:dyDescent="0.25">
      <c r="A152" s="624"/>
      <c r="B152" s="74" t="s">
        <v>22</v>
      </c>
      <c r="C152" s="397">
        <f t="shared" si="78"/>
        <v>0</v>
      </c>
      <c r="D152" s="397">
        <f t="shared" si="79"/>
        <v>0</v>
      </c>
      <c r="E152" s="397">
        <f t="shared" si="81"/>
        <v>0</v>
      </c>
      <c r="F152" s="397">
        <f t="shared" si="81"/>
        <v>0</v>
      </c>
      <c r="G152" s="397">
        <f t="shared" si="81"/>
        <v>0</v>
      </c>
      <c r="H152" s="397">
        <f t="shared" si="81"/>
        <v>0</v>
      </c>
      <c r="I152" s="397">
        <f t="shared" si="81"/>
        <v>0</v>
      </c>
      <c r="J152" s="397">
        <f t="shared" si="81"/>
        <v>0</v>
      </c>
      <c r="K152" s="397">
        <f t="shared" si="81"/>
        <v>0</v>
      </c>
      <c r="L152" s="397">
        <f t="shared" si="81"/>
        <v>0</v>
      </c>
      <c r="M152" s="397">
        <f t="shared" si="81"/>
        <v>0</v>
      </c>
      <c r="N152" s="397">
        <f t="shared" si="81"/>
        <v>0</v>
      </c>
      <c r="O152" s="397">
        <f t="shared" si="81"/>
        <v>0</v>
      </c>
      <c r="P152" s="397">
        <f t="shared" si="81"/>
        <v>0</v>
      </c>
      <c r="Q152" s="397">
        <f t="shared" si="81"/>
        <v>0</v>
      </c>
      <c r="R152" s="397">
        <f t="shared" si="81"/>
        <v>0</v>
      </c>
      <c r="S152" s="397">
        <f t="shared" si="81"/>
        <v>0</v>
      </c>
      <c r="T152" s="397">
        <f t="shared" si="81"/>
        <v>0</v>
      </c>
      <c r="U152" s="397">
        <f t="shared" si="81"/>
        <v>0</v>
      </c>
      <c r="V152" s="397">
        <f t="shared" si="81"/>
        <v>0</v>
      </c>
      <c r="W152" s="397">
        <f t="shared" si="81"/>
        <v>0</v>
      </c>
      <c r="X152" s="397">
        <f t="shared" si="81"/>
        <v>0</v>
      </c>
      <c r="Y152" s="397">
        <f t="shared" si="81"/>
        <v>0</v>
      </c>
      <c r="Z152" s="397">
        <f t="shared" si="81"/>
        <v>0</v>
      </c>
      <c r="AA152" s="397">
        <f t="shared" si="81"/>
        <v>0</v>
      </c>
      <c r="AB152" s="397">
        <f t="shared" si="81"/>
        <v>0</v>
      </c>
      <c r="AC152" s="397">
        <f t="shared" si="81"/>
        <v>0</v>
      </c>
      <c r="AD152" s="397">
        <f t="shared" si="81"/>
        <v>0</v>
      </c>
      <c r="AE152" s="397">
        <f t="shared" si="81"/>
        <v>0</v>
      </c>
      <c r="AF152" s="397">
        <f t="shared" si="81"/>
        <v>0</v>
      </c>
      <c r="AG152" s="397">
        <f t="shared" si="81"/>
        <v>0</v>
      </c>
      <c r="AH152" s="397">
        <f t="shared" si="81"/>
        <v>0</v>
      </c>
      <c r="AI152" s="397">
        <f t="shared" si="81"/>
        <v>0</v>
      </c>
      <c r="AJ152" s="397">
        <f t="shared" si="81"/>
        <v>0</v>
      </c>
      <c r="AK152" s="397">
        <f t="shared" si="81"/>
        <v>0</v>
      </c>
      <c r="AL152" s="397">
        <f t="shared" si="81"/>
        <v>0</v>
      </c>
      <c r="AM152" s="397">
        <f t="shared" si="81"/>
        <v>0</v>
      </c>
    </row>
    <row r="153" spans="1:39" s="95" customFormat="1" hidden="1" x14ac:dyDescent="0.25">
      <c r="A153" s="624"/>
      <c r="B153" s="74" t="s">
        <v>23</v>
      </c>
      <c r="C153" s="397">
        <f t="shared" si="78"/>
        <v>0</v>
      </c>
      <c r="D153" s="397">
        <f t="shared" si="79"/>
        <v>0</v>
      </c>
      <c r="E153" s="397">
        <f t="shared" ref="E153:AM155" si="82">IF(E33=0,0,((E15*0.5)+D33-E51)*E88*E120*E$2)</f>
        <v>0</v>
      </c>
      <c r="F153" s="397">
        <f t="shared" si="82"/>
        <v>0</v>
      </c>
      <c r="G153" s="397">
        <f t="shared" si="82"/>
        <v>0</v>
      </c>
      <c r="H153" s="397">
        <f t="shared" si="82"/>
        <v>0</v>
      </c>
      <c r="I153" s="397">
        <f t="shared" si="82"/>
        <v>0</v>
      </c>
      <c r="J153" s="397">
        <f t="shared" si="82"/>
        <v>0</v>
      </c>
      <c r="K153" s="397">
        <f t="shared" si="82"/>
        <v>0</v>
      </c>
      <c r="L153" s="397">
        <f t="shared" si="82"/>
        <v>0</v>
      </c>
      <c r="M153" s="397">
        <f t="shared" si="82"/>
        <v>0</v>
      </c>
      <c r="N153" s="397">
        <f t="shared" si="82"/>
        <v>0</v>
      </c>
      <c r="O153" s="397">
        <f t="shared" si="82"/>
        <v>0</v>
      </c>
      <c r="P153" s="397">
        <f t="shared" si="82"/>
        <v>0</v>
      </c>
      <c r="Q153" s="397">
        <f t="shared" si="82"/>
        <v>0</v>
      </c>
      <c r="R153" s="397">
        <f t="shared" si="82"/>
        <v>0</v>
      </c>
      <c r="S153" s="397">
        <f t="shared" si="82"/>
        <v>0</v>
      </c>
      <c r="T153" s="397">
        <f t="shared" si="82"/>
        <v>0</v>
      </c>
      <c r="U153" s="397">
        <f t="shared" si="82"/>
        <v>0</v>
      </c>
      <c r="V153" s="397">
        <f t="shared" si="82"/>
        <v>0</v>
      </c>
      <c r="W153" s="397">
        <f t="shared" si="82"/>
        <v>0</v>
      </c>
      <c r="X153" s="397">
        <f t="shared" si="82"/>
        <v>0</v>
      </c>
      <c r="Y153" s="397">
        <f t="shared" si="82"/>
        <v>0</v>
      </c>
      <c r="Z153" s="397">
        <f t="shared" si="82"/>
        <v>0</v>
      </c>
      <c r="AA153" s="397">
        <f t="shared" si="82"/>
        <v>0</v>
      </c>
      <c r="AB153" s="397">
        <f t="shared" si="82"/>
        <v>0</v>
      </c>
      <c r="AC153" s="397">
        <f t="shared" si="82"/>
        <v>0</v>
      </c>
      <c r="AD153" s="397">
        <f t="shared" si="82"/>
        <v>0</v>
      </c>
      <c r="AE153" s="397">
        <f t="shared" si="82"/>
        <v>0</v>
      </c>
      <c r="AF153" s="397">
        <f t="shared" si="82"/>
        <v>0</v>
      </c>
      <c r="AG153" s="397">
        <f t="shared" si="82"/>
        <v>0</v>
      </c>
      <c r="AH153" s="397">
        <f t="shared" si="82"/>
        <v>0</v>
      </c>
      <c r="AI153" s="397">
        <f t="shared" si="82"/>
        <v>0</v>
      </c>
      <c r="AJ153" s="397">
        <f t="shared" si="82"/>
        <v>0</v>
      </c>
      <c r="AK153" s="397">
        <f t="shared" si="82"/>
        <v>0</v>
      </c>
      <c r="AL153" s="397">
        <f t="shared" si="82"/>
        <v>0</v>
      </c>
      <c r="AM153" s="397">
        <f t="shared" si="82"/>
        <v>0</v>
      </c>
    </row>
    <row r="154" spans="1:39" s="95" customFormat="1" ht="15.75" hidden="1" customHeight="1" x14ac:dyDescent="0.25">
      <c r="A154" s="624"/>
      <c r="B154" s="74" t="s">
        <v>7</v>
      </c>
      <c r="C154" s="397">
        <f t="shared" si="78"/>
        <v>0</v>
      </c>
      <c r="D154" s="397">
        <f t="shared" si="79"/>
        <v>0</v>
      </c>
      <c r="E154" s="397">
        <f t="shared" si="82"/>
        <v>0</v>
      </c>
      <c r="F154" s="397">
        <f t="shared" si="82"/>
        <v>0</v>
      </c>
      <c r="G154" s="397">
        <f t="shared" si="82"/>
        <v>0</v>
      </c>
      <c r="H154" s="397">
        <f t="shared" si="82"/>
        <v>0</v>
      </c>
      <c r="I154" s="397">
        <f t="shared" si="82"/>
        <v>0</v>
      </c>
      <c r="J154" s="397">
        <f t="shared" si="82"/>
        <v>0</v>
      </c>
      <c r="K154" s="397">
        <f t="shared" si="82"/>
        <v>0</v>
      </c>
      <c r="L154" s="397">
        <f t="shared" si="82"/>
        <v>0</v>
      </c>
      <c r="M154" s="397">
        <f t="shared" si="82"/>
        <v>0</v>
      </c>
      <c r="N154" s="397">
        <f t="shared" si="82"/>
        <v>0</v>
      </c>
      <c r="O154" s="397">
        <f t="shared" si="82"/>
        <v>0</v>
      </c>
      <c r="P154" s="397">
        <f t="shared" si="82"/>
        <v>0</v>
      </c>
      <c r="Q154" s="397">
        <f t="shared" si="82"/>
        <v>0</v>
      </c>
      <c r="R154" s="397">
        <f t="shared" si="82"/>
        <v>0</v>
      </c>
      <c r="S154" s="397">
        <f t="shared" si="82"/>
        <v>0</v>
      </c>
      <c r="T154" s="397">
        <f t="shared" si="82"/>
        <v>0</v>
      </c>
      <c r="U154" s="397">
        <f t="shared" si="82"/>
        <v>0</v>
      </c>
      <c r="V154" s="397">
        <f t="shared" si="82"/>
        <v>0</v>
      </c>
      <c r="W154" s="397">
        <f t="shared" si="82"/>
        <v>0</v>
      </c>
      <c r="X154" s="397">
        <f t="shared" si="82"/>
        <v>0</v>
      </c>
      <c r="Y154" s="397">
        <f t="shared" si="82"/>
        <v>0</v>
      </c>
      <c r="Z154" s="397">
        <f t="shared" si="82"/>
        <v>0</v>
      </c>
      <c r="AA154" s="397">
        <f t="shared" si="82"/>
        <v>0</v>
      </c>
      <c r="AB154" s="397">
        <f t="shared" si="82"/>
        <v>0</v>
      </c>
      <c r="AC154" s="397">
        <f t="shared" si="82"/>
        <v>0</v>
      </c>
      <c r="AD154" s="397">
        <f t="shared" si="82"/>
        <v>0</v>
      </c>
      <c r="AE154" s="397">
        <f t="shared" si="82"/>
        <v>0</v>
      </c>
      <c r="AF154" s="397">
        <f t="shared" si="82"/>
        <v>0</v>
      </c>
      <c r="AG154" s="397">
        <f t="shared" si="82"/>
        <v>0</v>
      </c>
      <c r="AH154" s="397">
        <f t="shared" si="82"/>
        <v>0</v>
      </c>
      <c r="AI154" s="397">
        <f t="shared" si="82"/>
        <v>0</v>
      </c>
      <c r="AJ154" s="397">
        <f t="shared" si="82"/>
        <v>0</v>
      </c>
      <c r="AK154" s="397">
        <f t="shared" si="82"/>
        <v>0</v>
      </c>
      <c r="AL154" s="397">
        <f t="shared" si="82"/>
        <v>0</v>
      </c>
      <c r="AM154" s="397">
        <f t="shared" si="82"/>
        <v>0</v>
      </c>
    </row>
    <row r="155" spans="1:39" s="95" customFormat="1" ht="15.75" hidden="1" customHeight="1" x14ac:dyDescent="0.25">
      <c r="A155" s="624"/>
      <c r="B155" s="74" t="s">
        <v>8</v>
      </c>
      <c r="C155" s="397">
        <f t="shared" si="78"/>
        <v>0</v>
      </c>
      <c r="D155" s="397">
        <f t="shared" si="79"/>
        <v>0</v>
      </c>
      <c r="E155" s="397">
        <f t="shared" si="82"/>
        <v>0</v>
      </c>
      <c r="F155" s="397">
        <f t="shared" si="82"/>
        <v>0</v>
      </c>
      <c r="G155" s="397">
        <f t="shared" si="82"/>
        <v>0</v>
      </c>
      <c r="H155" s="397">
        <f t="shared" si="82"/>
        <v>0</v>
      </c>
      <c r="I155" s="397">
        <f t="shared" si="82"/>
        <v>0</v>
      </c>
      <c r="J155" s="397">
        <f t="shared" si="82"/>
        <v>0</v>
      </c>
      <c r="K155" s="397">
        <f t="shared" si="82"/>
        <v>0</v>
      </c>
      <c r="L155" s="397">
        <f t="shared" si="82"/>
        <v>0</v>
      </c>
      <c r="M155" s="397">
        <f t="shared" si="82"/>
        <v>0</v>
      </c>
      <c r="N155" s="397">
        <f t="shared" si="82"/>
        <v>0</v>
      </c>
      <c r="O155" s="397">
        <f t="shared" si="82"/>
        <v>0</v>
      </c>
      <c r="P155" s="397">
        <f t="shared" si="82"/>
        <v>0</v>
      </c>
      <c r="Q155" s="397">
        <f t="shared" si="82"/>
        <v>0</v>
      </c>
      <c r="R155" s="397">
        <f t="shared" si="82"/>
        <v>0</v>
      </c>
      <c r="S155" s="397">
        <f t="shared" si="82"/>
        <v>0</v>
      </c>
      <c r="T155" s="397">
        <f t="shared" si="82"/>
        <v>0</v>
      </c>
      <c r="U155" s="397">
        <f t="shared" si="82"/>
        <v>0</v>
      </c>
      <c r="V155" s="397">
        <f t="shared" si="82"/>
        <v>0</v>
      </c>
      <c r="W155" s="397">
        <f t="shared" si="82"/>
        <v>0</v>
      </c>
      <c r="X155" s="397">
        <f t="shared" si="82"/>
        <v>0</v>
      </c>
      <c r="Y155" s="397">
        <f t="shared" si="82"/>
        <v>0</v>
      </c>
      <c r="Z155" s="397">
        <f t="shared" si="82"/>
        <v>0</v>
      </c>
      <c r="AA155" s="397">
        <f t="shared" si="82"/>
        <v>0</v>
      </c>
      <c r="AB155" s="397">
        <f t="shared" si="82"/>
        <v>0</v>
      </c>
      <c r="AC155" s="397">
        <f t="shared" si="82"/>
        <v>0</v>
      </c>
      <c r="AD155" s="397">
        <f t="shared" si="82"/>
        <v>0</v>
      </c>
      <c r="AE155" s="397">
        <f t="shared" si="82"/>
        <v>0</v>
      </c>
      <c r="AF155" s="397">
        <f t="shared" si="82"/>
        <v>0</v>
      </c>
      <c r="AG155" s="397">
        <f t="shared" si="82"/>
        <v>0</v>
      </c>
      <c r="AH155" s="397">
        <f t="shared" si="82"/>
        <v>0</v>
      </c>
      <c r="AI155" s="397">
        <f t="shared" si="82"/>
        <v>0</v>
      </c>
      <c r="AJ155" s="397">
        <f t="shared" si="82"/>
        <v>0</v>
      </c>
      <c r="AK155" s="397">
        <f t="shared" si="82"/>
        <v>0</v>
      </c>
      <c r="AL155" s="397">
        <f t="shared" si="82"/>
        <v>0</v>
      </c>
      <c r="AM155" s="397">
        <f t="shared" si="82"/>
        <v>0</v>
      </c>
    </row>
    <row r="156" spans="1:39" ht="15.75" hidden="1" customHeight="1" x14ac:dyDescent="0.25">
      <c r="A156" s="624"/>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ht="15.75" hidden="1" customHeight="1" x14ac:dyDescent="0.25">
      <c r="A157" s="624"/>
      <c r="B157" s="226" t="s">
        <v>25</v>
      </c>
      <c r="C157" s="23">
        <f>SUM(C143:C156)</f>
        <v>0</v>
      </c>
      <c r="D157" s="23">
        <f>SUM(D143:D156)</f>
        <v>20.957436356778789</v>
      </c>
      <c r="E157" s="23">
        <f t="shared" ref="E157:AM157" si="83">SUM(E143:E156)</f>
        <v>56.21367192315909</v>
      </c>
      <c r="F157" s="23">
        <f t="shared" si="83"/>
        <v>68.431636541701224</v>
      </c>
      <c r="G157" s="23">
        <f t="shared" si="83"/>
        <v>90.625141881945368</v>
      </c>
      <c r="H157" s="23">
        <f t="shared" si="83"/>
        <v>91.054609676487857</v>
      </c>
      <c r="I157" s="23">
        <f t="shared" si="83"/>
        <v>170.09844784535295</v>
      </c>
      <c r="J157" s="23">
        <f t="shared" si="83"/>
        <v>281.28795801974087</v>
      </c>
      <c r="K157" s="23">
        <f t="shared" si="83"/>
        <v>402.09143620663394</v>
      </c>
      <c r="L157" s="23">
        <f t="shared" si="83"/>
        <v>413.1370200976163</v>
      </c>
      <c r="M157" s="23">
        <f t="shared" si="83"/>
        <v>324.01446850908837</v>
      </c>
      <c r="N157" s="23">
        <f t="shared" si="83"/>
        <v>788.44157555226229</v>
      </c>
      <c r="O157" s="23">
        <f t="shared" si="83"/>
        <v>1376.1728559353828</v>
      </c>
      <c r="P157" s="23">
        <f t="shared" si="83"/>
        <v>1045.7767096093155</v>
      </c>
      <c r="Q157" s="23">
        <f t="shared" si="83"/>
        <v>1258.1448921845549</v>
      </c>
      <c r="R157" s="23">
        <f t="shared" si="83"/>
        <v>1574.7238739593254</v>
      </c>
      <c r="S157" s="23">
        <f t="shared" si="83"/>
        <v>2773.9012053239226</v>
      </c>
      <c r="T157" s="23">
        <f t="shared" si="83"/>
        <v>1192.8773650369119</v>
      </c>
      <c r="U157" s="23">
        <f t="shared" si="83"/>
        <v>1502.6778326511217</v>
      </c>
      <c r="V157" s="23">
        <f t="shared" si="83"/>
        <v>1209.2563168967019</v>
      </c>
      <c r="W157" s="23">
        <f t="shared" si="83"/>
        <v>1234.0163582806622</v>
      </c>
      <c r="X157" s="23">
        <f t="shared" si="83"/>
        <v>1184.7820387911461</v>
      </c>
      <c r="Y157" s="23">
        <f t="shared" si="83"/>
        <v>936.85851820862285</v>
      </c>
      <c r="Z157" s="23">
        <f t="shared" si="83"/>
        <v>997.35841991596067</v>
      </c>
      <c r="AA157" s="23">
        <f t="shared" si="83"/>
        <v>1107.8521667485013</v>
      </c>
      <c r="AB157" s="23">
        <f t="shared" si="83"/>
        <v>833.90343700714436</v>
      </c>
      <c r="AC157" s="23">
        <f t="shared" si="83"/>
        <v>922.29106860980619</v>
      </c>
      <c r="AD157" s="23">
        <f t="shared" si="83"/>
        <v>904.82072582075273</v>
      </c>
      <c r="AE157" s="23">
        <f t="shared" si="83"/>
        <v>1157.2844995451567</v>
      </c>
      <c r="AF157" s="23">
        <f t="shared" si="83"/>
        <v>1192.8773650369119</v>
      </c>
      <c r="AG157" s="23">
        <f t="shared" si="83"/>
        <v>1502.6778326511217</v>
      </c>
      <c r="AH157" s="23">
        <f t="shared" si="83"/>
        <v>1209.2563168967019</v>
      </c>
      <c r="AI157" s="23">
        <f t="shared" si="83"/>
        <v>1234.0163582806622</v>
      </c>
      <c r="AJ157" s="23">
        <f t="shared" si="83"/>
        <v>1184.7820387911461</v>
      </c>
      <c r="AK157" s="23">
        <f t="shared" si="83"/>
        <v>936.85851820862285</v>
      </c>
      <c r="AL157" s="23">
        <f t="shared" si="83"/>
        <v>997.35841991596067</v>
      </c>
      <c r="AM157" s="23">
        <f t="shared" si="83"/>
        <v>1107.8521667485013</v>
      </c>
    </row>
    <row r="158" spans="1:39" ht="16.5" hidden="1" customHeight="1" thickBot="1" x14ac:dyDescent="0.3">
      <c r="A158" s="625"/>
      <c r="B158" s="127" t="s">
        <v>26</v>
      </c>
      <c r="C158" s="24">
        <f>C157</f>
        <v>0</v>
      </c>
      <c r="D158" s="24">
        <f>C158+D157</f>
        <v>20.957436356778789</v>
      </c>
      <c r="E158" s="24">
        <f t="shared" ref="E158:AM158" si="84">D158+E157</f>
        <v>77.171108279937883</v>
      </c>
      <c r="F158" s="24">
        <f t="shared" si="84"/>
        <v>145.60274482163911</v>
      </c>
      <c r="G158" s="24">
        <f t="shared" si="84"/>
        <v>236.22788670358449</v>
      </c>
      <c r="H158" s="24">
        <f t="shared" si="84"/>
        <v>327.28249638007236</v>
      </c>
      <c r="I158" s="24">
        <f t="shared" si="84"/>
        <v>497.38094422542531</v>
      </c>
      <c r="J158" s="24">
        <f t="shared" si="84"/>
        <v>778.66890224516624</v>
      </c>
      <c r="K158" s="24">
        <f t="shared" si="84"/>
        <v>1180.7603384518002</v>
      </c>
      <c r="L158" s="24">
        <f t="shared" si="84"/>
        <v>1593.8973585494164</v>
      </c>
      <c r="M158" s="24">
        <f t="shared" si="84"/>
        <v>1917.9118270585047</v>
      </c>
      <c r="N158" s="24">
        <f t="shared" si="84"/>
        <v>2706.3534026107673</v>
      </c>
      <c r="O158" s="24">
        <f t="shared" si="84"/>
        <v>4082.5262585461501</v>
      </c>
      <c r="P158" s="24">
        <f t="shared" si="84"/>
        <v>5128.3029681554654</v>
      </c>
      <c r="Q158" s="24">
        <f t="shared" si="84"/>
        <v>6386.4478603400203</v>
      </c>
      <c r="R158" s="24">
        <f t="shared" si="84"/>
        <v>7961.1717342993452</v>
      </c>
      <c r="S158" s="24">
        <f t="shared" si="84"/>
        <v>10735.072939623267</v>
      </c>
      <c r="T158" s="24">
        <f t="shared" si="84"/>
        <v>11927.950304660179</v>
      </c>
      <c r="U158" s="24">
        <f t="shared" si="84"/>
        <v>13430.6281373113</v>
      </c>
      <c r="V158" s="24">
        <f t="shared" si="84"/>
        <v>14639.884454208002</v>
      </c>
      <c r="W158" s="24">
        <f t="shared" si="84"/>
        <v>15873.900812488664</v>
      </c>
      <c r="X158" s="24">
        <f t="shared" si="84"/>
        <v>17058.682851279809</v>
      </c>
      <c r="Y158" s="24">
        <f t="shared" si="84"/>
        <v>17995.541369488434</v>
      </c>
      <c r="Z158" s="24">
        <f t="shared" si="84"/>
        <v>18992.899789404393</v>
      </c>
      <c r="AA158" s="24">
        <f t="shared" si="84"/>
        <v>20100.751956152893</v>
      </c>
      <c r="AB158" s="24">
        <f t="shared" si="84"/>
        <v>20934.655393160039</v>
      </c>
      <c r="AC158" s="24">
        <f t="shared" si="84"/>
        <v>21856.946461769847</v>
      </c>
      <c r="AD158" s="24">
        <f t="shared" si="84"/>
        <v>22761.767187590598</v>
      </c>
      <c r="AE158" s="24">
        <f t="shared" si="84"/>
        <v>23919.051687135754</v>
      </c>
      <c r="AF158" s="24">
        <f t="shared" si="84"/>
        <v>25111.929052172665</v>
      </c>
      <c r="AG158" s="24">
        <f t="shared" si="84"/>
        <v>26614.606884823788</v>
      </c>
      <c r="AH158" s="24">
        <f t="shared" si="84"/>
        <v>27823.863201720491</v>
      </c>
      <c r="AI158" s="24">
        <f t="shared" si="84"/>
        <v>29057.879560001154</v>
      </c>
      <c r="AJ158" s="24">
        <f t="shared" si="84"/>
        <v>30242.6615987923</v>
      </c>
      <c r="AK158" s="24">
        <f t="shared" si="84"/>
        <v>31179.520117000924</v>
      </c>
      <c r="AL158" s="24">
        <f t="shared" si="84"/>
        <v>32176.878536916884</v>
      </c>
      <c r="AM158" s="24">
        <f t="shared" si="84"/>
        <v>33284.730703665387</v>
      </c>
    </row>
    <row r="159" spans="1:39" hidden="1" x14ac:dyDescent="0.25">
      <c r="A159" s="95"/>
      <c r="B159" s="95"/>
      <c r="C159" s="97"/>
      <c r="D159" s="97"/>
      <c r="E159" s="97"/>
      <c r="F159" s="97"/>
      <c r="G159" s="97"/>
      <c r="H159" s="97"/>
      <c r="I159" s="97"/>
      <c r="J159" s="97"/>
      <c r="K159" s="97"/>
      <c r="L159" s="97"/>
      <c r="M159" s="97"/>
      <c r="N159" s="97"/>
    </row>
    <row r="160" spans="1:39" ht="15.75" hidden="1" thickBot="1" x14ac:dyDescent="0.3">
      <c r="A160" s="95"/>
      <c r="B160" s="95"/>
      <c r="C160" s="97"/>
      <c r="D160" s="97"/>
      <c r="E160" s="97"/>
      <c r="F160" s="97"/>
      <c r="G160" s="97"/>
      <c r="H160" s="97"/>
      <c r="I160" s="97"/>
      <c r="J160" s="97"/>
      <c r="K160" s="97"/>
      <c r="L160" s="97"/>
      <c r="M160" s="97"/>
      <c r="N160" s="97"/>
    </row>
    <row r="161" spans="1:39" ht="16.5" hidden="1" thickBot="1" x14ac:dyDescent="0.3">
      <c r="A161" s="623" t="s">
        <v>121</v>
      </c>
      <c r="B161" s="228" t="s">
        <v>137</v>
      </c>
      <c r="C161" s="135">
        <f>C$4</f>
        <v>45292</v>
      </c>
      <c r="D161" s="135">
        <f t="shared" ref="D161:AM161" si="85">D$4</f>
        <v>45323</v>
      </c>
      <c r="E161" s="135">
        <f t="shared" si="85"/>
        <v>45352</v>
      </c>
      <c r="F161" s="135">
        <f t="shared" si="85"/>
        <v>45383</v>
      </c>
      <c r="G161" s="135">
        <f t="shared" si="85"/>
        <v>45413</v>
      </c>
      <c r="H161" s="135">
        <f t="shared" si="85"/>
        <v>45444</v>
      </c>
      <c r="I161" s="135">
        <f t="shared" si="85"/>
        <v>45474</v>
      </c>
      <c r="J161" s="135">
        <f t="shared" si="85"/>
        <v>45505</v>
      </c>
      <c r="K161" s="135">
        <f t="shared" si="85"/>
        <v>45536</v>
      </c>
      <c r="L161" s="135">
        <f t="shared" si="85"/>
        <v>45566</v>
      </c>
      <c r="M161" s="135">
        <f t="shared" si="85"/>
        <v>45597</v>
      </c>
      <c r="N161" s="135">
        <f t="shared" si="85"/>
        <v>45627</v>
      </c>
      <c r="O161" s="135">
        <f t="shared" si="85"/>
        <v>45658</v>
      </c>
      <c r="P161" s="135">
        <f t="shared" si="85"/>
        <v>45689</v>
      </c>
      <c r="Q161" s="135">
        <f t="shared" si="85"/>
        <v>45717</v>
      </c>
      <c r="R161" s="135">
        <f t="shared" si="85"/>
        <v>45748</v>
      </c>
      <c r="S161" s="135">
        <f t="shared" si="85"/>
        <v>45778</v>
      </c>
      <c r="T161" s="135">
        <f t="shared" si="85"/>
        <v>45809</v>
      </c>
      <c r="U161" s="135">
        <f t="shared" si="85"/>
        <v>45839</v>
      </c>
      <c r="V161" s="135">
        <f t="shared" si="85"/>
        <v>45870</v>
      </c>
      <c r="W161" s="135">
        <f t="shared" si="85"/>
        <v>45901</v>
      </c>
      <c r="X161" s="135">
        <f t="shared" si="85"/>
        <v>45931</v>
      </c>
      <c r="Y161" s="135">
        <f t="shared" si="85"/>
        <v>45962</v>
      </c>
      <c r="Z161" s="135">
        <f t="shared" si="85"/>
        <v>45992</v>
      </c>
      <c r="AA161" s="135">
        <f t="shared" si="85"/>
        <v>46023</v>
      </c>
      <c r="AB161" s="135">
        <f t="shared" si="85"/>
        <v>46054</v>
      </c>
      <c r="AC161" s="135">
        <f t="shared" si="85"/>
        <v>46082</v>
      </c>
      <c r="AD161" s="135">
        <f t="shared" si="85"/>
        <v>46113</v>
      </c>
      <c r="AE161" s="135">
        <f t="shared" si="85"/>
        <v>46143</v>
      </c>
      <c r="AF161" s="135">
        <f t="shared" si="85"/>
        <v>46174</v>
      </c>
      <c r="AG161" s="135">
        <f t="shared" si="85"/>
        <v>46204</v>
      </c>
      <c r="AH161" s="135">
        <f t="shared" si="85"/>
        <v>46235</v>
      </c>
      <c r="AI161" s="135">
        <f t="shared" si="85"/>
        <v>46266</v>
      </c>
      <c r="AJ161" s="135">
        <f t="shared" si="85"/>
        <v>46296</v>
      </c>
      <c r="AK161" s="135">
        <f t="shared" si="85"/>
        <v>46327</v>
      </c>
      <c r="AL161" s="135">
        <f t="shared" si="85"/>
        <v>46357</v>
      </c>
      <c r="AM161" s="135">
        <f t="shared" si="85"/>
        <v>46388</v>
      </c>
    </row>
    <row r="162" spans="1:39" hidden="1" x14ac:dyDescent="0.25">
      <c r="A162" s="624"/>
      <c r="B162" s="227" t="s">
        <v>19</v>
      </c>
      <c r="C162" s="23">
        <f>IF(C23=0,0,((C5*0.5)-C41)*C78*C127*C$2)</f>
        <v>0</v>
      </c>
      <c r="D162" s="23">
        <f>IF(D23=0,0,((D5*0.5)+C23-D41)*D78*D127*D$2)</f>
        <v>0</v>
      </c>
      <c r="E162" s="23">
        <f t="shared" ref="E162:AM163" si="86">IF(E23=0,0,((E5*0.5)+D23-E41)*E78*E127*E$2)</f>
        <v>0</v>
      </c>
      <c r="F162" s="23">
        <f t="shared" si="86"/>
        <v>0</v>
      </c>
      <c r="G162" s="23">
        <f t="shared" si="86"/>
        <v>0</v>
      </c>
      <c r="H162" s="23">
        <f t="shared" si="86"/>
        <v>0</v>
      </c>
      <c r="I162" s="23">
        <f t="shared" si="86"/>
        <v>0</v>
      </c>
      <c r="J162" s="23">
        <f t="shared" si="86"/>
        <v>0</v>
      </c>
      <c r="K162" s="23">
        <f t="shared" si="86"/>
        <v>0</v>
      </c>
      <c r="L162" s="23">
        <f t="shared" si="86"/>
        <v>0</v>
      </c>
      <c r="M162" s="23">
        <f t="shared" si="86"/>
        <v>0</v>
      </c>
      <c r="N162" s="23">
        <f t="shared" si="86"/>
        <v>0</v>
      </c>
      <c r="O162" s="23">
        <f t="shared" si="86"/>
        <v>0</v>
      </c>
      <c r="P162" s="23">
        <f t="shared" si="86"/>
        <v>0</v>
      </c>
      <c r="Q162" s="23">
        <f t="shared" si="86"/>
        <v>0</v>
      </c>
      <c r="R162" s="23">
        <f t="shared" si="86"/>
        <v>0</v>
      </c>
      <c r="S162" s="23">
        <f t="shared" si="86"/>
        <v>0</v>
      </c>
      <c r="T162" s="23">
        <f t="shared" si="86"/>
        <v>0</v>
      </c>
      <c r="U162" s="23">
        <f t="shared" si="86"/>
        <v>0</v>
      </c>
      <c r="V162" s="23">
        <f t="shared" si="86"/>
        <v>0</v>
      </c>
      <c r="W162" s="23">
        <f t="shared" si="86"/>
        <v>0</v>
      </c>
      <c r="X162" s="23">
        <f t="shared" si="86"/>
        <v>0</v>
      </c>
      <c r="Y162" s="23">
        <f t="shared" si="86"/>
        <v>0</v>
      </c>
      <c r="Z162" s="23">
        <f t="shared" si="86"/>
        <v>0</v>
      </c>
      <c r="AA162" s="23">
        <f t="shared" si="86"/>
        <v>0</v>
      </c>
      <c r="AB162" s="23">
        <f t="shared" si="86"/>
        <v>0</v>
      </c>
      <c r="AC162" s="23">
        <f t="shared" si="86"/>
        <v>0</v>
      </c>
      <c r="AD162" s="23">
        <f t="shared" si="86"/>
        <v>0</v>
      </c>
      <c r="AE162" s="23">
        <f t="shared" si="86"/>
        <v>0</v>
      </c>
      <c r="AF162" s="23">
        <f t="shared" si="86"/>
        <v>0</v>
      </c>
      <c r="AG162" s="23">
        <f t="shared" si="86"/>
        <v>0</v>
      </c>
      <c r="AH162" s="23">
        <f t="shared" si="86"/>
        <v>0</v>
      </c>
      <c r="AI162" s="23">
        <f t="shared" si="86"/>
        <v>0</v>
      </c>
      <c r="AJ162" s="23">
        <f t="shared" si="86"/>
        <v>0</v>
      </c>
      <c r="AK162" s="23">
        <f t="shared" si="86"/>
        <v>0</v>
      </c>
      <c r="AL162" s="23">
        <f t="shared" si="86"/>
        <v>0</v>
      </c>
      <c r="AM162" s="23">
        <f t="shared" si="86"/>
        <v>0</v>
      </c>
    </row>
    <row r="163" spans="1:39" hidden="1" x14ac:dyDescent="0.25">
      <c r="A163" s="624"/>
      <c r="B163" s="227" t="s">
        <v>0</v>
      </c>
      <c r="C163" s="23">
        <f t="shared" ref="C163:C174" si="87">IF(C24=0,0,((C6*0.5)-C42)*C79*C128*C$2)</f>
        <v>0</v>
      </c>
      <c r="D163" s="23">
        <f t="shared" ref="D163:S174" si="88">IF(D24=0,0,((D6*0.5)+C24-D42)*D79*D128*D$2)</f>
        <v>0</v>
      </c>
      <c r="E163" s="23">
        <f t="shared" si="88"/>
        <v>0</v>
      </c>
      <c r="F163" s="23">
        <f t="shared" si="88"/>
        <v>0</v>
      </c>
      <c r="G163" s="23">
        <f t="shared" si="88"/>
        <v>0</v>
      </c>
      <c r="H163" s="23">
        <f t="shared" si="88"/>
        <v>0</v>
      </c>
      <c r="I163" s="23">
        <f t="shared" si="88"/>
        <v>0</v>
      </c>
      <c r="J163" s="23">
        <f t="shared" si="88"/>
        <v>0</v>
      </c>
      <c r="K163" s="23">
        <f t="shared" si="88"/>
        <v>0</v>
      </c>
      <c r="L163" s="23">
        <f t="shared" si="88"/>
        <v>0</v>
      </c>
      <c r="M163" s="23">
        <f t="shared" si="88"/>
        <v>0</v>
      </c>
      <c r="N163" s="23">
        <f t="shared" si="88"/>
        <v>0</v>
      </c>
      <c r="O163" s="23">
        <f t="shared" si="88"/>
        <v>0</v>
      </c>
      <c r="P163" s="23">
        <f t="shared" si="88"/>
        <v>0</v>
      </c>
      <c r="Q163" s="23">
        <f t="shared" si="88"/>
        <v>0</v>
      </c>
      <c r="R163" s="23">
        <f t="shared" si="88"/>
        <v>0</v>
      </c>
      <c r="S163" s="23">
        <f t="shared" si="88"/>
        <v>0</v>
      </c>
      <c r="T163" s="23">
        <f t="shared" si="86"/>
        <v>0</v>
      </c>
      <c r="U163" s="23">
        <f t="shared" si="86"/>
        <v>0</v>
      </c>
      <c r="V163" s="23">
        <f t="shared" si="86"/>
        <v>0</v>
      </c>
      <c r="W163" s="23">
        <f t="shared" si="86"/>
        <v>0</v>
      </c>
      <c r="X163" s="23">
        <f t="shared" si="86"/>
        <v>0</v>
      </c>
      <c r="Y163" s="23">
        <f t="shared" si="86"/>
        <v>0</v>
      </c>
      <c r="Z163" s="23">
        <f t="shared" si="86"/>
        <v>0</v>
      </c>
      <c r="AA163" s="23">
        <f t="shared" si="86"/>
        <v>0</v>
      </c>
      <c r="AB163" s="23">
        <f t="shared" si="86"/>
        <v>0</v>
      </c>
      <c r="AC163" s="23">
        <f t="shared" si="86"/>
        <v>0</v>
      </c>
      <c r="AD163" s="23">
        <f t="shared" si="86"/>
        <v>0</v>
      </c>
      <c r="AE163" s="23">
        <f t="shared" si="86"/>
        <v>0</v>
      </c>
      <c r="AF163" s="23">
        <f t="shared" si="86"/>
        <v>0</v>
      </c>
      <c r="AG163" s="23">
        <f t="shared" si="86"/>
        <v>0</v>
      </c>
      <c r="AH163" s="23">
        <f t="shared" si="86"/>
        <v>0</v>
      </c>
      <c r="AI163" s="23">
        <f t="shared" si="86"/>
        <v>0</v>
      </c>
      <c r="AJ163" s="23">
        <f t="shared" si="86"/>
        <v>0</v>
      </c>
      <c r="AK163" s="23">
        <f t="shared" si="86"/>
        <v>0</v>
      </c>
      <c r="AL163" s="23">
        <f t="shared" si="86"/>
        <v>0</v>
      </c>
      <c r="AM163" s="23">
        <f t="shared" si="86"/>
        <v>0</v>
      </c>
    </row>
    <row r="164" spans="1:39" hidden="1" x14ac:dyDescent="0.25">
      <c r="A164" s="624"/>
      <c r="B164" s="227" t="s">
        <v>20</v>
      </c>
      <c r="C164" s="23">
        <f t="shared" si="87"/>
        <v>0</v>
      </c>
      <c r="D164" s="23">
        <f t="shared" si="88"/>
        <v>0</v>
      </c>
      <c r="E164" s="23">
        <f t="shared" ref="E164:AM167" si="89">IF(E25=0,0,((E7*0.5)+D25-E43)*E80*E129*E$2)</f>
        <v>0</v>
      </c>
      <c r="F164" s="23">
        <f t="shared" si="89"/>
        <v>0</v>
      </c>
      <c r="G164" s="23">
        <f t="shared" si="89"/>
        <v>0</v>
      </c>
      <c r="H164" s="23">
        <f t="shared" si="89"/>
        <v>0</v>
      </c>
      <c r="I164" s="23">
        <f t="shared" si="89"/>
        <v>0</v>
      </c>
      <c r="J164" s="23">
        <f t="shared" si="89"/>
        <v>0</v>
      </c>
      <c r="K164" s="23">
        <f t="shared" si="89"/>
        <v>0</v>
      </c>
      <c r="L164" s="23">
        <f t="shared" si="89"/>
        <v>0</v>
      </c>
      <c r="M164" s="23">
        <f t="shared" si="89"/>
        <v>0</v>
      </c>
      <c r="N164" s="23">
        <f t="shared" si="89"/>
        <v>0</v>
      </c>
      <c r="O164" s="23">
        <f t="shared" si="89"/>
        <v>0</v>
      </c>
      <c r="P164" s="23">
        <f t="shared" si="89"/>
        <v>0</v>
      </c>
      <c r="Q164" s="23">
        <f t="shared" si="89"/>
        <v>0</v>
      </c>
      <c r="R164" s="23">
        <f t="shared" si="89"/>
        <v>0</v>
      </c>
      <c r="S164" s="23">
        <f t="shared" si="89"/>
        <v>0</v>
      </c>
      <c r="T164" s="23">
        <f t="shared" si="89"/>
        <v>0</v>
      </c>
      <c r="U164" s="23">
        <f t="shared" si="89"/>
        <v>0</v>
      </c>
      <c r="V164" s="23">
        <f t="shared" si="89"/>
        <v>0</v>
      </c>
      <c r="W164" s="23">
        <f t="shared" si="89"/>
        <v>0</v>
      </c>
      <c r="X164" s="23">
        <f t="shared" si="89"/>
        <v>0</v>
      </c>
      <c r="Y164" s="23">
        <f t="shared" si="89"/>
        <v>0</v>
      </c>
      <c r="Z164" s="23">
        <f t="shared" si="89"/>
        <v>0</v>
      </c>
      <c r="AA164" s="23">
        <f t="shared" si="89"/>
        <v>0</v>
      </c>
      <c r="AB164" s="23">
        <f t="shared" si="89"/>
        <v>0</v>
      </c>
      <c r="AC164" s="23">
        <f t="shared" si="89"/>
        <v>0</v>
      </c>
      <c r="AD164" s="23">
        <f t="shared" si="89"/>
        <v>0</v>
      </c>
      <c r="AE164" s="23">
        <f t="shared" si="89"/>
        <v>0</v>
      </c>
      <c r="AF164" s="23">
        <f t="shared" si="89"/>
        <v>0</v>
      </c>
      <c r="AG164" s="23">
        <f t="shared" si="89"/>
        <v>0</v>
      </c>
      <c r="AH164" s="23">
        <f t="shared" si="89"/>
        <v>0</v>
      </c>
      <c r="AI164" s="23">
        <f t="shared" si="89"/>
        <v>0</v>
      </c>
      <c r="AJ164" s="23">
        <f t="shared" si="89"/>
        <v>0</v>
      </c>
      <c r="AK164" s="23">
        <f t="shared" si="89"/>
        <v>0</v>
      </c>
      <c r="AL164" s="23">
        <f t="shared" si="89"/>
        <v>0</v>
      </c>
      <c r="AM164" s="23">
        <f t="shared" si="89"/>
        <v>0</v>
      </c>
    </row>
    <row r="165" spans="1:39" hidden="1" x14ac:dyDescent="0.25">
      <c r="A165" s="624"/>
      <c r="B165" s="227" t="s">
        <v>1</v>
      </c>
      <c r="C165" s="23">
        <f t="shared" si="87"/>
        <v>0</v>
      </c>
      <c r="D165" s="23">
        <f t="shared" si="88"/>
        <v>0</v>
      </c>
      <c r="E165" s="23">
        <f t="shared" si="89"/>
        <v>0</v>
      </c>
      <c r="F165" s="23">
        <f t="shared" si="89"/>
        <v>0</v>
      </c>
      <c r="G165" s="23">
        <f t="shared" si="89"/>
        <v>0</v>
      </c>
      <c r="H165" s="23">
        <f t="shared" si="89"/>
        <v>0</v>
      </c>
      <c r="I165" s="23">
        <f t="shared" si="89"/>
        <v>0</v>
      </c>
      <c r="J165" s="23">
        <f t="shared" si="89"/>
        <v>0</v>
      </c>
      <c r="K165" s="23">
        <f t="shared" si="89"/>
        <v>0</v>
      </c>
      <c r="L165" s="23">
        <f t="shared" si="89"/>
        <v>7.0658927189244434</v>
      </c>
      <c r="M165" s="23">
        <f t="shared" si="89"/>
        <v>0</v>
      </c>
      <c r="N165" s="23">
        <f t="shared" si="89"/>
        <v>0</v>
      </c>
      <c r="O165" s="23">
        <f t="shared" si="89"/>
        <v>0</v>
      </c>
      <c r="P165" s="23">
        <f t="shared" si="89"/>
        <v>0</v>
      </c>
      <c r="Q165" s="23">
        <f t="shared" si="89"/>
        <v>0</v>
      </c>
      <c r="R165" s="23">
        <f t="shared" si="89"/>
        <v>150.35534606971669</v>
      </c>
      <c r="S165" s="23">
        <f t="shared" si="89"/>
        <v>1376.555323429586</v>
      </c>
      <c r="T165" s="23">
        <f t="shared" si="89"/>
        <v>82.730975210024496</v>
      </c>
      <c r="U165" s="23">
        <f t="shared" si="89"/>
        <v>74.100497530198226</v>
      </c>
      <c r="V165" s="23">
        <f t="shared" si="89"/>
        <v>81.288624181054402</v>
      </c>
      <c r="W165" s="23">
        <f t="shared" si="89"/>
        <v>40.262432597974986</v>
      </c>
      <c r="X165" s="23">
        <f t="shared" si="89"/>
        <v>1.3334155092848177</v>
      </c>
      <c r="Y165" s="23">
        <f t="shared" si="89"/>
        <v>0</v>
      </c>
      <c r="Z165" s="23">
        <f t="shared" si="89"/>
        <v>0</v>
      </c>
      <c r="AA165" s="23">
        <f t="shared" si="89"/>
        <v>0</v>
      </c>
      <c r="AB165" s="23">
        <f t="shared" si="89"/>
        <v>0</v>
      </c>
      <c r="AC165" s="23">
        <f t="shared" si="89"/>
        <v>0</v>
      </c>
      <c r="AD165" s="23">
        <f t="shared" si="89"/>
        <v>0.90663778762601932</v>
      </c>
      <c r="AE165" s="23">
        <f t="shared" si="89"/>
        <v>9.2487081901729269</v>
      </c>
      <c r="AF165" s="23">
        <f t="shared" si="89"/>
        <v>82.730975210024496</v>
      </c>
      <c r="AG165" s="23">
        <f t="shared" si="89"/>
        <v>74.100497530198226</v>
      </c>
      <c r="AH165" s="23">
        <f t="shared" si="89"/>
        <v>81.288624181054402</v>
      </c>
      <c r="AI165" s="23">
        <f t="shared" si="89"/>
        <v>40.262432597974986</v>
      </c>
      <c r="AJ165" s="23">
        <f t="shared" si="89"/>
        <v>1.3334155092848177</v>
      </c>
      <c r="AK165" s="23">
        <f t="shared" si="89"/>
        <v>0</v>
      </c>
      <c r="AL165" s="23">
        <f t="shared" si="89"/>
        <v>0</v>
      </c>
      <c r="AM165" s="23">
        <f t="shared" si="89"/>
        <v>0</v>
      </c>
    </row>
    <row r="166" spans="1:39" hidden="1" x14ac:dyDescent="0.25">
      <c r="A166" s="624"/>
      <c r="B166" s="227" t="s">
        <v>21</v>
      </c>
      <c r="C166" s="23">
        <f t="shared" si="87"/>
        <v>0</v>
      </c>
      <c r="D166" s="23">
        <f t="shared" si="88"/>
        <v>0</v>
      </c>
      <c r="E166" s="23">
        <f t="shared" si="89"/>
        <v>0</v>
      </c>
      <c r="F166" s="23">
        <f t="shared" si="89"/>
        <v>0</v>
      </c>
      <c r="G166" s="23">
        <f t="shared" si="89"/>
        <v>0</v>
      </c>
      <c r="H166" s="23">
        <f t="shared" si="89"/>
        <v>0</v>
      </c>
      <c r="I166" s="23">
        <f t="shared" si="89"/>
        <v>0</v>
      </c>
      <c r="J166" s="23">
        <f t="shared" si="89"/>
        <v>0</v>
      </c>
      <c r="K166" s="23">
        <f t="shared" si="89"/>
        <v>0</v>
      </c>
      <c r="L166" s="23">
        <f t="shared" si="89"/>
        <v>0</v>
      </c>
      <c r="M166" s="23">
        <f t="shared" si="89"/>
        <v>0</v>
      </c>
      <c r="N166" s="23">
        <f t="shared" si="89"/>
        <v>0</v>
      </c>
      <c r="O166" s="23">
        <f t="shared" si="89"/>
        <v>0</v>
      </c>
      <c r="P166" s="23">
        <f t="shared" si="89"/>
        <v>0</v>
      </c>
      <c r="Q166" s="23">
        <f t="shared" si="89"/>
        <v>0</v>
      </c>
      <c r="R166" s="23">
        <f t="shared" si="89"/>
        <v>0</v>
      </c>
      <c r="S166" s="23">
        <f t="shared" si="89"/>
        <v>0</v>
      </c>
      <c r="T166" s="23">
        <f t="shared" si="89"/>
        <v>0</v>
      </c>
      <c r="U166" s="23">
        <f t="shared" si="89"/>
        <v>0</v>
      </c>
      <c r="V166" s="23">
        <f t="shared" si="89"/>
        <v>0</v>
      </c>
      <c r="W166" s="23">
        <f t="shared" si="89"/>
        <v>0</v>
      </c>
      <c r="X166" s="23">
        <f t="shared" si="89"/>
        <v>0</v>
      </c>
      <c r="Y166" s="23">
        <f t="shared" si="89"/>
        <v>0</v>
      </c>
      <c r="Z166" s="23">
        <f t="shared" si="89"/>
        <v>0</v>
      </c>
      <c r="AA166" s="23">
        <f t="shared" si="89"/>
        <v>0</v>
      </c>
      <c r="AB166" s="23">
        <f t="shared" si="89"/>
        <v>0</v>
      </c>
      <c r="AC166" s="23">
        <f t="shared" si="89"/>
        <v>0</v>
      </c>
      <c r="AD166" s="23">
        <f t="shared" si="89"/>
        <v>0</v>
      </c>
      <c r="AE166" s="23">
        <f t="shared" si="89"/>
        <v>0</v>
      </c>
      <c r="AF166" s="23">
        <f t="shared" si="89"/>
        <v>0</v>
      </c>
      <c r="AG166" s="23">
        <f t="shared" si="89"/>
        <v>0</v>
      </c>
      <c r="AH166" s="23">
        <f t="shared" si="89"/>
        <v>0</v>
      </c>
      <c r="AI166" s="23">
        <f t="shared" si="89"/>
        <v>0</v>
      </c>
      <c r="AJ166" s="23">
        <f t="shared" si="89"/>
        <v>0</v>
      </c>
      <c r="AK166" s="23">
        <f t="shared" si="89"/>
        <v>0</v>
      </c>
      <c r="AL166" s="23">
        <f t="shared" si="89"/>
        <v>0</v>
      </c>
      <c r="AM166" s="23">
        <f t="shared" si="89"/>
        <v>0</v>
      </c>
    </row>
    <row r="167" spans="1:39" hidden="1" x14ac:dyDescent="0.25">
      <c r="A167" s="624"/>
      <c r="B167" s="74" t="s">
        <v>9</v>
      </c>
      <c r="C167" s="23">
        <f t="shared" si="87"/>
        <v>0</v>
      </c>
      <c r="D167" s="23">
        <f t="shared" si="88"/>
        <v>0</v>
      </c>
      <c r="E167" s="23">
        <f t="shared" si="89"/>
        <v>0</v>
      </c>
      <c r="F167" s="23">
        <f t="shared" si="89"/>
        <v>0</v>
      </c>
      <c r="G167" s="23">
        <f t="shared" si="89"/>
        <v>0</v>
      </c>
      <c r="H167" s="23">
        <f t="shared" si="89"/>
        <v>0</v>
      </c>
      <c r="I167" s="23">
        <f t="shared" si="89"/>
        <v>0</v>
      </c>
      <c r="J167" s="23">
        <f t="shared" si="89"/>
        <v>0</v>
      </c>
      <c r="K167" s="23">
        <f t="shared" si="89"/>
        <v>0</v>
      </c>
      <c r="L167" s="23">
        <f t="shared" si="89"/>
        <v>0</v>
      </c>
      <c r="M167" s="23">
        <f t="shared" si="89"/>
        <v>0</v>
      </c>
      <c r="N167" s="23">
        <f t="shared" si="89"/>
        <v>0</v>
      </c>
      <c r="O167" s="23">
        <f t="shared" si="89"/>
        <v>0</v>
      </c>
      <c r="P167" s="23">
        <f t="shared" si="89"/>
        <v>0</v>
      </c>
      <c r="Q167" s="23">
        <f t="shared" si="89"/>
        <v>0</v>
      </c>
      <c r="R167" s="23">
        <f t="shared" si="89"/>
        <v>0</v>
      </c>
      <c r="S167" s="23">
        <f t="shared" si="89"/>
        <v>0</v>
      </c>
      <c r="T167" s="23">
        <f t="shared" si="89"/>
        <v>0</v>
      </c>
      <c r="U167" s="23">
        <f t="shared" si="89"/>
        <v>0</v>
      </c>
      <c r="V167" s="23">
        <f t="shared" si="89"/>
        <v>0</v>
      </c>
      <c r="W167" s="23">
        <f t="shared" si="89"/>
        <v>0</v>
      </c>
      <c r="X167" s="23">
        <f t="shared" si="89"/>
        <v>0</v>
      </c>
      <c r="Y167" s="23">
        <f t="shared" si="89"/>
        <v>0</v>
      </c>
      <c r="Z167" s="23">
        <f t="shared" si="89"/>
        <v>0</v>
      </c>
      <c r="AA167" s="23">
        <f t="shared" si="89"/>
        <v>0</v>
      </c>
      <c r="AB167" s="23">
        <f t="shared" si="89"/>
        <v>0</v>
      </c>
      <c r="AC167" s="23">
        <f t="shared" si="89"/>
        <v>0</v>
      </c>
      <c r="AD167" s="23">
        <f t="shared" si="89"/>
        <v>0</v>
      </c>
      <c r="AE167" s="23">
        <f t="shared" si="89"/>
        <v>0</v>
      </c>
      <c r="AF167" s="23">
        <f t="shared" si="89"/>
        <v>0</v>
      </c>
      <c r="AG167" s="23">
        <f t="shared" si="89"/>
        <v>0</v>
      </c>
      <c r="AH167" s="23">
        <f t="shared" si="89"/>
        <v>0</v>
      </c>
      <c r="AI167" s="23">
        <f t="shared" si="89"/>
        <v>0</v>
      </c>
      <c r="AJ167" s="23">
        <f t="shared" si="89"/>
        <v>0</v>
      </c>
      <c r="AK167" s="23">
        <f t="shared" si="89"/>
        <v>0</v>
      </c>
      <c r="AL167" s="23">
        <f t="shared" si="89"/>
        <v>0</v>
      </c>
      <c r="AM167" s="23">
        <f t="shared" si="89"/>
        <v>0</v>
      </c>
    </row>
    <row r="168" spans="1:39" hidden="1" x14ac:dyDescent="0.25">
      <c r="A168" s="624"/>
      <c r="B168" s="74" t="s">
        <v>3</v>
      </c>
      <c r="C168" s="23">
        <f t="shared" si="87"/>
        <v>0</v>
      </c>
      <c r="D168" s="23">
        <f t="shared" si="88"/>
        <v>0</v>
      </c>
      <c r="E168" s="23">
        <f t="shared" ref="E168:AM171" si="90">IF(E29=0,0,((E11*0.5)+D29-E47)*E84*E133*E$2)</f>
        <v>0</v>
      </c>
      <c r="F168" s="23">
        <f t="shared" si="90"/>
        <v>0</v>
      </c>
      <c r="G168" s="23">
        <f t="shared" si="90"/>
        <v>0</v>
      </c>
      <c r="H168" s="23">
        <f t="shared" si="90"/>
        <v>0</v>
      </c>
      <c r="I168" s="23">
        <f t="shared" si="90"/>
        <v>0</v>
      </c>
      <c r="J168" s="23">
        <f t="shared" si="90"/>
        <v>0</v>
      </c>
      <c r="K168" s="23">
        <f t="shared" si="90"/>
        <v>0</v>
      </c>
      <c r="L168" s="23">
        <f t="shared" si="90"/>
        <v>0</v>
      </c>
      <c r="M168" s="23">
        <f t="shared" si="90"/>
        <v>0</v>
      </c>
      <c r="N168" s="23">
        <f t="shared" si="90"/>
        <v>0</v>
      </c>
      <c r="O168" s="23">
        <f t="shared" si="90"/>
        <v>0</v>
      </c>
      <c r="P168" s="23">
        <f t="shared" si="90"/>
        <v>0</v>
      </c>
      <c r="Q168" s="23">
        <f t="shared" si="90"/>
        <v>0</v>
      </c>
      <c r="R168" s="23">
        <f t="shared" si="90"/>
        <v>0</v>
      </c>
      <c r="S168" s="23">
        <f t="shared" si="90"/>
        <v>0</v>
      </c>
      <c r="T168" s="23">
        <f t="shared" si="90"/>
        <v>0</v>
      </c>
      <c r="U168" s="23">
        <f t="shared" si="90"/>
        <v>0</v>
      </c>
      <c r="V168" s="23">
        <f t="shared" si="90"/>
        <v>0</v>
      </c>
      <c r="W168" s="23">
        <f t="shared" si="90"/>
        <v>0</v>
      </c>
      <c r="X168" s="23">
        <f t="shared" si="90"/>
        <v>0</v>
      </c>
      <c r="Y168" s="23">
        <f t="shared" si="90"/>
        <v>0</v>
      </c>
      <c r="Z168" s="23">
        <f t="shared" si="90"/>
        <v>0</v>
      </c>
      <c r="AA168" s="23">
        <f t="shared" si="90"/>
        <v>0</v>
      </c>
      <c r="AB168" s="23">
        <f t="shared" si="90"/>
        <v>0</v>
      </c>
      <c r="AC168" s="23">
        <f t="shared" si="90"/>
        <v>0</v>
      </c>
      <c r="AD168" s="23">
        <f t="shared" si="90"/>
        <v>0</v>
      </c>
      <c r="AE168" s="23">
        <f t="shared" si="90"/>
        <v>0</v>
      </c>
      <c r="AF168" s="23">
        <f t="shared" si="90"/>
        <v>0</v>
      </c>
      <c r="AG168" s="23">
        <f t="shared" si="90"/>
        <v>0</v>
      </c>
      <c r="AH168" s="23">
        <f t="shared" si="90"/>
        <v>0</v>
      </c>
      <c r="AI168" s="23">
        <f t="shared" si="90"/>
        <v>0</v>
      </c>
      <c r="AJ168" s="23">
        <f t="shared" si="90"/>
        <v>0</v>
      </c>
      <c r="AK168" s="23">
        <f t="shared" si="90"/>
        <v>0</v>
      </c>
      <c r="AL168" s="23">
        <f t="shared" si="90"/>
        <v>0</v>
      </c>
      <c r="AM168" s="23">
        <f t="shared" si="90"/>
        <v>0</v>
      </c>
    </row>
    <row r="169" spans="1:39" ht="15.75" hidden="1" customHeight="1" x14ac:dyDescent="0.25">
      <c r="A169" s="624"/>
      <c r="B169" s="74" t="s">
        <v>4</v>
      </c>
      <c r="C169" s="23">
        <f t="shared" si="87"/>
        <v>0</v>
      </c>
      <c r="D169" s="23">
        <f t="shared" si="88"/>
        <v>4.6852143980125973</v>
      </c>
      <c r="E169" s="23">
        <f t="shared" si="90"/>
        <v>14.872700098373333</v>
      </c>
      <c r="F169" s="23">
        <f t="shared" si="90"/>
        <v>30.695442893022214</v>
      </c>
      <c r="G169" s="23">
        <f t="shared" si="90"/>
        <v>50.311908750717265</v>
      </c>
      <c r="H169" s="23">
        <f t="shared" si="90"/>
        <v>102.96223366725351</v>
      </c>
      <c r="I169" s="23">
        <f t="shared" si="90"/>
        <v>183.51933487753715</v>
      </c>
      <c r="J169" s="23">
        <f t="shared" si="90"/>
        <v>292.65754976262821</v>
      </c>
      <c r="K169" s="23">
        <f t="shared" si="90"/>
        <v>398.89691541139166</v>
      </c>
      <c r="L169" s="23">
        <f t="shared" si="90"/>
        <v>231.30481658395806</v>
      </c>
      <c r="M169" s="23">
        <f t="shared" si="90"/>
        <v>114.6647592793022</v>
      </c>
      <c r="N169" s="23">
        <f t="shared" si="90"/>
        <v>204.62662131328904</v>
      </c>
      <c r="O169" s="23">
        <f t="shared" si="90"/>
        <v>374.20309639547975</v>
      </c>
      <c r="P169" s="23">
        <f t="shared" si="90"/>
        <v>232.9639382045583</v>
      </c>
      <c r="Q169" s="23">
        <f t="shared" si="90"/>
        <v>304.15197186961876</v>
      </c>
      <c r="R169" s="23">
        <f t="shared" si="90"/>
        <v>533.13687862562233</v>
      </c>
      <c r="S169" s="23">
        <f t="shared" si="90"/>
        <v>833.79929954226191</v>
      </c>
      <c r="T169" s="23">
        <f t="shared" si="90"/>
        <v>1340.3309900712536</v>
      </c>
      <c r="U169" s="23">
        <f t="shared" si="90"/>
        <v>1507.3636653605163</v>
      </c>
      <c r="V169" s="23">
        <f t="shared" si="90"/>
        <v>1170.4133637367468</v>
      </c>
      <c r="W169" s="23">
        <f t="shared" si="90"/>
        <v>1177.4038724617321</v>
      </c>
      <c r="X169" s="23">
        <f t="shared" si="90"/>
        <v>655.1380388906822</v>
      </c>
      <c r="Y169" s="23">
        <f t="shared" si="90"/>
        <v>399.0158031052282</v>
      </c>
      <c r="Z169" s="23">
        <f t="shared" si="90"/>
        <v>321.15842819591307</v>
      </c>
      <c r="AA169" s="23">
        <f t="shared" si="90"/>
        <v>350.57345538910056</v>
      </c>
      <c r="AB169" s="23">
        <f t="shared" si="90"/>
        <v>201.02706529560177</v>
      </c>
      <c r="AC169" s="23">
        <f t="shared" si="90"/>
        <v>269.77225626586232</v>
      </c>
      <c r="AD169" s="23">
        <f t="shared" si="90"/>
        <v>269.40338231156801</v>
      </c>
      <c r="AE169" s="23">
        <f t="shared" si="90"/>
        <v>472.36920506967516</v>
      </c>
      <c r="AF169" s="23">
        <f t="shared" si="90"/>
        <v>1340.3309900712536</v>
      </c>
      <c r="AG169" s="23">
        <f t="shared" si="90"/>
        <v>1507.3636653605163</v>
      </c>
      <c r="AH169" s="23">
        <f t="shared" si="90"/>
        <v>1170.4133637367468</v>
      </c>
      <c r="AI169" s="23">
        <f t="shared" si="90"/>
        <v>1177.4038724617321</v>
      </c>
      <c r="AJ169" s="23">
        <f t="shared" si="90"/>
        <v>655.1380388906822</v>
      </c>
      <c r="AK169" s="23">
        <f t="shared" si="90"/>
        <v>399.0158031052282</v>
      </c>
      <c r="AL169" s="23">
        <f t="shared" si="90"/>
        <v>321.15842819591307</v>
      </c>
      <c r="AM169" s="23">
        <f t="shared" si="90"/>
        <v>350.57345538910056</v>
      </c>
    </row>
    <row r="170" spans="1:39" hidden="1" x14ac:dyDescent="0.25">
      <c r="A170" s="624"/>
      <c r="B170" s="74" t="s">
        <v>5</v>
      </c>
      <c r="C170" s="23">
        <f t="shared" si="87"/>
        <v>0</v>
      </c>
      <c r="D170" s="23">
        <f t="shared" si="88"/>
        <v>0</v>
      </c>
      <c r="E170" s="23">
        <f t="shared" si="90"/>
        <v>0</v>
      </c>
      <c r="F170" s="23">
        <f t="shared" si="90"/>
        <v>0</v>
      </c>
      <c r="G170" s="23">
        <f t="shared" si="90"/>
        <v>0</v>
      </c>
      <c r="H170" s="23">
        <f t="shared" si="90"/>
        <v>0</v>
      </c>
      <c r="I170" s="23">
        <f t="shared" si="90"/>
        <v>0</v>
      </c>
      <c r="J170" s="23">
        <f t="shared" si="90"/>
        <v>0</v>
      </c>
      <c r="K170" s="23">
        <f t="shared" si="90"/>
        <v>0</v>
      </c>
      <c r="L170" s="23">
        <f t="shared" si="90"/>
        <v>0</v>
      </c>
      <c r="M170" s="23">
        <f t="shared" si="90"/>
        <v>0</v>
      </c>
      <c r="N170" s="23">
        <f t="shared" si="90"/>
        <v>0</v>
      </c>
      <c r="O170" s="23">
        <f t="shared" si="90"/>
        <v>0</v>
      </c>
      <c r="P170" s="23">
        <f t="shared" si="90"/>
        <v>0</v>
      </c>
      <c r="Q170" s="23">
        <f t="shared" si="90"/>
        <v>0</v>
      </c>
      <c r="R170" s="23">
        <f t="shared" si="90"/>
        <v>0</v>
      </c>
      <c r="S170" s="23">
        <f t="shared" si="90"/>
        <v>0</v>
      </c>
      <c r="T170" s="23">
        <f t="shared" si="90"/>
        <v>0</v>
      </c>
      <c r="U170" s="23">
        <f t="shared" si="90"/>
        <v>0</v>
      </c>
      <c r="V170" s="23">
        <f t="shared" si="90"/>
        <v>0</v>
      </c>
      <c r="W170" s="23">
        <f t="shared" si="90"/>
        <v>0</v>
      </c>
      <c r="X170" s="23">
        <f t="shared" si="90"/>
        <v>0</v>
      </c>
      <c r="Y170" s="23">
        <f t="shared" si="90"/>
        <v>0</v>
      </c>
      <c r="Z170" s="23">
        <f t="shared" si="90"/>
        <v>0</v>
      </c>
      <c r="AA170" s="23">
        <f t="shared" si="90"/>
        <v>0</v>
      </c>
      <c r="AB170" s="23">
        <f t="shared" si="90"/>
        <v>0</v>
      </c>
      <c r="AC170" s="23">
        <f t="shared" si="90"/>
        <v>0</v>
      </c>
      <c r="AD170" s="23">
        <f t="shared" si="90"/>
        <v>0</v>
      </c>
      <c r="AE170" s="23">
        <f t="shared" si="90"/>
        <v>0</v>
      </c>
      <c r="AF170" s="23">
        <f t="shared" si="90"/>
        <v>0</v>
      </c>
      <c r="AG170" s="23">
        <f t="shared" si="90"/>
        <v>0</v>
      </c>
      <c r="AH170" s="23">
        <f t="shared" si="90"/>
        <v>0</v>
      </c>
      <c r="AI170" s="23">
        <f t="shared" si="90"/>
        <v>0</v>
      </c>
      <c r="AJ170" s="23">
        <f t="shared" si="90"/>
        <v>0</v>
      </c>
      <c r="AK170" s="23">
        <f t="shared" si="90"/>
        <v>0</v>
      </c>
      <c r="AL170" s="23">
        <f t="shared" si="90"/>
        <v>0</v>
      </c>
      <c r="AM170" s="23">
        <f t="shared" si="90"/>
        <v>0</v>
      </c>
    </row>
    <row r="171" spans="1:39" hidden="1" x14ac:dyDescent="0.25">
      <c r="A171" s="624"/>
      <c r="B171" s="74" t="s">
        <v>22</v>
      </c>
      <c r="C171" s="23">
        <f t="shared" si="87"/>
        <v>0</v>
      </c>
      <c r="D171" s="23">
        <f t="shared" si="88"/>
        <v>0</v>
      </c>
      <c r="E171" s="23">
        <f t="shared" si="90"/>
        <v>0</v>
      </c>
      <c r="F171" s="23">
        <f t="shared" si="90"/>
        <v>0</v>
      </c>
      <c r="G171" s="23">
        <f t="shared" si="90"/>
        <v>0</v>
      </c>
      <c r="H171" s="23">
        <f t="shared" si="90"/>
        <v>0</v>
      </c>
      <c r="I171" s="23">
        <f t="shared" si="90"/>
        <v>0</v>
      </c>
      <c r="J171" s="23">
        <f t="shared" si="90"/>
        <v>0</v>
      </c>
      <c r="K171" s="23">
        <f t="shared" si="90"/>
        <v>0</v>
      </c>
      <c r="L171" s="23">
        <f t="shared" si="90"/>
        <v>0</v>
      </c>
      <c r="M171" s="23">
        <f t="shared" si="90"/>
        <v>0</v>
      </c>
      <c r="N171" s="23">
        <f t="shared" si="90"/>
        <v>0</v>
      </c>
      <c r="O171" s="23">
        <f t="shared" si="90"/>
        <v>0</v>
      </c>
      <c r="P171" s="23">
        <f t="shared" si="90"/>
        <v>0</v>
      </c>
      <c r="Q171" s="23">
        <f t="shared" si="90"/>
        <v>0</v>
      </c>
      <c r="R171" s="23">
        <f t="shared" si="90"/>
        <v>0</v>
      </c>
      <c r="S171" s="23">
        <f t="shared" si="90"/>
        <v>0</v>
      </c>
      <c r="T171" s="23">
        <f t="shared" si="90"/>
        <v>0</v>
      </c>
      <c r="U171" s="23">
        <f t="shared" si="90"/>
        <v>0</v>
      </c>
      <c r="V171" s="23">
        <f t="shared" si="90"/>
        <v>0</v>
      </c>
      <c r="W171" s="23">
        <f t="shared" si="90"/>
        <v>0</v>
      </c>
      <c r="X171" s="23">
        <f t="shared" si="90"/>
        <v>0</v>
      </c>
      <c r="Y171" s="23">
        <f t="shared" si="90"/>
        <v>0</v>
      </c>
      <c r="Z171" s="23">
        <f t="shared" si="90"/>
        <v>0</v>
      </c>
      <c r="AA171" s="23">
        <f t="shared" si="90"/>
        <v>0</v>
      </c>
      <c r="AB171" s="23">
        <f t="shared" si="90"/>
        <v>0</v>
      </c>
      <c r="AC171" s="23">
        <f t="shared" si="90"/>
        <v>0</v>
      </c>
      <c r="AD171" s="23">
        <f t="shared" si="90"/>
        <v>0</v>
      </c>
      <c r="AE171" s="23">
        <f t="shared" si="90"/>
        <v>0</v>
      </c>
      <c r="AF171" s="23">
        <f t="shared" si="90"/>
        <v>0</v>
      </c>
      <c r="AG171" s="23">
        <f t="shared" si="90"/>
        <v>0</v>
      </c>
      <c r="AH171" s="23">
        <f t="shared" si="90"/>
        <v>0</v>
      </c>
      <c r="AI171" s="23">
        <f t="shared" si="90"/>
        <v>0</v>
      </c>
      <c r="AJ171" s="23">
        <f t="shared" si="90"/>
        <v>0</v>
      </c>
      <c r="AK171" s="23">
        <f t="shared" si="90"/>
        <v>0</v>
      </c>
      <c r="AL171" s="23">
        <f t="shared" si="90"/>
        <v>0</v>
      </c>
      <c r="AM171" s="23">
        <f t="shared" si="90"/>
        <v>0</v>
      </c>
    </row>
    <row r="172" spans="1:39" hidden="1" x14ac:dyDescent="0.25">
      <c r="A172" s="624"/>
      <c r="B172" s="74" t="s">
        <v>23</v>
      </c>
      <c r="C172" s="23">
        <f t="shared" si="87"/>
        <v>0</v>
      </c>
      <c r="D172" s="23">
        <f t="shared" si="88"/>
        <v>0</v>
      </c>
      <c r="E172" s="23">
        <f t="shared" ref="E172:AM174" si="91">IF(E33=0,0,((E15*0.5)+D33-E51)*E88*E137*E$2)</f>
        <v>0</v>
      </c>
      <c r="F172" s="23">
        <f t="shared" si="91"/>
        <v>0</v>
      </c>
      <c r="G172" s="23">
        <f t="shared" si="91"/>
        <v>0</v>
      </c>
      <c r="H172" s="23">
        <f t="shared" si="91"/>
        <v>0</v>
      </c>
      <c r="I172" s="23">
        <f t="shared" si="91"/>
        <v>0</v>
      </c>
      <c r="J172" s="23">
        <f t="shared" si="91"/>
        <v>0</v>
      </c>
      <c r="K172" s="23">
        <f t="shared" si="91"/>
        <v>0</v>
      </c>
      <c r="L172" s="23">
        <f t="shared" si="91"/>
        <v>0</v>
      </c>
      <c r="M172" s="23">
        <f t="shared" si="91"/>
        <v>0</v>
      </c>
      <c r="N172" s="23">
        <f t="shared" si="91"/>
        <v>0</v>
      </c>
      <c r="O172" s="23">
        <f t="shared" si="91"/>
        <v>0</v>
      </c>
      <c r="P172" s="23">
        <f t="shared" si="91"/>
        <v>0</v>
      </c>
      <c r="Q172" s="23">
        <f t="shared" si="91"/>
        <v>0</v>
      </c>
      <c r="R172" s="23">
        <f t="shared" si="91"/>
        <v>0</v>
      </c>
      <c r="S172" s="23">
        <f t="shared" si="91"/>
        <v>0</v>
      </c>
      <c r="T172" s="23">
        <f t="shared" si="91"/>
        <v>0</v>
      </c>
      <c r="U172" s="23">
        <f t="shared" si="91"/>
        <v>0</v>
      </c>
      <c r="V172" s="23">
        <f t="shared" si="91"/>
        <v>0</v>
      </c>
      <c r="W172" s="23">
        <f t="shared" si="91"/>
        <v>0</v>
      </c>
      <c r="X172" s="23">
        <f t="shared" si="91"/>
        <v>0</v>
      </c>
      <c r="Y172" s="23">
        <f t="shared" si="91"/>
        <v>0</v>
      </c>
      <c r="Z172" s="23">
        <f t="shared" si="91"/>
        <v>0</v>
      </c>
      <c r="AA172" s="23">
        <f t="shared" si="91"/>
        <v>0</v>
      </c>
      <c r="AB172" s="23">
        <f t="shared" si="91"/>
        <v>0</v>
      </c>
      <c r="AC172" s="23">
        <f t="shared" si="91"/>
        <v>0</v>
      </c>
      <c r="AD172" s="23">
        <f t="shared" si="91"/>
        <v>0</v>
      </c>
      <c r="AE172" s="23">
        <f t="shared" si="91"/>
        <v>0</v>
      </c>
      <c r="AF172" s="23">
        <f t="shared" si="91"/>
        <v>0</v>
      </c>
      <c r="AG172" s="23">
        <f t="shared" si="91"/>
        <v>0</v>
      </c>
      <c r="AH172" s="23">
        <f t="shared" si="91"/>
        <v>0</v>
      </c>
      <c r="AI172" s="23">
        <f t="shared" si="91"/>
        <v>0</v>
      </c>
      <c r="AJ172" s="23">
        <f t="shared" si="91"/>
        <v>0</v>
      </c>
      <c r="AK172" s="23">
        <f t="shared" si="91"/>
        <v>0</v>
      </c>
      <c r="AL172" s="23">
        <f t="shared" si="91"/>
        <v>0</v>
      </c>
      <c r="AM172" s="23">
        <f t="shared" si="91"/>
        <v>0</v>
      </c>
    </row>
    <row r="173" spans="1:39" ht="15.75" hidden="1" customHeight="1" x14ac:dyDescent="0.25">
      <c r="A173" s="624"/>
      <c r="B173" s="74" t="s">
        <v>7</v>
      </c>
      <c r="C173" s="23">
        <f t="shared" si="87"/>
        <v>0</v>
      </c>
      <c r="D173" s="23">
        <f t="shared" si="88"/>
        <v>0</v>
      </c>
      <c r="E173" s="23">
        <f t="shared" si="91"/>
        <v>0</v>
      </c>
      <c r="F173" s="23">
        <f t="shared" si="91"/>
        <v>0</v>
      </c>
      <c r="G173" s="23">
        <f t="shared" si="91"/>
        <v>0</v>
      </c>
      <c r="H173" s="23">
        <f t="shared" si="91"/>
        <v>0</v>
      </c>
      <c r="I173" s="23">
        <f t="shared" si="91"/>
        <v>0</v>
      </c>
      <c r="J173" s="23">
        <f t="shared" si="91"/>
        <v>0</v>
      </c>
      <c r="K173" s="23">
        <f t="shared" si="91"/>
        <v>0</v>
      </c>
      <c r="L173" s="23">
        <f t="shared" si="91"/>
        <v>0</v>
      </c>
      <c r="M173" s="23">
        <f t="shared" si="91"/>
        <v>0</v>
      </c>
      <c r="N173" s="23">
        <f t="shared" si="91"/>
        <v>0</v>
      </c>
      <c r="O173" s="23">
        <f t="shared" si="91"/>
        <v>0</v>
      </c>
      <c r="P173" s="23">
        <f t="shared" si="91"/>
        <v>0</v>
      </c>
      <c r="Q173" s="23">
        <f t="shared" si="91"/>
        <v>0</v>
      </c>
      <c r="R173" s="23">
        <f t="shared" si="91"/>
        <v>0</v>
      </c>
      <c r="S173" s="23">
        <f t="shared" si="91"/>
        <v>0</v>
      </c>
      <c r="T173" s="23">
        <f t="shared" si="91"/>
        <v>0</v>
      </c>
      <c r="U173" s="23">
        <f t="shared" si="91"/>
        <v>0</v>
      </c>
      <c r="V173" s="23">
        <f t="shared" si="91"/>
        <v>0</v>
      </c>
      <c r="W173" s="23">
        <f t="shared" si="91"/>
        <v>0</v>
      </c>
      <c r="X173" s="23">
        <f t="shared" si="91"/>
        <v>0</v>
      </c>
      <c r="Y173" s="23">
        <f t="shared" si="91"/>
        <v>0</v>
      </c>
      <c r="Z173" s="23">
        <f t="shared" si="91"/>
        <v>0</v>
      </c>
      <c r="AA173" s="23">
        <f t="shared" si="91"/>
        <v>0</v>
      </c>
      <c r="AB173" s="23">
        <f t="shared" si="91"/>
        <v>0</v>
      </c>
      <c r="AC173" s="23">
        <f t="shared" si="91"/>
        <v>0</v>
      </c>
      <c r="AD173" s="23">
        <f t="shared" si="91"/>
        <v>0</v>
      </c>
      <c r="AE173" s="23">
        <f t="shared" si="91"/>
        <v>0</v>
      </c>
      <c r="AF173" s="23">
        <f t="shared" si="91"/>
        <v>0</v>
      </c>
      <c r="AG173" s="23">
        <f t="shared" si="91"/>
        <v>0</v>
      </c>
      <c r="AH173" s="23">
        <f t="shared" si="91"/>
        <v>0</v>
      </c>
      <c r="AI173" s="23">
        <f t="shared" si="91"/>
        <v>0</v>
      </c>
      <c r="AJ173" s="23">
        <f t="shared" si="91"/>
        <v>0</v>
      </c>
      <c r="AK173" s="23">
        <f t="shared" si="91"/>
        <v>0</v>
      </c>
      <c r="AL173" s="23">
        <f t="shared" si="91"/>
        <v>0</v>
      </c>
      <c r="AM173" s="23">
        <f t="shared" si="91"/>
        <v>0</v>
      </c>
    </row>
    <row r="174" spans="1:39" ht="15.75" hidden="1" customHeight="1" x14ac:dyDescent="0.25">
      <c r="A174" s="624"/>
      <c r="B174" s="74" t="s">
        <v>8</v>
      </c>
      <c r="C174" s="23">
        <f t="shared" si="87"/>
        <v>0</v>
      </c>
      <c r="D174" s="23">
        <f t="shared" si="88"/>
        <v>0</v>
      </c>
      <c r="E174" s="23">
        <f t="shared" si="91"/>
        <v>0</v>
      </c>
      <c r="F174" s="23">
        <f t="shared" si="91"/>
        <v>0</v>
      </c>
      <c r="G174" s="23">
        <f t="shared" si="91"/>
        <v>0</v>
      </c>
      <c r="H174" s="23">
        <f t="shared" si="91"/>
        <v>0</v>
      </c>
      <c r="I174" s="23">
        <f t="shared" si="91"/>
        <v>0</v>
      </c>
      <c r="J174" s="23">
        <f t="shared" si="91"/>
        <v>0</v>
      </c>
      <c r="K174" s="23">
        <f t="shared" si="91"/>
        <v>0</v>
      </c>
      <c r="L174" s="23">
        <f t="shared" si="91"/>
        <v>0</v>
      </c>
      <c r="M174" s="23">
        <f t="shared" si="91"/>
        <v>0</v>
      </c>
      <c r="N174" s="23">
        <f t="shared" si="91"/>
        <v>0</v>
      </c>
      <c r="O174" s="23">
        <f t="shared" si="91"/>
        <v>0</v>
      </c>
      <c r="P174" s="23">
        <f t="shared" si="91"/>
        <v>0</v>
      </c>
      <c r="Q174" s="23">
        <f t="shared" si="91"/>
        <v>0</v>
      </c>
      <c r="R174" s="23">
        <f t="shared" si="91"/>
        <v>0</v>
      </c>
      <c r="S174" s="23">
        <f t="shared" si="91"/>
        <v>0</v>
      </c>
      <c r="T174" s="23">
        <f t="shared" si="91"/>
        <v>0</v>
      </c>
      <c r="U174" s="23">
        <f t="shared" si="91"/>
        <v>0</v>
      </c>
      <c r="V174" s="23">
        <f t="shared" si="91"/>
        <v>0</v>
      </c>
      <c r="W174" s="23">
        <f t="shared" si="91"/>
        <v>0</v>
      </c>
      <c r="X174" s="23">
        <f t="shared" si="91"/>
        <v>0</v>
      </c>
      <c r="Y174" s="23">
        <f t="shared" si="91"/>
        <v>0</v>
      </c>
      <c r="Z174" s="23">
        <f t="shared" si="91"/>
        <v>0</v>
      </c>
      <c r="AA174" s="23">
        <f t="shared" si="91"/>
        <v>0</v>
      </c>
      <c r="AB174" s="23">
        <f t="shared" si="91"/>
        <v>0</v>
      </c>
      <c r="AC174" s="23">
        <f t="shared" si="91"/>
        <v>0</v>
      </c>
      <c r="AD174" s="23">
        <f t="shared" si="91"/>
        <v>0</v>
      </c>
      <c r="AE174" s="23">
        <f t="shared" si="91"/>
        <v>0</v>
      </c>
      <c r="AF174" s="23">
        <f t="shared" si="91"/>
        <v>0</v>
      </c>
      <c r="AG174" s="23">
        <f t="shared" si="91"/>
        <v>0</v>
      </c>
      <c r="AH174" s="23">
        <f t="shared" si="91"/>
        <v>0</v>
      </c>
      <c r="AI174" s="23">
        <f t="shared" si="91"/>
        <v>0</v>
      </c>
      <c r="AJ174" s="23">
        <f t="shared" si="91"/>
        <v>0</v>
      </c>
      <c r="AK174" s="23">
        <f t="shared" si="91"/>
        <v>0</v>
      </c>
      <c r="AL174" s="23">
        <f t="shared" si="91"/>
        <v>0</v>
      </c>
      <c r="AM174" s="23">
        <f t="shared" si="91"/>
        <v>0</v>
      </c>
    </row>
    <row r="175" spans="1:39" ht="15.75" hidden="1" customHeight="1" x14ac:dyDescent="0.25">
      <c r="A175" s="624"/>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ht="15.75" hidden="1" customHeight="1" x14ac:dyDescent="0.25">
      <c r="A176" s="624"/>
      <c r="B176" s="226" t="s">
        <v>25</v>
      </c>
      <c r="C176" s="23">
        <f>SUM(C162:C175)</f>
        <v>0</v>
      </c>
      <c r="D176" s="23">
        <f>SUM(D162:D175)</f>
        <v>4.6852143980125973</v>
      </c>
      <c r="E176" s="23">
        <f t="shared" ref="E176:AM176" si="92">SUM(E162:E175)</f>
        <v>14.872700098373333</v>
      </c>
      <c r="F176" s="23">
        <f t="shared" si="92"/>
        <v>30.695442893022214</v>
      </c>
      <c r="G176" s="23">
        <f t="shared" si="92"/>
        <v>50.311908750717265</v>
      </c>
      <c r="H176" s="23">
        <f t="shared" si="92"/>
        <v>102.96223366725351</v>
      </c>
      <c r="I176" s="23">
        <f t="shared" si="92"/>
        <v>183.51933487753715</v>
      </c>
      <c r="J176" s="23">
        <f t="shared" si="92"/>
        <v>292.65754976262821</v>
      </c>
      <c r="K176" s="23">
        <f t="shared" si="92"/>
        <v>398.89691541139166</v>
      </c>
      <c r="L176" s="23">
        <f t="shared" si="92"/>
        <v>238.37070930288249</v>
      </c>
      <c r="M176" s="23">
        <f t="shared" si="92"/>
        <v>114.6647592793022</v>
      </c>
      <c r="N176" s="23">
        <f t="shared" si="92"/>
        <v>204.62662131328904</v>
      </c>
      <c r="O176" s="23">
        <f t="shared" si="92"/>
        <v>374.20309639547975</v>
      </c>
      <c r="P176" s="23">
        <f t="shared" si="92"/>
        <v>232.9639382045583</v>
      </c>
      <c r="Q176" s="23">
        <f t="shared" si="92"/>
        <v>304.15197186961876</v>
      </c>
      <c r="R176" s="23">
        <f t="shared" si="92"/>
        <v>683.49222469533902</v>
      </c>
      <c r="S176" s="23">
        <f t="shared" si="92"/>
        <v>2210.3546229718477</v>
      </c>
      <c r="T176" s="23">
        <f t="shared" si="92"/>
        <v>1423.0619652812782</v>
      </c>
      <c r="U176" s="23">
        <f t="shared" si="92"/>
        <v>1581.4641628907145</v>
      </c>
      <c r="V176" s="23">
        <f t="shared" si="92"/>
        <v>1251.7019879178013</v>
      </c>
      <c r="W176" s="23">
        <f t="shared" si="92"/>
        <v>1217.6663050597072</v>
      </c>
      <c r="X176" s="23">
        <f t="shared" si="92"/>
        <v>656.471454399967</v>
      </c>
      <c r="Y176" s="23">
        <f t="shared" si="92"/>
        <v>399.0158031052282</v>
      </c>
      <c r="Z176" s="23">
        <f t="shared" si="92"/>
        <v>321.15842819591307</v>
      </c>
      <c r="AA176" s="23">
        <f t="shared" si="92"/>
        <v>350.57345538910056</v>
      </c>
      <c r="AB176" s="23">
        <f t="shared" si="92"/>
        <v>201.02706529560177</v>
      </c>
      <c r="AC176" s="23">
        <f t="shared" si="92"/>
        <v>269.77225626586232</v>
      </c>
      <c r="AD176" s="23">
        <f t="shared" si="92"/>
        <v>270.31002009919405</v>
      </c>
      <c r="AE176" s="23">
        <f t="shared" si="92"/>
        <v>481.61791325984808</v>
      </c>
      <c r="AF176" s="23">
        <f t="shared" si="92"/>
        <v>1423.0619652812782</v>
      </c>
      <c r="AG176" s="23">
        <f t="shared" si="92"/>
        <v>1581.4641628907145</v>
      </c>
      <c r="AH176" s="23">
        <f t="shared" si="92"/>
        <v>1251.7019879178013</v>
      </c>
      <c r="AI176" s="23">
        <f t="shared" si="92"/>
        <v>1217.6663050597072</v>
      </c>
      <c r="AJ176" s="23">
        <f t="shared" si="92"/>
        <v>656.471454399967</v>
      </c>
      <c r="AK176" s="23">
        <f t="shared" si="92"/>
        <v>399.0158031052282</v>
      </c>
      <c r="AL176" s="23">
        <f t="shared" si="92"/>
        <v>321.15842819591307</v>
      </c>
      <c r="AM176" s="23">
        <f t="shared" si="92"/>
        <v>350.57345538910056</v>
      </c>
    </row>
    <row r="177" spans="1:39" ht="16.5" hidden="1" customHeight="1" thickBot="1" x14ac:dyDescent="0.3">
      <c r="A177" s="625"/>
      <c r="B177" s="127" t="s">
        <v>26</v>
      </c>
      <c r="C177" s="24">
        <f>C176</f>
        <v>0</v>
      </c>
      <c r="D177" s="24">
        <f>C177+D176</f>
        <v>4.6852143980125973</v>
      </c>
      <c r="E177" s="24">
        <f t="shared" ref="E177:AM177" si="93">D177+E176</f>
        <v>19.55791449638593</v>
      </c>
      <c r="F177" s="24">
        <f t="shared" si="93"/>
        <v>50.253357389408144</v>
      </c>
      <c r="G177" s="24">
        <f t="shared" si="93"/>
        <v>100.5652661401254</v>
      </c>
      <c r="H177" s="24">
        <f t="shared" si="93"/>
        <v>203.52749980737892</v>
      </c>
      <c r="I177" s="24">
        <f t="shared" si="93"/>
        <v>387.04683468491606</v>
      </c>
      <c r="J177" s="24">
        <f t="shared" si="93"/>
        <v>679.70438444754427</v>
      </c>
      <c r="K177" s="24">
        <f t="shared" si="93"/>
        <v>1078.6012998589358</v>
      </c>
      <c r="L177" s="24">
        <f t="shared" si="93"/>
        <v>1316.9720091618183</v>
      </c>
      <c r="M177" s="24">
        <f t="shared" si="93"/>
        <v>1431.6367684411205</v>
      </c>
      <c r="N177" s="24">
        <f t="shared" si="93"/>
        <v>1636.2633897544094</v>
      </c>
      <c r="O177" s="24">
        <f t="shared" si="93"/>
        <v>2010.4664861498891</v>
      </c>
      <c r="P177" s="24">
        <f t="shared" si="93"/>
        <v>2243.4304243544475</v>
      </c>
      <c r="Q177" s="24">
        <f t="shared" si="93"/>
        <v>2547.5823962240661</v>
      </c>
      <c r="R177" s="24">
        <f t="shared" si="93"/>
        <v>3231.0746209194049</v>
      </c>
      <c r="S177" s="24">
        <f t="shared" si="93"/>
        <v>5441.4292438912526</v>
      </c>
      <c r="T177" s="24">
        <f t="shared" si="93"/>
        <v>6864.4912091725309</v>
      </c>
      <c r="U177" s="24">
        <f t="shared" si="93"/>
        <v>8445.9553720632448</v>
      </c>
      <c r="V177" s="24">
        <f t="shared" si="93"/>
        <v>9697.6573599810454</v>
      </c>
      <c r="W177" s="24">
        <f t="shared" si="93"/>
        <v>10915.323665040753</v>
      </c>
      <c r="X177" s="24">
        <f t="shared" si="93"/>
        <v>11571.79511944072</v>
      </c>
      <c r="Y177" s="24">
        <f t="shared" si="93"/>
        <v>11970.810922545948</v>
      </c>
      <c r="Z177" s="24">
        <f t="shared" si="93"/>
        <v>12291.969350741861</v>
      </c>
      <c r="AA177" s="24">
        <f t="shared" si="93"/>
        <v>12642.542806130961</v>
      </c>
      <c r="AB177" s="24">
        <f t="shared" si="93"/>
        <v>12843.569871426564</v>
      </c>
      <c r="AC177" s="24">
        <f t="shared" si="93"/>
        <v>13113.342127692425</v>
      </c>
      <c r="AD177" s="24">
        <f t="shared" si="93"/>
        <v>13383.652147791619</v>
      </c>
      <c r="AE177" s="24">
        <f t="shared" si="93"/>
        <v>13865.270061051468</v>
      </c>
      <c r="AF177" s="24">
        <f t="shared" si="93"/>
        <v>15288.332026332746</v>
      </c>
      <c r="AG177" s="24">
        <f t="shared" si="93"/>
        <v>16869.79618922346</v>
      </c>
      <c r="AH177" s="24">
        <f t="shared" si="93"/>
        <v>18121.49817714126</v>
      </c>
      <c r="AI177" s="24">
        <f t="shared" si="93"/>
        <v>19339.164482200969</v>
      </c>
      <c r="AJ177" s="24">
        <f t="shared" si="93"/>
        <v>19995.635936600935</v>
      </c>
      <c r="AK177" s="24">
        <f t="shared" si="93"/>
        <v>20394.651739706162</v>
      </c>
      <c r="AL177" s="24">
        <f t="shared" si="93"/>
        <v>20715.810167902077</v>
      </c>
      <c r="AM177" s="24">
        <f t="shared" si="93"/>
        <v>21066.383623291178</v>
      </c>
    </row>
    <row r="178" spans="1:39" hidden="1" x14ac:dyDescent="0.25">
      <c r="A178" s="95"/>
      <c r="B178" s="200" t="s">
        <v>122</v>
      </c>
      <c r="C178" s="99">
        <f>C157+C176</f>
        <v>0</v>
      </c>
      <c r="D178" s="99">
        <f t="shared" ref="D178:AM178" si="94">D157+D176</f>
        <v>25.642650754791386</v>
      </c>
      <c r="E178" s="99">
        <f t="shared" si="94"/>
        <v>71.086372021532426</v>
      </c>
      <c r="F178" s="99">
        <f t="shared" si="94"/>
        <v>99.127079434723441</v>
      </c>
      <c r="G178" s="99">
        <f t="shared" si="94"/>
        <v>140.93705063266265</v>
      </c>
      <c r="H178" s="99">
        <f t="shared" si="94"/>
        <v>194.01684334374136</v>
      </c>
      <c r="I178" s="99">
        <f t="shared" si="94"/>
        <v>353.61778272289007</v>
      </c>
      <c r="J178" s="99">
        <f t="shared" si="94"/>
        <v>573.94550778236908</v>
      </c>
      <c r="K178" s="99">
        <f t="shared" si="94"/>
        <v>800.9883516180256</v>
      </c>
      <c r="L178" s="99">
        <f t="shared" si="94"/>
        <v>651.50772940049876</v>
      </c>
      <c r="M178" s="99">
        <f t="shared" si="94"/>
        <v>438.67922778839056</v>
      </c>
      <c r="N178" s="99">
        <f t="shared" si="94"/>
        <v>993.06819686555127</v>
      </c>
      <c r="O178" s="99">
        <f t="shared" si="94"/>
        <v>1750.3759523308627</v>
      </c>
      <c r="P178" s="99">
        <f t="shared" si="94"/>
        <v>1278.7406478138737</v>
      </c>
      <c r="Q178" s="99">
        <f t="shared" si="94"/>
        <v>1562.2968640541737</v>
      </c>
      <c r="R178" s="99">
        <f t="shared" si="94"/>
        <v>2258.2160986546642</v>
      </c>
      <c r="S178" s="99">
        <f t="shared" si="94"/>
        <v>4984.2558282957707</v>
      </c>
      <c r="T178" s="99">
        <f t="shared" si="94"/>
        <v>2615.9393303181901</v>
      </c>
      <c r="U178" s="99">
        <f t="shared" si="94"/>
        <v>3084.141995541836</v>
      </c>
      <c r="V178" s="99">
        <f t="shared" si="94"/>
        <v>2460.9583048145032</v>
      </c>
      <c r="W178" s="99">
        <f t="shared" si="94"/>
        <v>2451.6826633403693</v>
      </c>
      <c r="X178" s="99">
        <f t="shared" si="94"/>
        <v>1841.2534931911132</v>
      </c>
      <c r="Y178" s="99">
        <f t="shared" si="94"/>
        <v>1335.8743213138509</v>
      </c>
      <c r="Z178" s="99">
        <f t="shared" si="94"/>
        <v>1318.5168481118737</v>
      </c>
      <c r="AA178" s="99">
        <f t="shared" si="94"/>
        <v>1458.4256221376017</v>
      </c>
      <c r="AB178" s="99">
        <f t="shared" si="94"/>
        <v>1034.9305023027462</v>
      </c>
      <c r="AC178" s="99">
        <f t="shared" si="94"/>
        <v>1192.0633248756685</v>
      </c>
      <c r="AD178" s="99">
        <f t="shared" si="94"/>
        <v>1175.1307459199468</v>
      </c>
      <c r="AE178" s="99">
        <f t="shared" si="94"/>
        <v>1638.9024128050048</v>
      </c>
      <c r="AF178" s="99">
        <f t="shared" si="94"/>
        <v>2615.9393303181901</v>
      </c>
      <c r="AG178" s="99">
        <f t="shared" si="94"/>
        <v>3084.141995541836</v>
      </c>
      <c r="AH178" s="99">
        <f t="shared" si="94"/>
        <v>2460.9583048145032</v>
      </c>
      <c r="AI178" s="99">
        <f t="shared" si="94"/>
        <v>2451.6826633403693</v>
      </c>
      <c r="AJ178" s="99">
        <f t="shared" si="94"/>
        <v>1841.2534931911132</v>
      </c>
      <c r="AK178" s="99">
        <f t="shared" si="94"/>
        <v>1335.8743213138509</v>
      </c>
      <c r="AL178" s="99">
        <f t="shared" si="94"/>
        <v>1318.5168481118737</v>
      </c>
      <c r="AM178" s="99">
        <f t="shared" si="94"/>
        <v>1458.4256221376017</v>
      </c>
    </row>
    <row r="179" spans="1:39" hidden="1" x14ac:dyDescent="0.25">
      <c r="A179" s="95"/>
      <c r="B179" s="201" t="s">
        <v>174</v>
      </c>
      <c r="C179" s="97">
        <f>C178-C73</f>
        <v>0</v>
      </c>
      <c r="D179" s="97">
        <f t="shared" ref="D179:AM179" si="95">D178-D73</f>
        <v>0</v>
      </c>
      <c r="E179" s="97">
        <f t="shared" si="95"/>
        <v>0</v>
      </c>
      <c r="F179" s="97">
        <f t="shared" si="95"/>
        <v>0</v>
      </c>
      <c r="G179" s="97">
        <f t="shared" si="95"/>
        <v>0</v>
      </c>
      <c r="H179" s="97">
        <f t="shared" si="95"/>
        <v>0</v>
      </c>
      <c r="I179" s="97">
        <f t="shared" si="95"/>
        <v>0</v>
      </c>
      <c r="J179" s="97">
        <f t="shared" si="95"/>
        <v>0</v>
      </c>
      <c r="K179" s="97">
        <f t="shared" si="95"/>
        <v>0</v>
      </c>
      <c r="L179" s="97">
        <f t="shared" si="95"/>
        <v>0</v>
      </c>
      <c r="M179" s="97">
        <f t="shared" si="95"/>
        <v>0</v>
      </c>
      <c r="N179" s="97">
        <f t="shared" si="95"/>
        <v>0</v>
      </c>
      <c r="O179" s="97">
        <f t="shared" si="95"/>
        <v>0</v>
      </c>
      <c r="P179" s="97">
        <f t="shared" si="95"/>
        <v>0</v>
      </c>
      <c r="Q179" s="97">
        <f t="shared" si="95"/>
        <v>0</v>
      </c>
      <c r="R179" s="97">
        <f t="shared" si="95"/>
        <v>0</v>
      </c>
      <c r="S179" s="97">
        <f t="shared" si="95"/>
        <v>0</v>
      </c>
      <c r="T179" s="97">
        <f t="shared" si="95"/>
        <v>0</v>
      </c>
      <c r="U179" s="97">
        <f t="shared" si="95"/>
        <v>0</v>
      </c>
      <c r="V179" s="97">
        <f t="shared" si="95"/>
        <v>0</v>
      </c>
      <c r="W179" s="97">
        <f t="shared" si="95"/>
        <v>0</v>
      </c>
      <c r="X179" s="97">
        <f t="shared" si="95"/>
        <v>0</v>
      </c>
      <c r="Y179" s="97">
        <f t="shared" si="95"/>
        <v>0</v>
      </c>
      <c r="Z179" s="97">
        <f t="shared" si="95"/>
        <v>0</v>
      </c>
      <c r="AA179" s="97">
        <f t="shared" si="95"/>
        <v>0</v>
      </c>
      <c r="AB179" s="97">
        <f t="shared" si="95"/>
        <v>0</v>
      </c>
      <c r="AC179" s="97">
        <f t="shared" si="95"/>
        <v>0</v>
      </c>
      <c r="AD179" s="97">
        <f t="shared" si="95"/>
        <v>0</v>
      </c>
      <c r="AE179" s="97">
        <f t="shared" si="95"/>
        <v>0</v>
      </c>
      <c r="AF179" s="97">
        <f t="shared" si="95"/>
        <v>0</v>
      </c>
      <c r="AG179" s="97">
        <f t="shared" si="95"/>
        <v>0</v>
      </c>
      <c r="AH179" s="97">
        <f t="shared" si="95"/>
        <v>0</v>
      </c>
      <c r="AI179" s="97">
        <f t="shared" si="95"/>
        <v>0</v>
      </c>
      <c r="AJ179" s="97">
        <f t="shared" si="95"/>
        <v>0</v>
      </c>
      <c r="AK179" s="97">
        <f t="shared" si="95"/>
        <v>0</v>
      </c>
      <c r="AL179" s="97">
        <f t="shared" si="95"/>
        <v>0</v>
      </c>
      <c r="AM179" s="97">
        <f t="shared" si="95"/>
        <v>0</v>
      </c>
    </row>
    <row r="180" spans="1:39" ht="15.75" hidden="1" thickBot="1" x14ac:dyDescent="0.3">
      <c r="A180" s="95"/>
      <c r="B180" s="95"/>
      <c r="C180" s="97"/>
      <c r="D180" s="97"/>
      <c r="E180" s="97"/>
      <c r="F180" s="97"/>
      <c r="G180" s="97"/>
      <c r="H180" s="97"/>
      <c r="I180" s="97"/>
      <c r="J180" s="97"/>
      <c r="K180" s="97"/>
      <c r="L180" s="97"/>
      <c r="M180" s="97"/>
      <c r="N180" s="97"/>
    </row>
    <row r="181" spans="1:39" ht="15.75" hidden="1" thickBot="1" x14ac:dyDescent="0.3">
      <c r="A181" s="95"/>
      <c r="B181" s="243" t="s">
        <v>38</v>
      </c>
      <c r="C181" s="135">
        <f>C$4</f>
        <v>45292</v>
      </c>
      <c r="D181" s="135">
        <f t="shared" ref="D181:AM181" si="96">D$4</f>
        <v>45323</v>
      </c>
      <c r="E181" s="135">
        <f t="shared" si="96"/>
        <v>45352</v>
      </c>
      <c r="F181" s="135">
        <f t="shared" si="96"/>
        <v>45383</v>
      </c>
      <c r="G181" s="135">
        <f t="shared" si="96"/>
        <v>45413</v>
      </c>
      <c r="H181" s="135">
        <f t="shared" si="96"/>
        <v>45444</v>
      </c>
      <c r="I181" s="135">
        <f t="shared" si="96"/>
        <v>45474</v>
      </c>
      <c r="J181" s="135">
        <f t="shared" si="96"/>
        <v>45505</v>
      </c>
      <c r="K181" s="135">
        <f t="shared" si="96"/>
        <v>45536</v>
      </c>
      <c r="L181" s="135">
        <f t="shared" si="96"/>
        <v>45566</v>
      </c>
      <c r="M181" s="135">
        <f t="shared" si="96"/>
        <v>45597</v>
      </c>
      <c r="N181" s="135">
        <f t="shared" si="96"/>
        <v>45627</v>
      </c>
      <c r="O181" s="135">
        <f t="shared" si="96"/>
        <v>45658</v>
      </c>
      <c r="P181" s="135">
        <f t="shared" si="96"/>
        <v>45689</v>
      </c>
      <c r="Q181" s="135">
        <f t="shared" si="96"/>
        <v>45717</v>
      </c>
      <c r="R181" s="135">
        <f t="shared" si="96"/>
        <v>45748</v>
      </c>
      <c r="S181" s="135">
        <f t="shared" si="96"/>
        <v>45778</v>
      </c>
      <c r="T181" s="135">
        <f t="shared" si="96"/>
        <v>45809</v>
      </c>
      <c r="U181" s="135">
        <f t="shared" si="96"/>
        <v>45839</v>
      </c>
      <c r="V181" s="135">
        <f t="shared" si="96"/>
        <v>45870</v>
      </c>
      <c r="W181" s="135">
        <f t="shared" si="96"/>
        <v>45901</v>
      </c>
      <c r="X181" s="135">
        <f t="shared" si="96"/>
        <v>45931</v>
      </c>
      <c r="Y181" s="135">
        <f t="shared" si="96"/>
        <v>45962</v>
      </c>
      <c r="Z181" s="135">
        <f t="shared" si="96"/>
        <v>45992</v>
      </c>
      <c r="AA181" s="135">
        <f t="shared" si="96"/>
        <v>46023</v>
      </c>
      <c r="AB181" s="135">
        <f t="shared" si="96"/>
        <v>46054</v>
      </c>
      <c r="AC181" s="135">
        <f t="shared" si="96"/>
        <v>46082</v>
      </c>
      <c r="AD181" s="135">
        <f t="shared" si="96"/>
        <v>46113</v>
      </c>
      <c r="AE181" s="135">
        <f t="shared" si="96"/>
        <v>46143</v>
      </c>
      <c r="AF181" s="135">
        <f t="shared" si="96"/>
        <v>46174</v>
      </c>
      <c r="AG181" s="135">
        <f t="shared" si="96"/>
        <v>46204</v>
      </c>
      <c r="AH181" s="135">
        <f t="shared" si="96"/>
        <v>46235</v>
      </c>
      <c r="AI181" s="135">
        <f t="shared" si="96"/>
        <v>46266</v>
      </c>
      <c r="AJ181" s="135">
        <f t="shared" si="96"/>
        <v>46296</v>
      </c>
      <c r="AK181" s="135">
        <f t="shared" si="96"/>
        <v>46327</v>
      </c>
      <c r="AL181" s="135">
        <f t="shared" si="96"/>
        <v>46357</v>
      </c>
      <c r="AM181" s="135">
        <f t="shared" si="96"/>
        <v>46388</v>
      </c>
    </row>
    <row r="182" spans="1:39" hidden="1" x14ac:dyDescent="0.25">
      <c r="A182" s="95"/>
      <c r="B182" s="237" t="s">
        <v>123</v>
      </c>
      <c r="C182" s="107">
        <f>C157*'REVISED SUMMARY'!C47</f>
        <v>0</v>
      </c>
      <c r="D182" s="107">
        <f>D157*'REVISED SUMMARY'!D47</f>
        <v>20.957436356778789</v>
      </c>
      <c r="E182" s="107">
        <f>E157*'REVISED SUMMARY'!E47</f>
        <v>56.21367192315909</v>
      </c>
      <c r="F182" s="107">
        <f>F157*'REVISED SUMMARY'!F47</f>
        <v>0</v>
      </c>
      <c r="G182" s="107">
        <f>G157*'REVISED SUMMARY'!G47</f>
        <v>90.625141881945368</v>
      </c>
      <c r="H182" s="107">
        <f>H157*'REVISED SUMMARY'!H47</f>
        <v>0</v>
      </c>
      <c r="I182" s="107">
        <f>I157*'REVISED SUMMARY'!I47</f>
        <v>170.09844784535295</v>
      </c>
      <c r="J182" s="107">
        <f>J157*'REVISED SUMMARY'!J47</f>
        <v>281.28795801974087</v>
      </c>
      <c r="K182" s="107">
        <f>K157*'REVISED SUMMARY'!K47</f>
        <v>0</v>
      </c>
      <c r="L182" s="107">
        <f>L157*'REVISED SUMMARY'!L47</f>
        <v>413.1370200976163</v>
      </c>
      <c r="M182" s="107">
        <f>M157*'REVISED SUMMARY'!M47</f>
        <v>324.01446850908837</v>
      </c>
      <c r="N182" s="107">
        <f>N157*'REVISED SUMMARY'!N47</f>
        <v>788.44157555226229</v>
      </c>
      <c r="O182" s="209">
        <f>O157*'REVISED SUMMARY'!O47</f>
        <v>0</v>
      </c>
      <c r="P182" s="209">
        <f>P157*'REVISED SUMMARY'!P47</f>
        <v>0</v>
      </c>
      <c r="Q182" s="209">
        <f>Q157*'REVISED SUMMARY'!Q47</f>
        <v>0</v>
      </c>
      <c r="R182" s="209">
        <f>R157*'REVISED SUMMARY'!R47</f>
        <v>0</v>
      </c>
      <c r="S182" s="209">
        <f>S157*'REVISED SUMMARY'!S47</f>
        <v>0</v>
      </c>
      <c r="T182" s="209">
        <f>T157*'REVISED SUMMARY'!T47</f>
        <v>0</v>
      </c>
      <c r="U182" s="209">
        <f>U157*'REVISED SUMMARY'!U47</f>
        <v>0</v>
      </c>
      <c r="V182" s="209">
        <f>V157*'REVISED SUMMARY'!V47</f>
        <v>0</v>
      </c>
      <c r="W182" s="209">
        <f>W157*'REVISED SUMMARY'!W47</f>
        <v>0</v>
      </c>
      <c r="X182" s="209">
        <f>X157*'REVISED SUMMARY'!X47</f>
        <v>0</v>
      </c>
      <c r="Y182" s="209">
        <f>Y157*'REVISED SUMMARY'!Y47</f>
        <v>0</v>
      </c>
      <c r="Z182" s="209">
        <f>Z157*'REVISED SUMMARY'!Z47</f>
        <v>0</v>
      </c>
      <c r="AA182" s="209">
        <f>AA157*'REVISED SUMMARY'!AA47</f>
        <v>0</v>
      </c>
      <c r="AB182" s="209">
        <f>AB157*'REVISED SUMMARY'!AB47</f>
        <v>0</v>
      </c>
      <c r="AC182" s="209">
        <f>AC157*'REVISED SUMMARY'!AC47</f>
        <v>0</v>
      </c>
      <c r="AD182" s="209">
        <f>AD157*'REVISED SUMMARY'!AD47</f>
        <v>0</v>
      </c>
      <c r="AE182" s="209">
        <f>AE157*'REVISED SUMMARY'!AE47</f>
        <v>0</v>
      </c>
      <c r="AF182" s="209">
        <f>AF157*'REVISED SUMMARY'!AF47</f>
        <v>0</v>
      </c>
      <c r="AG182" s="209">
        <f>AG157*'REVISED SUMMARY'!AG47</f>
        <v>0</v>
      </c>
      <c r="AH182" s="209">
        <f>AH157*'REVISED SUMMARY'!AH47</f>
        <v>0</v>
      </c>
      <c r="AI182" s="209">
        <f>AI157*'REVISED SUMMARY'!AI47</f>
        <v>0</v>
      </c>
      <c r="AJ182" s="209">
        <f>AJ157*'REVISED SUMMARY'!AJ47</f>
        <v>0</v>
      </c>
      <c r="AK182" s="209">
        <f>AK157*'REVISED SUMMARY'!AK47</f>
        <v>0</v>
      </c>
      <c r="AL182" s="209">
        <f>AL157*'REVISED SUMMARY'!AL47</f>
        <v>0</v>
      </c>
      <c r="AM182" s="209">
        <f>AM157*'REVISED SUMMARY'!AM47</f>
        <v>0</v>
      </c>
    </row>
    <row r="183" spans="1:39" ht="15.75" hidden="1" thickBot="1" x14ac:dyDescent="0.3">
      <c r="A183" s="95"/>
      <c r="B183" s="76" t="s">
        <v>124</v>
      </c>
      <c r="C183" s="100">
        <f>C176*'REVISED SUMMARY'!C47</f>
        <v>0</v>
      </c>
      <c r="D183" s="100">
        <f>D176*'REVISED SUMMARY'!D47</f>
        <v>4.6852143980125973</v>
      </c>
      <c r="E183" s="100">
        <f>E176*'REVISED SUMMARY'!E47</f>
        <v>14.872700098373333</v>
      </c>
      <c r="F183" s="100">
        <f>F176*'REVISED SUMMARY'!F47</f>
        <v>0</v>
      </c>
      <c r="G183" s="100">
        <f>G176*'REVISED SUMMARY'!G47</f>
        <v>50.311908750717265</v>
      </c>
      <c r="H183" s="100">
        <f>H176*'REVISED SUMMARY'!H47</f>
        <v>0</v>
      </c>
      <c r="I183" s="100">
        <f>I176*'REVISED SUMMARY'!I47</f>
        <v>183.51933487753715</v>
      </c>
      <c r="J183" s="100">
        <f>J176*'REVISED SUMMARY'!J47</f>
        <v>292.65754976262821</v>
      </c>
      <c r="K183" s="100">
        <f>K176*'REVISED SUMMARY'!K47</f>
        <v>0</v>
      </c>
      <c r="L183" s="100">
        <f>L176*'REVISED SUMMARY'!L47</f>
        <v>238.37070930288249</v>
      </c>
      <c r="M183" s="100">
        <f>M176*'REVISED SUMMARY'!M47</f>
        <v>114.6647592793022</v>
      </c>
      <c r="N183" s="100">
        <f>N176*'REVISED SUMMARY'!N47</f>
        <v>204.62662131328904</v>
      </c>
      <c r="O183" s="203">
        <f>O176*'REVISED SUMMARY'!O47</f>
        <v>0</v>
      </c>
      <c r="P183" s="203">
        <f>P176*'REVISED SUMMARY'!P47</f>
        <v>0</v>
      </c>
      <c r="Q183" s="203">
        <f>Q176*'REVISED SUMMARY'!Q47</f>
        <v>0</v>
      </c>
      <c r="R183" s="203">
        <f>R176*'REVISED SUMMARY'!R47</f>
        <v>0</v>
      </c>
      <c r="S183" s="203">
        <f>S176*'REVISED SUMMARY'!S47</f>
        <v>0</v>
      </c>
      <c r="T183" s="203">
        <f>T176*'REVISED SUMMARY'!T47</f>
        <v>0</v>
      </c>
      <c r="U183" s="203">
        <f>U176*'REVISED SUMMARY'!U47</f>
        <v>0</v>
      </c>
      <c r="V183" s="203">
        <f>V176*'REVISED SUMMARY'!V47</f>
        <v>0</v>
      </c>
      <c r="W183" s="203">
        <f>W176*'REVISED SUMMARY'!W47</f>
        <v>0</v>
      </c>
      <c r="X183" s="203">
        <f>X176*'REVISED SUMMARY'!X47</f>
        <v>0</v>
      </c>
      <c r="Y183" s="203">
        <f>Y176*'REVISED SUMMARY'!Y47</f>
        <v>0</v>
      </c>
      <c r="Z183" s="203">
        <f>Z176*'REVISED SUMMARY'!Z47</f>
        <v>0</v>
      </c>
      <c r="AA183" s="203">
        <f>AA176*'REVISED SUMMARY'!AA47</f>
        <v>0</v>
      </c>
      <c r="AB183" s="203">
        <f>AB176*'REVISED SUMMARY'!AB47</f>
        <v>0</v>
      </c>
      <c r="AC183" s="203">
        <f>AC176*'REVISED SUMMARY'!AC47</f>
        <v>0</v>
      </c>
      <c r="AD183" s="203">
        <f>AD176*'REVISED SUMMARY'!AD47</f>
        <v>0</v>
      </c>
      <c r="AE183" s="203">
        <f>AE176*'REVISED SUMMARY'!AE47</f>
        <v>0</v>
      </c>
      <c r="AF183" s="203">
        <f>AF176*'REVISED SUMMARY'!AF47</f>
        <v>0</v>
      </c>
      <c r="AG183" s="203">
        <f>AG176*'REVISED SUMMARY'!AG47</f>
        <v>0</v>
      </c>
      <c r="AH183" s="203">
        <f>AH176*'REVISED SUMMARY'!AH47</f>
        <v>0</v>
      </c>
      <c r="AI183" s="203">
        <f>AI176*'REVISED SUMMARY'!AI47</f>
        <v>0</v>
      </c>
      <c r="AJ183" s="203">
        <f>AJ176*'REVISED SUMMARY'!AJ47</f>
        <v>0</v>
      </c>
      <c r="AK183" s="203">
        <f>AK176*'REVISED SUMMARY'!AK47</f>
        <v>0</v>
      </c>
      <c r="AL183" s="203">
        <f>AL176*'REVISED SUMMARY'!AL47</f>
        <v>0</v>
      </c>
      <c r="AM183" s="203">
        <f>AM176*'REVISED SUMMARY'!AM47</f>
        <v>0</v>
      </c>
    </row>
    <row r="184" spans="1:39" hidden="1" x14ac:dyDescent="0.25">
      <c r="A184" s="95"/>
      <c r="B184" s="237" t="s">
        <v>125</v>
      </c>
      <c r="C184" s="101">
        <f>IFERROR(C182/C73,0)</f>
        <v>0</v>
      </c>
      <c r="D184" s="101">
        <f t="shared" ref="D184:N184" si="97">IFERROR(D182/D73,0)</f>
        <v>0.81728821864731938</v>
      </c>
      <c r="E184" s="101">
        <f t="shared" si="97"/>
        <v>0.7907798685538725</v>
      </c>
      <c r="F184" s="101">
        <f t="shared" si="97"/>
        <v>0</v>
      </c>
      <c r="G184" s="101">
        <f t="shared" si="97"/>
        <v>0.64301857797599371</v>
      </c>
      <c r="H184" s="101">
        <f t="shared" si="97"/>
        <v>0</v>
      </c>
      <c r="I184" s="101">
        <f t="shared" si="97"/>
        <v>0.48102345570853067</v>
      </c>
      <c r="J184" s="101">
        <f t="shared" si="97"/>
        <v>0.49009523413919764</v>
      </c>
      <c r="K184" s="101">
        <f t="shared" si="97"/>
        <v>0</v>
      </c>
      <c r="L184" s="101">
        <f t="shared" si="97"/>
        <v>0.63412451066048703</v>
      </c>
      <c r="M184" s="101">
        <f t="shared" si="97"/>
        <v>0.73861365659507816</v>
      </c>
      <c r="N184" s="101">
        <f t="shared" si="97"/>
        <v>0.79394504631287377</v>
      </c>
      <c r="O184" s="204">
        <f t="shared" ref="O184:AM184" si="98">IFERROR(O182/O73,0)</f>
        <v>0</v>
      </c>
      <c r="P184" s="204">
        <f t="shared" si="98"/>
        <v>0</v>
      </c>
      <c r="Q184" s="204">
        <f t="shared" si="98"/>
        <v>0</v>
      </c>
      <c r="R184" s="204">
        <f t="shared" si="98"/>
        <v>0</v>
      </c>
      <c r="S184" s="204">
        <f t="shared" si="98"/>
        <v>0</v>
      </c>
      <c r="T184" s="204">
        <f t="shared" si="98"/>
        <v>0</v>
      </c>
      <c r="U184" s="204">
        <f t="shared" si="98"/>
        <v>0</v>
      </c>
      <c r="V184" s="204">
        <f t="shared" si="98"/>
        <v>0</v>
      </c>
      <c r="W184" s="204">
        <f t="shared" si="98"/>
        <v>0</v>
      </c>
      <c r="X184" s="204">
        <f t="shared" si="98"/>
        <v>0</v>
      </c>
      <c r="Y184" s="204">
        <f t="shared" si="98"/>
        <v>0</v>
      </c>
      <c r="Z184" s="204">
        <f t="shared" si="98"/>
        <v>0</v>
      </c>
      <c r="AA184" s="204">
        <f t="shared" si="98"/>
        <v>0</v>
      </c>
      <c r="AB184" s="204">
        <f t="shared" si="98"/>
        <v>0</v>
      </c>
      <c r="AC184" s="204">
        <f t="shared" si="98"/>
        <v>0</v>
      </c>
      <c r="AD184" s="204">
        <f t="shared" si="98"/>
        <v>0</v>
      </c>
      <c r="AE184" s="204">
        <f t="shared" si="98"/>
        <v>0</v>
      </c>
      <c r="AF184" s="204">
        <f t="shared" si="98"/>
        <v>0</v>
      </c>
      <c r="AG184" s="204">
        <f t="shared" si="98"/>
        <v>0</v>
      </c>
      <c r="AH184" s="204">
        <f t="shared" si="98"/>
        <v>0</v>
      </c>
      <c r="AI184" s="204">
        <f t="shared" si="98"/>
        <v>0</v>
      </c>
      <c r="AJ184" s="204">
        <f t="shared" si="98"/>
        <v>0</v>
      </c>
      <c r="AK184" s="204">
        <f t="shared" si="98"/>
        <v>0</v>
      </c>
      <c r="AL184" s="204">
        <f t="shared" si="98"/>
        <v>0</v>
      </c>
      <c r="AM184" s="204">
        <f t="shared" si="98"/>
        <v>0</v>
      </c>
    </row>
    <row r="185" spans="1:39" ht="15.75" hidden="1" thickBot="1" x14ac:dyDescent="0.3">
      <c r="A185" s="95"/>
      <c r="B185" s="76" t="s">
        <v>126</v>
      </c>
      <c r="C185" s="102">
        <f>IFERROR(C183/C73,0)</f>
        <v>0</v>
      </c>
      <c r="D185" s="102">
        <f t="shared" ref="D185:N185" si="99">IFERROR(D183/D73,0)</f>
        <v>0.18271178135268076</v>
      </c>
      <c r="E185" s="102">
        <f t="shared" si="99"/>
        <v>0.20922013144612747</v>
      </c>
      <c r="F185" s="102">
        <f t="shared" si="99"/>
        <v>0</v>
      </c>
      <c r="G185" s="102">
        <f t="shared" si="99"/>
        <v>0.35698142202400612</v>
      </c>
      <c r="H185" s="102">
        <f t="shared" si="99"/>
        <v>0</v>
      </c>
      <c r="I185" s="102">
        <f t="shared" si="99"/>
        <v>0.51897654429146933</v>
      </c>
      <c r="J185" s="102">
        <f t="shared" si="99"/>
        <v>0.50990476586080236</v>
      </c>
      <c r="K185" s="102">
        <f t="shared" si="99"/>
        <v>0</v>
      </c>
      <c r="L185" s="102">
        <f t="shared" si="99"/>
        <v>0.36587548933951297</v>
      </c>
      <c r="M185" s="102">
        <f t="shared" si="99"/>
        <v>0.26138634340492189</v>
      </c>
      <c r="N185" s="102">
        <f t="shared" si="99"/>
        <v>0.20605495368712612</v>
      </c>
      <c r="O185" s="205">
        <f>IFERROR(O183/O73,0)</f>
        <v>0</v>
      </c>
      <c r="P185" s="205">
        <f t="shared" ref="P185:Z185" si="100">IFERROR(P183/P73,0)</f>
        <v>0</v>
      </c>
      <c r="Q185" s="205">
        <f t="shared" si="100"/>
        <v>0</v>
      </c>
      <c r="R185" s="205">
        <f t="shared" si="100"/>
        <v>0</v>
      </c>
      <c r="S185" s="205">
        <f t="shared" si="100"/>
        <v>0</v>
      </c>
      <c r="T185" s="205">
        <f t="shared" si="100"/>
        <v>0</v>
      </c>
      <c r="U185" s="205">
        <f t="shared" si="100"/>
        <v>0</v>
      </c>
      <c r="V185" s="205">
        <f t="shared" si="100"/>
        <v>0</v>
      </c>
      <c r="W185" s="205">
        <f t="shared" si="100"/>
        <v>0</v>
      </c>
      <c r="X185" s="205">
        <f t="shared" si="100"/>
        <v>0</v>
      </c>
      <c r="Y185" s="205">
        <f t="shared" si="100"/>
        <v>0</v>
      </c>
      <c r="Z185" s="205">
        <f t="shared" si="100"/>
        <v>0</v>
      </c>
      <c r="AA185" s="205">
        <f>IFERROR(AA183/AA73,0)</f>
        <v>0</v>
      </c>
      <c r="AB185" s="205">
        <f t="shared" ref="AB185:AL185" si="101">IFERROR(AB183/AB73,0)</f>
        <v>0</v>
      </c>
      <c r="AC185" s="205">
        <f t="shared" si="101"/>
        <v>0</v>
      </c>
      <c r="AD185" s="205">
        <f t="shared" si="101"/>
        <v>0</v>
      </c>
      <c r="AE185" s="205">
        <f t="shared" si="101"/>
        <v>0</v>
      </c>
      <c r="AF185" s="205">
        <f t="shared" si="101"/>
        <v>0</v>
      </c>
      <c r="AG185" s="205">
        <f t="shared" si="101"/>
        <v>0</v>
      </c>
      <c r="AH185" s="205">
        <f t="shared" si="101"/>
        <v>0</v>
      </c>
      <c r="AI185" s="205">
        <f t="shared" si="101"/>
        <v>0</v>
      </c>
      <c r="AJ185" s="205">
        <f t="shared" si="101"/>
        <v>0</v>
      </c>
      <c r="AK185" s="205">
        <f t="shared" si="101"/>
        <v>0</v>
      </c>
      <c r="AL185" s="205">
        <f t="shared" si="101"/>
        <v>0</v>
      </c>
      <c r="AM185" s="205">
        <f>IFERROR(AM183/AM73,0)</f>
        <v>0</v>
      </c>
    </row>
    <row r="186" spans="1:39" s="1" customFormat="1" ht="15.75" hidden="1" thickBot="1" x14ac:dyDescent="0.3">
      <c r="A186" s="103"/>
      <c r="B186" s="244" t="s">
        <v>127</v>
      </c>
      <c r="C186" s="104">
        <f>C184+C185</f>
        <v>0</v>
      </c>
      <c r="D186" s="104">
        <f t="shared" ref="D186:N186" si="102">D184+D185</f>
        <v>1.0000000000000002</v>
      </c>
      <c r="E186" s="105">
        <f t="shared" si="102"/>
        <v>1</v>
      </c>
      <c r="F186" s="105">
        <f t="shared" si="102"/>
        <v>0</v>
      </c>
      <c r="G186" s="105">
        <f t="shared" si="102"/>
        <v>0.99999999999999978</v>
      </c>
      <c r="H186" s="105">
        <f t="shared" si="102"/>
        <v>0</v>
      </c>
      <c r="I186" s="105">
        <f t="shared" si="102"/>
        <v>1</v>
      </c>
      <c r="J186" s="105">
        <f t="shared" si="102"/>
        <v>1</v>
      </c>
      <c r="K186" s="105">
        <f t="shared" si="102"/>
        <v>0</v>
      </c>
      <c r="L186" s="105">
        <f t="shared" si="102"/>
        <v>1</v>
      </c>
      <c r="M186" s="106">
        <f t="shared" si="102"/>
        <v>1</v>
      </c>
      <c r="N186" s="106">
        <f t="shared" si="102"/>
        <v>0.99999999999999989</v>
      </c>
      <c r="O186" s="206">
        <f>O184+O185</f>
        <v>0</v>
      </c>
      <c r="P186" s="206">
        <f t="shared" ref="P186:Z186" si="103">P184+P185</f>
        <v>0</v>
      </c>
      <c r="Q186" s="207">
        <f t="shared" si="103"/>
        <v>0</v>
      </c>
      <c r="R186" s="207">
        <f t="shared" si="103"/>
        <v>0</v>
      </c>
      <c r="S186" s="207">
        <f t="shared" si="103"/>
        <v>0</v>
      </c>
      <c r="T186" s="207">
        <f t="shared" si="103"/>
        <v>0</v>
      </c>
      <c r="U186" s="207">
        <f t="shared" si="103"/>
        <v>0</v>
      </c>
      <c r="V186" s="207">
        <f t="shared" si="103"/>
        <v>0</v>
      </c>
      <c r="W186" s="207">
        <f t="shared" si="103"/>
        <v>0</v>
      </c>
      <c r="X186" s="207">
        <f t="shared" si="103"/>
        <v>0</v>
      </c>
      <c r="Y186" s="208">
        <f t="shared" si="103"/>
        <v>0</v>
      </c>
      <c r="Z186" s="208">
        <f t="shared" si="103"/>
        <v>0</v>
      </c>
      <c r="AA186" s="206">
        <f>AA184+AA185</f>
        <v>0</v>
      </c>
      <c r="AB186" s="206">
        <f t="shared" ref="AB186:AL186" si="104">AB184+AB185</f>
        <v>0</v>
      </c>
      <c r="AC186" s="207">
        <f t="shared" si="104"/>
        <v>0</v>
      </c>
      <c r="AD186" s="207">
        <f t="shared" si="104"/>
        <v>0</v>
      </c>
      <c r="AE186" s="207">
        <f t="shared" si="104"/>
        <v>0</v>
      </c>
      <c r="AF186" s="207">
        <f t="shared" si="104"/>
        <v>0</v>
      </c>
      <c r="AG186" s="207">
        <f t="shared" si="104"/>
        <v>0</v>
      </c>
      <c r="AH186" s="207">
        <f t="shared" si="104"/>
        <v>0</v>
      </c>
      <c r="AI186" s="207">
        <f t="shared" si="104"/>
        <v>0</v>
      </c>
      <c r="AJ186" s="207">
        <f t="shared" si="104"/>
        <v>0</v>
      </c>
      <c r="AK186" s="208">
        <f t="shared" si="104"/>
        <v>0</v>
      </c>
      <c r="AL186" s="208">
        <f t="shared" si="104"/>
        <v>0</v>
      </c>
      <c r="AM186" s="206">
        <f>AM184+AM185</f>
        <v>0</v>
      </c>
    </row>
    <row r="187" spans="1:39" ht="15.75" hidden="1" thickBot="1" x14ac:dyDescent="0.3">
      <c r="A187" s="95"/>
      <c r="B187" s="95"/>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row>
    <row r="188" spans="1:39" ht="15.75" hidden="1" thickBot="1" x14ac:dyDescent="0.3">
      <c r="A188" s="95"/>
      <c r="B188" s="243" t="s">
        <v>36</v>
      </c>
      <c r="C188" s="135">
        <f>C$4</f>
        <v>45292</v>
      </c>
      <c r="D188" s="135">
        <f t="shared" ref="D188:AM188" si="105">D$4</f>
        <v>45323</v>
      </c>
      <c r="E188" s="135">
        <f t="shared" si="105"/>
        <v>45352</v>
      </c>
      <c r="F188" s="135">
        <f t="shared" si="105"/>
        <v>45383</v>
      </c>
      <c r="G188" s="135">
        <f t="shared" si="105"/>
        <v>45413</v>
      </c>
      <c r="H188" s="135">
        <f t="shared" si="105"/>
        <v>45444</v>
      </c>
      <c r="I188" s="135">
        <f t="shared" si="105"/>
        <v>45474</v>
      </c>
      <c r="J188" s="135">
        <f t="shared" si="105"/>
        <v>45505</v>
      </c>
      <c r="K188" s="135">
        <f t="shared" si="105"/>
        <v>45536</v>
      </c>
      <c r="L188" s="135">
        <f t="shared" si="105"/>
        <v>45566</v>
      </c>
      <c r="M188" s="135">
        <f t="shared" si="105"/>
        <v>45597</v>
      </c>
      <c r="N188" s="135">
        <f t="shared" si="105"/>
        <v>45627</v>
      </c>
      <c r="O188" s="135">
        <f t="shared" si="105"/>
        <v>45658</v>
      </c>
      <c r="P188" s="135">
        <f t="shared" si="105"/>
        <v>45689</v>
      </c>
      <c r="Q188" s="135">
        <f t="shared" si="105"/>
        <v>45717</v>
      </c>
      <c r="R188" s="135">
        <f t="shared" si="105"/>
        <v>45748</v>
      </c>
      <c r="S188" s="135">
        <f t="shared" si="105"/>
        <v>45778</v>
      </c>
      <c r="T188" s="135">
        <f t="shared" si="105"/>
        <v>45809</v>
      </c>
      <c r="U188" s="135">
        <f t="shared" si="105"/>
        <v>45839</v>
      </c>
      <c r="V188" s="135">
        <f t="shared" si="105"/>
        <v>45870</v>
      </c>
      <c r="W188" s="135">
        <f t="shared" si="105"/>
        <v>45901</v>
      </c>
      <c r="X188" s="135">
        <f t="shared" si="105"/>
        <v>45931</v>
      </c>
      <c r="Y188" s="135">
        <f t="shared" si="105"/>
        <v>45962</v>
      </c>
      <c r="Z188" s="135">
        <f t="shared" si="105"/>
        <v>45992</v>
      </c>
      <c r="AA188" s="135">
        <f t="shared" si="105"/>
        <v>46023</v>
      </c>
      <c r="AB188" s="135">
        <f t="shared" si="105"/>
        <v>46054</v>
      </c>
      <c r="AC188" s="135">
        <f t="shared" si="105"/>
        <v>46082</v>
      </c>
      <c r="AD188" s="135">
        <f t="shared" si="105"/>
        <v>46113</v>
      </c>
      <c r="AE188" s="135">
        <f t="shared" si="105"/>
        <v>46143</v>
      </c>
      <c r="AF188" s="135">
        <f t="shared" si="105"/>
        <v>46174</v>
      </c>
      <c r="AG188" s="135">
        <f t="shared" si="105"/>
        <v>46204</v>
      </c>
      <c r="AH188" s="135">
        <f t="shared" si="105"/>
        <v>46235</v>
      </c>
      <c r="AI188" s="135">
        <f t="shared" si="105"/>
        <v>46266</v>
      </c>
      <c r="AJ188" s="135">
        <f t="shared" si="105"/>
        <v>46296</v>
      </c>
      <c r="AK188" s="135">
        <f t="shared" si="105"/>
        <v>46327</v>
      </c>
      <c r="AL188" s="135">
        <f t="shared" si="105"/>
        <v>46357</v>
      </c>
      <c r="AM188" s="135">
        <f t="shared" si="105"/>
        <v>46388</v>
      </c>
    </row>
    <row r="189" spans="1:39" hidden="1" x14ac:dyDescent="0.25">
      <c r="A189" s="95"/>
      <c r="B189" s="237" t="s">
        <v>128</v>
      </c>
      <c r="C189" s="107">
        <f>C157*'REVISED SUMMARY'!C48</f>
        <v>0</v>
      </c>
      <c r="D189" s="107">
        <f>D157*'REVISED SUMMARY'!D48</f>
        <v>0</v>
      </c>
      <c r="E189" s="107">
        <f>E157*'REVISED SUMMARY'!E48</f>
        <v>0</v>
      </c>
      <c r="F189" s="107">
        <f>F157*'REVISED SUMMARY'!F48</f>
        <v>0</v>
      </c>
      <c r="G189" s="107">
        <f>G157*'REVISED SUMMARY'!G48</f>
        <v>0</v>
      </c>
      <c r="H189" s="107">
        <f>H157*'REVISED SUMMARY'!H48</f>
        <v>0</v>
      </c>
      <c r="I189" s="107">
        <f>I157*'REVISED SUMMARY'!I48</f>
        <v>0</v>
      </c>
      <c r="J189" s="107">
        <f>J157*'REVISED SUMMARY'!J48</f>
        <v>0</v>
      </c>
      <c r="K189" s="107">
        <f>K157*'REVISED SUMMARY'!K48</f>
        <v>0</v>
      </c>
      <c r="L189" s="107">
        <f>L157*'REVISED SUMMARY'!L48</f>
        <v>0</v>
      </c>
      <c r="M189" s="107">
        <f>M157*'REVISED SUMMARY'!M48</f>
        <v>0</v>
      </c>
      <c r="N189" s="107">
        <f>N157*'REVISED SUMMARY'!N48</f>
        <v>0</v>
      </c>
      <c r="O189" s="209">
        <f>O157*'REVISED SUMMARY'!O48</f>
        <v>0</v>
      </c>
      <c r="P189" s="209">
        <f>P157*'REVISED SUMMARY'!P48</f>
        <v>0</v>
      </c>
      <c r="Q189" s="209">
        <f>Q157*'REVISED SUMMARY'!Q48</f>
        <v>0</v>
      </c>
      <c r="R189" s="209">
        <f>R157*'REVISED SUMMARY'!R48</f>
        <v>0</v>
      </c>
      <c r="S189" s="209">
        <f>S157*'REVISED SUMMARY'!S48</f>
        <v>0</v>
      </c>
      <c r="T189" s="209">
        <f>T157*'REVISED SUMMARY'!T48</f>
        <v>0</v>
      </c>
      <c r="U189" s="209">
        <f>U157*'REVISED SUMMARY'!U48</f>
        <v>0</v>
      </c>
      <c r="V189" s="209">
        <f>V157*'REVISED SUMMARY'!V48</f>
        <v>0</v>
      </c>
      <c r="W189" s="209">
        <f>W157*'REVISED SUMMARY'!W48</f>
        <v>0</v>
      </c>
      <c r="X189" s="209">
        <f>X157*'REVISED SUMMARY'!X48</f>
        <v>0</v>
      </c>
      <c r="Y189" s="209">
        <f>Y157*'REVISED SUMMARY'!Y48</f>
        <v>0</v>
      </c>
      <c r="Z189" s="209">
        <f>Z157*'REVISED SUMMARY'!Z48</f>
        <v>0</v>
      </c>
      <c r="AA189" s="209">
        <f>AA157*'REVISED SUMMARY'!AA48</f>
        <v>0</v>
      </c>
      <c r="AB189" s="209">
        <f>AB157*'REVISED SUMMARY'!AB48</f>
        <v>0</v>
      </c>
      <c r="AC189" s="209">
        <f>AC157*'REVISED SUMMARY'!AC48</f>
        <v>0</v>
      </c>
      <c r="AD189" s="209">
        <f>AD157*'REVISED SUMMARY'!AD48</f>
        <v>0</v>
      </c>
      <c r="AE189" s="209">
        <f>AE157*'REVISED SUMMARY'!AE48</f>
        <v>0</v>
      </c>
      <c r="AF189" s="209">
        <f>AF157*'REVISED SUMMARY'!AF48</f>
        <v>0</v>
      </c>
      <c r="AG189" s="209">
        <f>AG157*'REVISED SUMMARY'!AG48</f>
        <v>0</v>
      </c>
      <c r="AH189" s="209">
        <f>AH157*'REVISED SUMMARY'!AH48</f>
        <v>0</v>
      </c>
      <c r="AI189" s="209">
        <f>AI157*'REVISED SUMMARY'!AI48</f>
        <v>0</v>
      </c>
      <c r="AJ189" s="209">
        <f>AJ157*'REVISED SUMMARY'!AJ48</f>
        <v>0</v>
      </c>
      <c r="AK189" s="209">
        <f>AK157*'REVISED SUMMARY'!AK48</f>
        <v>0</v>
      </c>
      <c r="AL189" s="209">
        <f>AL157*'REVISED SUMMARY'!AL48</f>
        <v>0</v>
      </c>
      <c r="AM189" s="209">
        <f>AM157*'REVISED SUMMARY'!AM48</f>
        <v>0</v>
      </c>
    </row>
    <row r="190" spans="1:39" ht="15.75" hidden="1" thickBot="1" x14ac:dyDescent="0.3">
      <c r="A190" s="95"/>
      <c r="B190" s="76" t="s">
        <v>129</v>
      </c>
      <c r="C190" s="100">
        <f>C176*'REVISED SUMMARY'!C48</f>
        <v>0</v>
      </c>
      <c r="D190" s="100">
        <f>D176*'REVISED SUMMARY'!D48</f>
        <v>0</v>
      </c>
      <c r="E190" s="100">
        <f>E176*'REVISED SUMMARY'!E48</f>
        <v>0</v>
      </c>
      <c r="F190" s="100">
        <f>F176*'REVISED SUMMARY'!F48</f>
        <v>0</v>
      </c>
      <c r="G190" s="100">
        <f>G176*'REVISED SUMMARY'!G48</f>
        <v>0</v>
      </c>
      <c r="H190" s="100">
        <f>H176*'REVISED SUMMARY'!H48</f>
        <v>0</v>
      </c>
      <c r="I190" s="100">
        <f>I176*'REVISED SUMMARY'!I48</f>
        <v>0</v>
      </c>
      <c r="J190" s="100">
        <f>J176*'REVISED SUMMARY'!J48</f>
        <v>0</v>
      </c>
      <c r="K190" s="100">
        <f>K176*'REVISED SUMMARY'!K48</f>
        <v>0</v>
      </c>
      <c r="L190" s="100">
        <f>L176*'REVISED SUMMARY'!L48</f>
        <v>0</v>
      </c>
      <c r="M190" s="100">
        <f>M176*'REVISED SUMMARY'!M48</f>
        <v>0</v>
      </c>
      <c r="N190" s="100">
        <f>N176*'REVISED SUMMARY'!N48</f>
        <v>0</v>
      </c>
      <c r="O190" s="203">
        <f>O176*'REVISED SUMMARY'!O48</f>
        <v>0</v>
      </c>
      <c r="P190" s="203">
        <f>P176*'REVISED SUMMARY'!P48</f>
        <v>0</v>
      </c>
      <c r="Q190" s="203">
        <f>Q176*'REVISED SUMMARY'!Q48</f>
        <v>0</v>
      </c>
      <c r="R190" s="203">
        <f>R176*'REVISED SUMMARY'!R48</f>
        <v>0</v>
      </c>
      <c r="S190" s="203">
        <f>S176*'REVISED SUMMARY'!S48</f>
        <v>0</v>
      </c>
      <c r="T190" s="203">
        <f>T176*'REVISED SUMMARY'!T48</f>
        <v>0</v>
      </c>
      <c r="U190" s="203">
        <f>U176*'REVISED SUMMARY'!U48</f>
        <v>0</v>
      </c>
      <c r="V190" s="203">
        <f>V176*'REVISED SUMMARY'!V48</f>
        <v>0</v>
      </c>
      <c r="W190" s="203">
        <f>W176*'REVISED SUMMARY'!W48</f>
        <v>0</v>
      </c>
      <c r="X190" s="203">
        <f>X176*'REVISED SUMMARY'!X48</f>
        <v>0</v>
      </c>
      <c r="Y190" s="203">
        <f>Y176*'REVISED SUMMARY'!Y48</f>
        <v>0</v>
      </c>
      <c r="Z190" s="203">
        <f>Z176*'REVISED SUMMARY'!Z48</f>
        <v>0</v>
      </c>
      <c r="AA190" s="203">
        <f>AA176*'REVISED SUMMARY'!AA48</f>
        <v>0</v>
      </c>
      <c r="AB190" s="203">
        <f>AB176*'REVISED SUMMARY'!AB48</f>
        <v>0</v>
      </c>
      <c r="AC190" s="203">
        <f>AC176*'REVISED SUMMARY'!AC48</f>
        <v>0</v>
      </c>
      <c r="AD190" s="203">
        <f>AD176*'REVISED SUMMARY'!AD48</f>
        <v>0</v>
      </c>
      <c r="AE190" s="203">
        <f>AE176*'REVISED SUMMARY'!AE48</f>
        <v>0</v>
      </c>
      <c r="AF190" s="203">
        <f>AF176*'REVISED SUMMARY'!AF48</f>
        <v>0</v>
      </c>
      <c r="AG190" s="203">
        <f>AG176*'REVISED SUMMARY'!AG48</f>
        <v>0</v>
      </c>
      <c r="AH190" s="203">
        <f>AH176*'REVISED SUMMARY'!AH48</f>
        <v>0</v>
      </c>
      <c r="AI190" s="203">
        <f>AI176*'REVISED SUMMARY'!AI48</f>
        <v>0</v>
      </c>
      <c r="AJ190" s="203">
        <f>AJ176*'REVISED SUMMARY'!AJ48</f>
        <v>0</v>
      </c>
      <c r="AK190" s="203">
        <f>AK176*'REVISED SUMMARY'!AK48</f>
        <v>0</v>
      </c>
      <c r="AL190" s="203">
        <f>AL176*'REVISED SUMMARY'!AL48</f>
        <v>0</v>
      </c>
      <c r="AM190" s="203">
        <f>AM176*'REVISED SUMMARY'!AM48</f>
        <v>0</v>
      </c>
    </row>
    <row r="191" spans="1:39" hidden="1" x14ac:dyDescent="0.25">
      <c r="A191" s="95"/>
      <c r="B191" s="237" t="s">
        <v>130</v>
      </c>
      <c r="C191" s="101">
        <f>IFERROR(C189/C73,0)</f>
        <v>0</v>
      </c>
      <c r="D191" s="101">
        <f t="shared" ref="D191:N191" si="106">IFERROR(D189/D73,0)</f>
        <v>0</v>
      </c>
      <c r="E191" s="101">
        <f t="shared" si="106"/>
        <v>0</v>
      </c>
      <c r="F191" s="101">
        <f t="shared" si="106"/>
        <v>0</v>
      </c>
      <c r="G191" s="101">
        <f t="shared" si="106"/>
        <v>0</v>
      </c>
      <c r="H191" s="101">
        <f t="shared" si="106"/>
        <v>0</v>
      </c>
      <c r="I191" s="101">
        <f t="shared" si="106"/>
        <v>0</v>
      </c>
      <c r="J191" s="101">
        <f t="shared" si="106"/>
        <v>0</v>
      </c>
      <c r="K191" s="101">
        <f t="shared" si="106"/>
        <v>0</v>
      </c>
      <c r="L191" s="101">
        <f t="shared" si="106"/>
        <v>0</v>
      </c>
      <c r="M191" s="101">
        <f t="shared" si="106"/>
        <v>0</v>
      </c>
      <c r="N191" s="101">
        <f t="shared" si="106"/>
        <v>0</v>
      </c>
      <c r="O191" s="204">
        <f>IFERROR(O189/O73,0)</f>
        <v>0</v>
      </c>
      <c r="P191" s="204">
        <f t="shared" ref="P191:Y191" si="107">IFERROR(P189/P73,0)</f>
        <v>0</v>
      </c>
      <c r="Q191" s="204">
        <f t="shared" si="107"/>
        <v>0</v>
      </c>
      <c r="R191" s="204">
        <f t="shared" si="107"/>
        <v>0</v>
      </c>
      <c r="S191" s="204">
        <f t="shared" si="107"/>
        <v>0</v>
      </c>
      <c r="T191" s="204">
        <f t="shared" si="107"/>
        <v>0</v>
      </c>
      <c r="U191" s="204">
        <f t="shared" si="107"/>
        <v>0</v>
      </c>
      <c r="V191" s="204">
        <f t="shared" si="107"/>
        <v>0</v>
      </c>
      <c r="W191" s="204">
        <f t="shared" si="107"/>
        <v>0</v>
      </c>
      <c r="X191" s="204">
        <f t="shared" si="107"/>
        <v>0</v>
      </c>
      <c r="Y191" s="204">
        <f t="shared" si="107"/>
        <v>0</v>
      </c>
      <c r="Z191" s="204">
        <f>IFERROR(Z189/Z80,0)</f>
        <v>0</v>
      </c>
      <c r="AA191" s="204">
        <f>IFERROR(AA189/AA73,0)</f>
        <v>0</v>
      </c>
      <c r="AB191" s="204">
        <f t="shared" ref="AB191:AK191" si="108">IFERROR(AB189/AB73,0)</f>
        <v>0</v>
      </c>
      <c r="AC191" s="204">
        <f t="shared" si="108"/>
        <v>0</v>
      </c>
      <c r="AD191" s="204">
        <f t="shared" si="108"/>
        <v>0</v>
      </c>
      <c r="AE191" s="204">
        <f t="shared" si="108"/>
        <v>0</v>
      </c>
      <c r="AF191" s="204">
        <f t="shared" si="108"/>
        <v>0</v>
      </c>
      <c r="AG191" s="204">
        <f t="shared" si="108"/>
        <v>0</v>
      </c>
      <c r="AH191" s="204">
        <f t="shared" si="108"/>
        <v>0</v>
      </c>
      <c r="AI191" s="204">
        <f t="shared" si="108"/>
        <v>0</v>
      </c>
      <c r="AJ191" s="204">
        <f t="shared" si="108"/>
        <v>0</v>
      </c>
      <c r="AK191" s="204">
        <f t="shared" si="108"/>
        <v>0</v>
      </c>
      <c r="AL191" s="204">
        <f>IFERROR(AL189/AL80,0)</f>
        <v>0</v>
      </c>
      <c r="AM191" s="204">
        <f>IFERROR(AM189/AM73,0)</f>
        <v>0</v>
      </c>
    </row>
    <row r="192" spans="1:39" ht="15.75" hidden="1" thickBot="1" x14ac:dyDescent="0.3">
      <c r="A192" s="95"/>
      <c r="B192" s="76" t="s">
        <v>131</v>
      </c>
      <c r="C192" s="102">
        <f t="shared" ref="C192" si="109">IFERROR(C190/C73,0)</f>
        <v>0</v>
      </c>
      <c r="D192" s="102">
        <f t="shared" ref="D192:N192" si="110">IFERROR(D190/D73,0)</f>
        <v>0</v>
      </c>
      <c r="E192" s="102">
        <f t="shared" si="110"/>
        <v>0</v>
      </c>
      <c r="F192" s="102">
        <f t="shared" si="110"/>
        <v>0</v>
      </c>
      <c r="G192" s="102">
        <f t="shared" si="110"/>
        <v>0</v>
      </c>
      <c r="H192" s="102">
        <f t="shared" si="110"/>
        <v>0</v>
      </c>
      <c r="I192" s="102">
        <f t="shared" si="110"/>
        <v>0</v>
      </c>
      <c r="J192" s="102">
        <f t="shared" si="110"/>
        <v>0</v>
      </c>
      <c r="K192" s="102">
        <f t="shared" si="110"/>
        <v>0</v>
      </c>
      <c r="L192" s="102">
        <f t="shared" si="110"/>
        <v>0</v>
      </c>
      <c r="M192" s="102">
        <f t="shared" si="110"/>
        <v>0</v>
      </c>
      <c r="N192" s="102">
        <f t="shared" si="110"/>
        <v>0</v>
      </c>
      <c r="O192" s="205">
        <f>IFERROR(O190/O73,0)</f>
        <v>0</v>
      </c>
      <c r="P192" s="205">
        <f t="shared" ref="P192:Y192" si="111">IFERROR(P190/P73,0)</f>
        <v>0</v>
      </c>
      <c r="Q192" s="205">
        <f t="shared" si="111"/>
        <v>0</v>
      </c>
      <c r="R192" s="205">
        <f t="shared" si="111"/>
        <v>0</v>
      </c>
      <c r="S192" s="205">
        <f t="shared" si="111"/>
        <v>0</v>
      </c>
      <c r="T192" s="205">
        <f t="shared" si="111"/>
        <v>0</v>
      </c>
      <c r="U192" s="205">
        <f t="shared" si="111"/>
        <v>0</v>
      </c>
      <c r="V192" s="205">
        <f t="shared" si="111"/>
        <v>0</v>
      </c>
      <c r="W192" s="205">
        <f t="shared" si="111"/>
        <v>0</v>
      </c>
      <c r="X192" s="205">
        <f t="shared" si="111"/>
        <v>0</v>
      </c>
      <c r="Y192" s="205">
        <f t="shared" si="111"/>
        <v>0</v>
      </c>
      <c r="Z192" s="205">
        <f>IFERROR(Z190/Z81,0)</f>
        <v>0</v>
      </c>
      <c r="AA192" s="205">
        <f>IFERROR(AA190/AA73,0)</f>
        <v>0</v>
      </c>
      <c r="AB192" s="205">
        <f t="shared" ref="AB192:AK192" si="112">IFERROR(AB190/AB73,0)</f>
        <v>0</v>
      </c>
      <c r="AC192" s="205">
        <f t="shared" si="112"/>
        <v>0</v>
      </c>
      <c r="AD192" s="205">
        <f t="shared" si="112"/>
        <v>0</v>
      </c>
      <c r="AE192" s="205">
        <f t="shared" si="112"/>
        <v>0</v>
      </c>
      <c r="AF192" s="205">
        <f t="shared" si="112"/>
        <v>0</v>
      </c>
      <c r="AG192" s="205">
        <f t="shared" si="112"/>
        <v>0</v>
      </c>
      <c r="AH192" s="205">
        <f t="shared" si="112"/>
        <v>0</v>
      </c>
      <c r="AI192" s="205">
        <f t="shared" si="112"/>
        <v>0</v>
      </c>
      <c r="AJ192" s="205">
        <f t="shared" si="112"/>
        <v>0</v>
      </c>
      <c r="AK192" s="205">
        <f t="shared" si="112"/>
        <v>0</v>
      </c>
      <c r="AL192" s="205">
        <f>IFERROR(AL190/AL81,0)</f>
        <v>0</v>
      </c>
      <c r="AM192" s="205">
        <f>IFERROR(AM190/AM73,0)</f>
        <v>0</v>
      </c>
    </row>
    <row r="193" spans="1:39" s="1" customFormat="1" ht="15.75" hidden="1" thickBot="1" x14ac:dyDescent="0.3">
      <c r="A193" s="103"/>
      <c r="B193" s="244" t="s">
        <v>132</v>
      </c>
      <c r="C193" s="104">
        <f>C191+C192</f>
        <v>0</v>
      </c>
      <c r="D193" s="104">
        <f t="shared" ref="D193:N193" si="113">D191+D192</f>
        <v>0</v>
      </c>
      <c r="E193" s="105">
        <f t="shared" si="113"/>
        <v>0</v>
      </c>
      <c r="F193" s="105">
        <f t="shared" si="113"/>
        <v>0</v>
      </c>
      <c r="G193" s="105">
        <f t="shared" si="113"/>
        <v>0</v>
      </c>
      <c r="H193" s="105">
        <f t="shared" si="113"/>
        <v>0</v>
      </c>
      <c r="I193" s="105">
        <f t="shared" si="113"/>
        <v>0</v>
      </c>
      <c r="J193" s="105">
        <f t="shared" si="113"/>
        <v>0</v>
      </c>
      <c r="K193" s="105">
        <f t="shared" si="113"/>
        <v>0</v>
      </c>
      <c r="L193" s="105">
        <f t="shared" si="113"/>
        <v>0</v>
      </c>
      <c r="M193" s="106">
        <f t="shared" si="113"/>
        <v>0</v>
      </c>
      <c r="N193" s="106">
        <f t="shared" si="113"/>
        <v>0</v>
      </c>
      <c r="O193" s="206">
        <f>O191+O192</f>
        <v>0</v>
      </c>
      <c r="P193" s="206">
        <f t="shared" ref="P193:X193" si="114">P191+P192</f>
        <v>0</v>
      </c>
      <c r="Q193" s="207">
        <f t="shared" si="114"/>
        <v>0</v>
      </c>
      <c r="R193" s="207">
        <f t="shared" si="114"/>
        <v>0</v>
      </c>
      <c r="S193" s="207">
        <f t="shared" si="114"/>
        <v>0</v>
      </c>
      <c r="T193" s="207">
        <f t="shared" si="114"/>
        <v>0</v>
      </c>
      <c r="U193" s="207">
        <f t="shared" si="114"/>
        <v>0</v>
      </c>
      <c r="V193" s="207">
        <f t="shared" si="114"/>
        <v>0</v>
      </c>
      <c r="W193" s="207">
        <f t="shared" si="114"/>
        <v>0</v>
      </c>
      <c r="X193" s="207">
        <f t="shared" si="114"/>
        <v>0</v>
      </c>
      <c r="Y193" s="208">
        <f>Y191+Y192</f>
        <v>0</v>
      </c>
      <c r="Z193" s="208">
        <f>Z191+Z192</f>
        <v>0</v>
      </c>
      <c r="AA193" s="206">
        <f>AA191+AA192</f>
        <v>0</v>
      </c>
      <c r="AB193" s="206">
        <f t="shared" ref="AB193:AJ193" si="115">AB191+AB192</f>
        <v>0</v>
      </c>
      <c r="AC193" s="207">
        <f t="shared" si="115"/>
        <v>0</v>
      </c>
      <c r="AD193" s="207">
        <f t="shared" si="115"/>
        <v>0</v>
      </c>
      <c r="AE193" s="207">
        <f t="shared" si="115"/>
        <v>0</v>
      </c>
      <c r="AF193" s="207">
        <f t="shared" si="115"/>
        <v>0</v>
      </c>
      <c r="AG193" s="207">
        <f t="shared" si="115"/>
        <v>0</v>
      </c>
      <c r="AH193" s="207">
        <f t="shared" si="115"/>
        <v>0</v>
      </c>
      <c r="AI193" s="207">
        <f t="shared" si="115"/>
        <v>0</v>
      </c>
      <c r="AJ193" s="207">
        <f t="shared" si="115"/>
        <v>0</v>
      </c>
      <c r="AK193" s="208">
        <f>AK191+AK192</f>
        <v>0</v>
      </c>
      <c r="AL193" s="208">
        <f>AL191+AL192</f>
        <v>0</v>
      </c>
      <c r="AM193" s="206">
        <f>AM191+AM192</f>
        <v>0</v>
      </c>
    </row>
    <row r="194" spans="1:39" hidden="1" x14ac:dyDescent="0.25">
      <c r="A194" s="95"/>
      <c r="B194" s="95" t="s">
        <v>133</v>
      </c>
      <c r="C194" s="108">
        <f>C186+C193</f>
        <v>0</v>
      </c>
      <c r="D194" s="108">
        <f t="shared" ref="D194:N194" si="116">D186+D193</f>
        <v>1.0000000000000002</v>
      </c>
      <c r="E194" s="108">
        <f t="shared" si="116"/>
        <v>1</v>
      </c>
      <c r="F194" s="108">
        <f t="shared" si="116"/>
        <v>0</v>
      </c>
      <c r="G194" s="108">
        <f t="shared" si="116"/>
        <v>0.99999999999999978</v>
      </c>
      <c r="H194" s="108">
        <f t="shared" si="116"/>
        <v>0</v>
      </c>
      <c r="I194" s="108">
        <f t="shared" si="116"/>
        <v>1</v>
      </c>
      <c r="J194" s="108">
        <f t="shared" si="116"/>
        <v>1</v>
      </c>
      <c r="K194" s="108">
        <f t="shared" si="116"/>
        <v>0</v>
      </c>
      <c r="L194" s="108">
        <f t="shared" si="116"/>
        <v>1</v>
      </c>
      <c r="M194" s="108">
        <f t="shared" si="116"/>
        <v>1</v>
      </c>
      <c r="N194" s="108">
        <f t="shared" si="116"/>
        <v>0.99999999999999989</v>
      </c>
      <c r="O194" s="210">
        <f>O186+O193</f>
        <v>0</v>
      </c>
      <c r="P194" s="210">
        <f t="shared" ref="P194:Z194" si="117">P186+P193</f>
        <v>0</v>
      </c>
      <c r="Q194" s="210">
        <f t="shared" si="117"/>
        <v>0</v>
      </c>
      <c r="R194" s="210">
        <f t="shared" si="117"/>
        <v>0</v>
      </c>
      <c r="S194" s="210">
        <f t="shared" si="117"/>
        <v>0</v>
      </c>
      <c r="T194" s="210">
        <f t="shared" si="117"/>
        <v>0</v>
      </c>
      <c r="U194" s="210">
        <f t="shared" si="117"/>
        <v>0</v>
      </c>
      <c r="V194" s="210">
        <f t="shared" si="117"/>
        <v>0</v>
      </c>
      <c r="W194" s="210">
        <f t="shared" si="117"/>
        <v>0</v>
      </c>
      <c r="X194" s="210">
        <f t="shared" si="117"/>
        <v>0</v>
      </c>
      <c r="Y194" s="210">
        <f t="shared" si="117"/>
        <v>0</v>
      </c>
      <c r="Z194" s="210">
        <f t="shared" si="117"/>
        <v>0</v>
      </c>
      <c r="AA194" s="210">
        <f>AA186+AA193</f>
        <v>0</v>
      </c>
      <c r="AB194" s="210">
        <f t="shared" ref="AB194:AL194" si="118">AB186+AB193</f>
        <v>0</v>
      </c>
      <c r="AC194" s="210">
        <f t="shared" si="118"/>
        <v>0</v>
      </c>
      <c r="AD194" s="210">
        <f t="shared" si="118"/>
        <v>0</v>
      </c>
      <c r="AE194" s="210">
        <f t="shared" si="118"/>
        <v>0</v>
      </c>
      <c r="AF194" s="210">
        <f t="shared" si="118"/>
        <v>0</v>
      </c>
      <c r="AG194" s="210">
        <f t="shared" si="118"/>
        <v>0</v>
      </c>
      <c r="AH194" s="210">
        <f t="shared" si="118"/>
        <v>0</v>
      </c>
      <c r="AI194" s="210">
        <f t="shared" si="118"/>
        <v>0</v>
      </c>
      <c r="AJ194" s="210">
        <f t="shared" si="118"/>
        <v>0</v>
      </c>
      <c r="AK194" s="210">
        <f t="shared" si="118"/>
        <v>0</v>
      </c>
      <c r="AL194" s="210">
        <f t="shared" si="118"/>
        <v>0</v>
      </c>
      <c r="AM194" s="210">
        <f>AM186+AM193</f>
        <v>0</v>
      </c>
    </row>
    <row r="195" spans="1:39" hidden="1" x14ac:dyDescent="0.25">
      <c r="A195" s="95"/>
      <c r="B195" s="95"/>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row>
    <row r="196" spans="1:39" hidden="1" x14ac:dyDescent="0.25">
      <c r="A196" s="95"/>
      <c r="B196" s="95" t="s">
        <v>134</v>
      </c>
      <c r="C196" s="109">
        <f t="shared" ref="C196" si="119">SUM(C182:C183)</f>
        <v>0</v>
      </c>
      <c r="D196" s="109">
        <f t="shared" ref="D196:AM196" si="120">SUM(D182:D183)</f>
        <v>25.642650754791386</v>
      </c>
      <c r="E196" s="110">
        <f t="shared" si="120"/>
        <v>71.086372021532426</v>
      </c>
      <c r="F196" s="110">
        <f t="shared" si="120"/>
        <v>0</v>
      </c>
      <c r="G196" s="110">
        <f t="shared" si="120"/>
        <v>140.93705063266265</v>
      </c>
      <c r="H196" s="110">
        <f t="shared" si="120"/>
        <v>0</v>
      </c>
      <c r="I196" s="110">
        <f t="shared" si="120"/>
        <v>353.61778272289007</v>
      </c>
      <c r="J196" s="110">
        <f t="shared" si="120"/>
        <v>573.94550778236908</v>
      </c>
      <c r="K196" s="110">
        <f t="shared" si="120"/>
        <v>0</v>
      </c>
      <c r="L196" s="110">
        <f t="shared" si="120"/>
        <v>651.50772940049876</v>
      </c>
      <c r="M196" s="111">
        <f t="shared" si="120"/>
        <v>438.67922778839056</v>
      </c>
      <c r="N196" s="111">
        <f t="shared" si="120"/>
        <v>993.06819686555127</v>
      </c>
      <c r="O196" s="216">
        <f t="shared" si="120"/>
        <v>0</v>
      </c>
      <c r="P196" s="216">
        <f t="shared" si="120"/>
        <v>0</v>
      </c>
      <c r="Q196" s="217">
        <f t="shared" si="120"/>
        <v>0</v>
      </c>
      <c r="R196" s="217">
        <f t="shared" si="120"/>
        <v>0</v>
      </c>
      <c r="S196" s="217">
        <f t="shared" si="120"/>
        <v>0</v>
      </c>
      <c r="T196" s="217">
        <f t="shared" si="120"/>
        <v>0</v>
      </c>
      <c r="U196" s="217">
        <f t="shared" si="120"/>
        <v>0</v>
      </c>
      <c r="V196" s="217">
        <f t="shared" si="120"/>
        <v>0</v>
      </c>
      <c r="W196" s="217">
        <f t="shared" si="120"/>
        <v>0</v>
      </c>
      <c r="X196" s="217">
        <f t="shared" si="120"/>
        <v>0</v>
      </c>
      <c r="Y196" s="218">
        <f t="shared" si="120"/>
        <v>0</v>
      </c>
      <c r="Z196" s="218">
        <f t="shared" si="120"/>
        <v>0</v>
      </c>
      <c r="AA196" s="216">
        <f t="shared" si="120"/>
        <v>0</v>
      </c>
      <c r="AB196" s="216">
        <f t="shared" si="120"/>
        <v>0</v>
      </c>
      <c r="AC196" s="217">
        <f t="shared" si="120"/>
        <v>0</v>
      </c>
      <c r="AD196" s="217">
        <f t="shared" si="120"/>
        <v>0</v>
      </c>
      <c r="AE196" s="217">
        <f t="shared" si="120"/>
        <v>0</v>
      </c>
      <c r="AF196" s="217">
        <f t="shared" si="120"/>
        <v>0</v>
      </c>
      <c r="AG196" s="217">
        <f t="shared" si="120"/>
        <v>0</v>
      </c>
      <c r="AH196" s="217">
        <f t="shared" si="120"/>
        <v>0</v>
      </c>
      <c r="AI196" s="217">
        <f t="shared" si="120"/>
        <v>0</v>
      </c>
      <c r="AJ196" s="217">
        <f t="shared" si="120"/>
        <v>0</v>
      </c>
      <c r="AK196" s="218">
        <f t="shared" si="120"/>
        <v>0</v>
      </c>
      <c r="AL196" s="218">
        <f t="shared" si="120"/>
        <v>0</v>
      </c>
      <c r="AM196" s="216">
        <f t="shared" si="120"/>
        <v>0</v>
      </c>
    </row>
    <row r="197" spans="1:39" hidden="1" x14ac:dyDescent="0.25">
      <c r="A197" s="95"/>
      <c r="B197" s="95" t="s">
        <v>135</v>
      </c>
      <c r="C197" s="109">
        <f t="shared" ref="C197" si="121">SUM(C189:C190)</f>
        <v>0</v>
      </c>
      <c r="D197" s="109">
        <f t="shared" ref="D197:AM197" si="122">SUM(D189:D190)</f>
        <v>0</v>
      </c>
      <c r="E197" s="110">
        <f t="shared" si="122"/>
        <v>0</v>
      </c>
      <c r="F197" s="110">
        <f t="shared" si="122"/>
        <v>0</v>
      </c>
      <c r="G197" s="110">
        <f t="shared" si="122"/>
        <v>0</v>
      </c>
      <c r="H197" s="110">
        <f t="shared" si="122"/>
        <v>0</v>
      </c>
      <c r="I197" s="110">
        <f t="shared" si="122"/>
        <v>0</v>
      </c>
      <c r="J197" s="110">
        <f t="shared" si="122"/>
        <v>0</v>
      </c>
      <c r="K197" s="110">
        <f t="shared" si="122"/>
        <v>0</v>
      </c>
      <c r="L197" s="110">
        <f t="shared" si="122"/>
        <v>0</v>
      </c>
      <c r="M197" s="111">
        <f t="shared" si="122"/>
        <v>0</v>
      </c>
      <c r="N197" s="111">
        <f t="shared" si="122"/>
        <v>0</v>
      </c>
      <c r="O197" s="216">
        <f t="shared" si="122"/>
        <v>0</v>
      </c>
      <c r="P197" s="216">
        <f t="shared" si="122"/>
        <v>0</v>
      </c>
      <c r="Q197" s="217">
        <f t="shared" si="122"/>
        <v>0</v>
      </c>
      <c r="R197" s="217">
        <f t="shared" si="122"/>
        <v>0</v>
      </c>
      <c r="S197" s="217">
        <f t="shared" si="122"/>
        <v>0</v>
      </c>
      <c r="T197" s="217">
        <f t="shared" si="122"/>
        <v>0</v>
      </c>
      <c r="U197" s="217">
        <f t="shared" si="122"/>
        <v>0</v>
      </c>
      <c r="V197" s="217">
        <f t="shared" si="122"/>
        <v>0</v>
      </c>
      <c r="W197" s="217">
        <f t="shared" si="122"/>
        <v>0</v>
      </c>
      <c r="X197" s="217">
        <f t="shared" si="122"/>
        <v>0</v>
      </c>
      <c r="Y197" s="218">
        <f t="shared" si="122"/>
        <v>0</v>
      </c>
      <c r="Z197" s="218">
        <f t="shared" si="122"/>
        <v>0</v>
      </c>
      <c r="AA197" s="216">
        <f t="shared" si="122"/>
        <v>0</v>
      </c>
      <c r="AB197" s="216">
        <f t="shared" si="122"/>
        <v>0</v>
      </c>
      <c r="AC197" s="217">
        <f t="shared" si="122"/>
        <v>0</v>
      </c>
      <c r="AD197" s="217">
        <f t="shared" si="122"/>
        <v>0</v>
      </c>
      <c r="AE197" s="217">
        <f t="shared" si="122"/>
        <v>0</v>
      </c>
      <c r="AF197" s="217">
        <f t="shared" si="122"/>
        <v>0</v>
      </c>
      <c r="AG197" s="217">
        <f t="shared" si="122"/>
        <v>0</v>
      </c>
      <c r="AH197" s="217">
        <f t="shared" si="122"/>
        <v>0</v>
      </c>
      <c r="AI197" s="217">
        <f t="shared" si="122"/>
        <v>0</v>
      </c>
      <c r="AJ197" s="217">
        <f t="shared" si="122"/>
        <v>0</v>
      </c>
      <c r="AK197" s="218">
        <f t="shared" si="122"/>
        <v>0</v>
      </c>
      <c r="AL197" s="218">
        <f t="shared" si="122"/>
        <v>0</v>
      </c>
      <c r="AM197" s="216">
        <f t="shared" si="122"/>
        <v>0</v>
      </c>
    </row>
    <row r="198" spans="1:39" hidden="1" x14ac:dyDescent="0.25">
      <c r="A198" s="95"/>
      <c r="B198" s="95" t="s">
        <v>122</v>
      </c>
      <c r="C198" s="112">
        <f t="shared" ref="C198" si="123">SUM(C196:C197)</f>
        <v>0</v>
      </c>
      <c r="D198" s="112">
        <f t="shared" ref="D198:AM198" si="124">SUM(D196:D197)</f>
        <v>25.642650754791386</v>
      </c>
      <c r="E198" s="112">
        <f t="shared" si="124"/>
        <v>71.086372021532426</v>
      </c>
      <c r="F198" s="112">
        <f t="shared" si="124"/>
        <v>0</v>
      </c>
      <c r="G198" s="112">
        <f t="shared" si="124"/>
        <v>140.93705063266265</v>
      </c>
      <c r="H198" s="112">
        <f t="shared" si="124"/>
        <v>0</v>
      </c>
      <c r="I198" s="112">
        <f t="shared" si="124"/>
        <v>353.61778272289007</v>
      </c>
      <c r="J198" s="112">
        <f t="shared" si="124"/>
        <v>573.94550778236908</v>
      </c>
      <c r="K198" s="112">
        <f t="shared" si="124"/>
        <v>0</v>
      </c>
      <c r="L198" s="112">
        <f t="shared" si="124"/>
        <v>651.50772940049876</v>
      </c>
      <c r="M198" s="113">
        <f t="shared" si="124"/>
        <v>438.67922778839056</v>
      </c>
      <c r="N198" s="113">
        <f t="shared" si="124"/>
        <v>993.06819686555127</v>
      </c>
      <c r="O198" s="219">
        <f t="shared" si="124"/>
        <v>0</v>
      </c>
      <c r="P198" s="219">
        <f t="shared" si="124"/>
        <v>0</v>
      </c>
      <c r="Q198" s="219">
        <f t="shared" si="124"/>
        <v>0</v>
      </c>
      <c r="R198" s="219">
        <f t="shared" si="124"/>
        <v>0</v>
      </c>
      <c r="S198" s="219">
        <f t="shared" si="124"/>
        <v>0</v>
      </c>
      <c r="T198" s="219">
        <f t="shared" si="124"/>
        <v>0</v>
      </c>
      <c r="U198" s="219">
        <f t="shared" si="124"/>
        <v>0</v>
      </c>
      <c r="V198" s="219">
        <f t="shared" si="124"/>
        <v>0</v>
      </c>
      <c r="W198" s="219">
        <f t="shared" si="124"/>
        <v>0</v>
      </c>
      <c r="X198" s="219">
        <f t="shared" si="124"/>
        <v>0</v>
      </c>
      <c r="Y198" s="220">
        <f t="shared" si="124"/>
        <v>0</v>
      </c>
      <c r="Z198" s="220">
        <f t="shared" si="124"/>
        <v>0</v>
      </c>
      <c r="AA198" s="219">
        <f t="shared" si="124"/>
        <v>0</v>
      </c>
      <c r="AB198" s="219">
        <f t="shared" si="124"/>
        <v>0</v>
      </c>
      <c r="AC198" s="219">
        <f t="shared" si="124"/>
        <v>0</v>
      </c>
      <c r="AD198" s="219">
        <f t="shared" si="124"/>
        <v>0</v>
      </c>
      <c r="AE198" s="219">
        <f t="shared" si="124"/>
        <v>0</v>
      </c>
      <c r="AF198" s="219">
        <f t="shared" si="124"/>
        <v>0</v>
      </c>
      <c r="AG198" s="219">
        <f t="shared" si="124"/>
        <v>0</v>
      </c>
      <c r="AH198" s="219">
        <f t="shared" si="124"/>
        <v>0</v>
      </c>
      <c r="AI198" s="219">
        <f t="shared" si="124"/>
        <v>0</v>
      </c>
      <c r="AJ198" s="219">
        <f t="shared" si="124"/>
        <v>0</v>
      </c>
      <c r="AK198" s="220">
        <f t="shared" si="124"/>
        <v>0</v>
      </c>
      <c r="AL198" s="220">
        <f t="shared" si="124"/>
        <v>0</v>
      </c>
      <c r="AM198" s="219">
        <f t="shared" si="124"/>
        <v>0</v>
      </c>
    </row>
    <row r="199" spans="1:39" hidden="1" x14ac:dyDescent="0.25"/>
    <row r="200" spans="1:39" hidden="1" x14ac:dyDescent="0.25">
      <c r="B200" s="158" t="s">
        <v>214</v>
      </c>
      <c r="C200" s="329">
        <f>IF('REVISED SUMMARY'!C4=0,0,C198-C73)</f>
        <v>0</v>
      </c>
      <c r="D200" s="329">
        <f>IF('REVISED SUMMARY'!D4=0,0,D198-D73)</f>
        <v>3.5527136788005009E-15</v>
      </c>
      <c r="E200" s="329">
        <f>IF('REVISED SUMMARY'!E4=0,0,E198-E73)</f>
        <v>0</v>
      </c>
      <c r="F200" s="329">
        <f>IF('REVISED SUMMARY'!F4=0,0,F198-F73)</f>
        <v>-99.127079434723441</v>
      </c>
      <c r="G200" s="329">
        <f>IF('REVISED SUMMARY'!G4=0,0,G198-G73)</f>
        <v>0</v>
      </c>
      <c r="H200" s="329">
        <f>IF('REVISED SUMMARY'!H4=0,0,H198-H73)</f>
        <v>-194.01684334374136</v>
      </c>
      <c r="I200" s="329">
        <f>IF('REVISED SUMMARY'!I4=0,0,I198-I73)</f>
        <v>-5.6843418860808015E-14</v>
      </c>
      <c r="J200" s="329">
        <f>IF('REVISED SUMMARY'!J4=0,0,J198-J73)</f>
        <v>0</v>
      </c>
      <c r="K200" s="329">
        <f>IF('REVISED SUMMARY'!K4=0,0,K198-K73)</f>
        <v>-800.98835161802583</v>
      </c>
      <c r="L200" s="329">
        <f>IF('REVISED SUMMARY'!L4=0,0,L198-L73)</f>
        <v>0</v>
      </c>
      <c r="M200" s="329">
        <f>IF('REVISED SUMMARY'!M4=0,0,M198-M73)</f>
        <v>0</v>
      </c>
      <c r="N200" s="329">
        <f>IF('REVISED SUMMARY'!N4=0,0,N198-N73)</f>
        <v>-1.1368683772161603E-13</v>
      </c>
    </row>
    <row r="201" spans="1:39" hidden="1" x14ac:dyDescent="0.25">
      <c r="B201" s="158"/>
      <c r="C201" s="158"/>
      <c r="D201" s="158"/>
      <c r="E201" s="158"/>
      <c r="F201" s="158"/>
      <c r="G201" s="158"/>
      <c r="H201" s="158"/>
      <c r="I201" s="158"/>
      <c r="J201" s="158"/>
      <c r="K201" s="158"/>
      <c r="L201" s="158"/>
      <c r="M201" s="158"/>
      <c r="N201" s="158"/>
    </row>
  </sheetData>
  <mergeCells count="19">
    <mergeCell ref="A126:A139"/>
    <mergeCell ref="A142:A158"/>
    <mergeCell ref="A161:A177"/>
    <mergeCell ref="C125:N125"/>
    <mergeCell ref="O125:Z125"/>
    <mergeCell ref="AA107:AL107"/>
    <mergeCell ref="C107:N107"/>
    <mergeCell ref="A92:A105"/>
    <mergeCell ref="A77:A90"/>
    <mergeCell ref="AA125:AL125"/>
    <mergeCell ref="A108:A122"/>
    <mergeCell ref="B108:N108"/>
    <mergeCell ref="O108:Z108"/>
    <mergeCell ref="AA108:AL108"/>
    <mergeCell ref="A4:A19"/>
    <mergeCell ref="A22:A37"/>
    <mergeCell ref="A40:A55"/>
    <mergeCell ref="A58:A74"/>
    <mergeCell ref="O107:Z107"/>
  </mergeCells>
  <conditionalFormatting sqref="C178:AM178">
    <cfRule type="expression" dxfId="0" priority="1">
      <formula>$C$178&lt;&gt;$C$73</formula>
    </cfRule>
  </conditionalFormatting>
  <pageMargins left="0.7" right="0.7" top="0.75" bottom="0.75" header="0.3" footer="0.3"/>
  <pageSetup orientation="portrait" r:id="rId1"/>
  <headerFooter>
    <oddFooter>&amp;RSchedule JNG-D7.F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AO97"/>
  <sheetViews>
    <sheetView tabSelected="1" zoomScale="80" zoomScaleNormal="80" workbookViewId="0">
      <pane xSplit="2" topLeftCell="C1" activePane="topRight" state="frozen"/>
      <selection activeCell="V20" sqref="V20"/>
      <selection pane="topRight" activeCell="V20" sqref="V20"/>
    </sheetView>
  </sheetViews>
  <sheetFormatPr defaultRowHeight="15" x14ac:dyDescent="0.25"/>
  <cols>
    <col min="1" max="1" width="10.5703125" customWidth="1"/>
    <col min="2" max="2" width="24.7109375" customWidth="1"/>
    <col min="3" max="3" width="15.7109375" bestFit="1" customWidth="1"/>
    <col min="4" max="8" width="13.7109375" customWidth="1"/>
    <col min="9" max="14" width="14.28515625" bestFit="1" customWidth="1"/>
    <col min="15" max="39" width="13.7109375" customWidth="1"/>
    <col min="40" max="40" width="10.5703125" bestFit="1" customWidth="1"/>
    <col min="41" max="41" width="15.7109375"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5" t="s">
        <v>13</v>
      </c>
      <c r="C2" s="343">
        <v>1</v>
      </c>
      <c r="D2" s="316">
        <f>C2</f>
        <v>1</v>
      </c>
      <c r="E2" s="310">
        <f t="shared" ref="E2:AM2" si="0">D2</f>
        <v>1</v>
      </c>
      <c r="F2" s="318">
        <f t="shared" si="0"/>
        <v>1</v>
      </c>
      <c r="G2" s="318">
        <f t="shared" si="0"/>
        <v>1</v>
      </c>
      <c r="H2" s="318">
        <f t="shared" si="0"/>
        <v>1</v>
      </c>
      <c r="I2" s="318">
        <f t="shared" si="0"/>
        <v>1</v>
      </c>
      <c r="J2" s="318">
        <f t="shared" si="0"/>
        <v>1</v>
      </c>
      <c r="K2" s="318">
        <f t="shared" si="0"/>
        <v>1</v>
      </c>
      <c r="L2" s="318">
        <f t="shared" si="0"/>
        <v>1</v>
      </c>
      <c r="M2" s="318">
        <f t="shared" si="0"/>
        <v>1</v>
      </c>
      <c r="N2" s="318">
        <f t="shared" si="0"/>
        <v>1</v>
      </c>
      <c r="O2" s="318">
        <f t="shared" si="0"/>
        <v>1</v>
      </c>
      <c r="P2" s="318">
        <f t="shared" si="0"/>
        <v>1</v>
      </c>
      <c r="Q2" s="318">
        <f t="shared" si="0"/>
        <v>1</v>
      </c>
      <c r="R2" s="318">
        <f t="shared" si="0"/>
        <v>1</v>
      </c>
      <c r="S2" s="318">
        <f t="shared" si="0"/>
        <v>1</v>
      </c>
      <c r="T2" s="318">
        <f t="shared" si="0"/>
        <v>1</v>
      </c>
      <c r="U2" s="318">
        <f t="shared" si="0"/>
        <v>1</v>
      </c>
      <c r="V2" s="318">
        <f t="shared" si="0"/>
        <v>1</v>
      </c>
      <c r="W2" s="318">
        <f t="shared" si="0"/>
        <v>1</v>
      </c>
      <c r="X2" s="318">
        <f t="shared" si="0"/>
        <v>1</v>
      </c>
      <c r="Y2" s="318">
        <f t="shared" si="0"/>
        <v>1</v>
      </c>
      <c r="Z2" s="318">
        <f t="shared" si="0"/>
        <v>1</v>
      </c>
      <c r="AA2" s="318">
        <f t="shared" si="0"/>
        <v>1</v>
      </c>
      <c r="AB2" s="318">
        <f t="shared" si="0"/>
        <v>1</v>
      </c>
      <c r="AC2" s="318">
        <f t="shared" si="0"/>
        <v>1</v>
      </c>
      <c r="AD2" s="318">
        <f t="shared" si="0"/>
        <v>1</v>
      </c>
      <c r="AE2" s="318">
        <f t="shared" si="0"/>
        <v>1</v>
      </c>
      <c r="AF2" s="318">
        <f t="shared" si="0"/>
        <v>1</v>
      </c>
      <c r="AG2" s="318">
        <f t="shared" si="0"/>
        <v>1</v>
      </c>
      <c r="AH2" s="318">
        <f t="shared" si="0"/>
        <v>1</v>
      </c>
      <c r="AI2" s="318">
        <f t="shared" si="0"/>
        <v>1</v>
      </c>
      <c r="AJ2" s="318">
        <f t="shared" si="0"/>
        <v>1</v>
      </c>
      <c r="AK2" s="318">
        <f t="shared" si="0"/>
        <v>1</v>
      </c>
      <c r="AL2" s="318">
        <f t="shared" si="0"/>
        <v>1</v>
      </c>
      <c r="AM2" s="318">
        <f t="shared" si="0"/>
        <v>1</v>
      </c>
    </row>
    <row r="3" spans="1:41" s="7" customFormat="1" ht="16.5" customHeight="1" thickBot="1" x14ac:dyDescent="0.4">
      <c r="B3" s="64"/>
      <c r="C3" s="660"/>
      <c r="D3" s="660"/>
      <c r="E3" s="660"/>
      <c r="F3" s="660"/>
      <c r="G3" s="660"/>
      <c r="H3" s="660"/>
      <c r="I3" s="660"/>
      <c r="J3" s="660"/>
      <c r="K3" s="660"/>
      <c r="L3" s="660"/>
      <c r="M3" s="660"/>
      <c r="N3" s="660"/>
      <c r="O3" s="660"/>
    </row>
    <row r="4" spans="1:41" ht="15.75" customHeight="1" thickBot="1" x14ac:dyDescent="0.3">
      <c r="A4" s="614" t="s">
        <v>273</v>
      </c>
      <c r="B4" s="17" t="s">
        <v>10</v>
      </c>
      <c r="C4" s="135">
        <f>' 1M - RES'!C4</f>
        <v>45292</v>
      </c>
      <c r="D4" s="135">
        <f>' 1M - RES'!D4</f>
        <v>45323</v>
      </c>
      <c r="E4" s="135">
        <f>' 1M - RES'!E4</f>
        <v>45352</v>
      </c>
      <c r="F4" s="135">
        <f>' 1M - RES'!F4</f>
        <v>45383</v>
      </c>
      <c r="G4" s="135">
        <f>' 1M - RES'!G4</f>
        <v>45413</v>
      </c>
      <c r="H4" s="135">
        <f>' 1M - RES'!H4</f>
        <v>45444</v>
      </c>
      <c r="I4" s="135">
        <f>' 1M - RES'!I4</f>
        <v>45474</v>
      </c>
      <c r="J4" s="135">
        <f>' 1M - RES'!J4</f>
        <v>45505</v>
      </c>
      <c r="K4" s="135">
        <f>' 1M - RES'!K4</f>
        <v>45536</v>
      </c>
      <c r="L4" s="135">
        <f>' 1M - RES'!L4</f>
        <v>45566</v>
      </c>
      <c r="M4" s="135">
        <f>' 1M - RES'!M4</f>
        <v>45597</v>
      </c>
      <c r="N4" s="135">
        <f>' 1M - RES'!N4</f>
        <v>45627</v>
      </c>
      <c r="O4" s="135">
        <f>' 1M - RES'!O4</f>
        <v>45658</v>
      </c>
      <c r="P4" s="135">
        <f>' 1M - RES'!P4</f>
        <v>45689</v>
      </c>
      <c r="Q4" s="135">
        <f>' 1M - RES'!Q4</f>
        <v>45717</v>
      </c>
      <c r="R4" s="135">
        <f>' 1M - RES'!R4</f>
        <v>45748</v>
      </c>
      <c r="S4" s="135">
        <f>' 1M - RES'!S4</f>
        <v>45778</v>
      </c>
      <c r="T4" s="135">
        <f>' 1M - RES'!T4</f>
        <v>45809</v>
      </c>
      <c r="U4" s="135">
        <f>' 1M - RES'!U4</f>
        <v>45839</v>
      </c>
      <c r="V4" s="135">
        <f>' 1M - RES'!V4</f>
        <v>45870</v>
      </c>
      <c r="W4" s="135">
        <f>' 1M - RES'!W4</f>
        <v>45901</v>
      </c>
      <c r="X4" s="135">
        <f>' 1M - RES'!X4</f>
        <v>45931</v>
      </c>
      <c r="Y4" s="135">
        <f>' 1M - RES'!Y4</f>
        <v>45962</v>
      </c>
      <c r="Z4" s="135">
        <f>' 1M - RES'!Z4</f>
        <v>45992</v>
      </c>
      <c r="AA4" s="135">
        <f>' 1M - RES'!AA4</f>
        <v>46023</v>
      </c>
      <c r="AB4" s="135">
        <f>' 1M - RES'!AB4</f>
        <v>46054</v>
      </c>
      <c r="AC4" s="135">
        <f>' 1M - RES'!AC4</f>
        <v>46082</v>
      </c>
      <c r="AD4" s="135">
        <f>' 1M - RES'!AD4</f>
        <v>46113</v>
      </c>
      <c r="AE4" s="135">
        <f>' 1M - RES'!AE4</f>
        <v>46143</v>
      </c>
      <c r="AF4" s="135">
        <f>' 1M - RES'!AF4</f>
        <v>46174</v>
      </c>
      <c r="AG4" s="135">
        <f>' 1M - RES'!AG4</f>
        <v>46204</v>
      </c>
      <c r="AH4" s="135">
        <f>' 1M - RES'!AH4</f>
        <v>46235</v>
      </c>
      <c r="AI4" s="135">
        <f>' 1M - RES'!AI4</f>
        <v>46266</v>
      </c>
      <c r="AJ4" s="135">
        <f>' 1M - RES'!AJ4</f>
        <v>46296</v>
      </c>
      <c r="AK4" s="135">
        <f>' 1M - RES'!AK4</f>
        <v>46327</v>
      </c>
      <c r="AL4" s="135">
        <f>' 1M - RES'!AL4</f>
        <v>46357</v>
      </c>
      <c r="AM4" s="135">
        <f>' 1M - RES'!AM4</f>
        <v>46388</v>
      </c>
    </row>
    <row r="5" spans="1:41" ht="15" customHeight="1" x14ac:dyDescent="0.25">
      <c r="A5" s="615"/>
      <c r="B5" s="11" t="s">
        <v>0</v>
      </c>
      <c r="C5" s="3">
        <f>'RES kWh ENTRY'!C172</f>
        <v>0</v>
      </c>
      <c r="D5" s="3">
        <f>'RES kWh ENTRY'!D172</f>
        <v>0</v>
      </c>
      <c r="E5" s="3">
        <f>'RES kWh ENTRY'!E172</f>
        <v>0</v>
      </c>
      <c r="F5" s="3">
        <f>'RES kWh ENTRY'!F172</f>
        <v>0</v>
      </c>
      <c r="G5" s="3">
        <f>'RES kWh ENTRY'!G172</f>
        <v>0</v>
      </c>
      <c r="H5" s="3">
        <f>'RES kWh ENTRY'!H172</f>
        <v>0</v>
      </c>
      <c r="I5" s="3">
        <f>'RES kWh ENTRY'!I172</f>
        <v>12293.2955466</v>
      </c>
      <c r="J5" s="3">
        <f>'RES kWh ENTRY'!J172</f>
        <v>0</v>
      </c>
      <c r="K5" s="3">
        <f>'RES kWh ENTRY'!K172</f>
        <v>0</v>
      </c>
      <c r="L5" s="3">
        <f>'RES kWh ENTRY'!L172</f>
        <v>0</v>
      </c>
      <c r="M5" s="3">
        <f>'RES kWh ENTRY'!M172</f>
        <v>0</v>
      </c>
      <c r="N5" s="3">
        <f>'RES kWh ENTRY'!N172</f>
        <v>49173.182186400001</v>
      </c>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row>
    <row r="6" spans="1:41" x14ac:dyDescent="0.25">
      <c r="A6" s="615"/>
      <c r="B6" s="12" t="s">
        <v>1</v>
      </c>
      <c r="C6" s="3">
        <f>'RES kWh ENTRY'!C173</f>
        <v>0</v>
      </c>
      <c r="D6" s="3">
        <f>'RES kWh ENTRY'!D173</f>
        <v>0</v>
      </c>
      <c r="E6" s="3">
        <f>'RES kWh ENTRY'!E173</f>
        <v>89325.606745733967</v>
      </c>
      <c r="F6" s="3">
        <f>'RES kWh ENTRY'!F173</f>
        <v>229602.94246666494</v>
      </c>
      <c r="G6" s="3">
        <f>'RES kWh ENTRY'!G173</f>
        <v>290364.84451228066</v>
      </c>
      <c r="H6" s="3">
        <f>'RES kWh ENTRY'!H173</f>
        <v>360619.60470327066</v>
      </c>
      <c r="I6" s="3">
        <f>'RES kWh ENTRY'!I173</f>
        <v>200286.999331308</v>
      </c>
      <c r="J6" s="3">
        <f>'RES kWh ENTRY'!J173</f>
        <v>49601.271789695493</v>
      </c>
      <c r="K6" s="3">
        <f>'RES kWh ENTRY'!K173</f>
        <v>213904.56645598251</v>
      </c>
      <c r="L6" s="3">
        <f>'RES kWh ENTRY'!L173</f>
        <v>209152.91820984421</v>
      </c>
      <c r="M6" s="3">
        <f>'RES kWh ENTRY'!M173</f>
        <v>284008.81949454854</v>
      </c>
      <c r="N6" s="3">
        <f>'RES kWh ENTRY'!N173</f>
        <v>307931.76658039651</v>
      </c>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row>
    <row r="7" spans="1:41" x14ac:dyDescent="0.25">
      <c r="A7" s="615"/>
      <c r="B7" s="11" t="s">
        <v>2</v>
      </c>
      <c r="C7" s="3">
        <f>'RES kWh ENTRY'!C174</f>
        <v>0</v>
      </c>
      <c r="D7" s="3">
        <f>'RES kWh ENTRY'!D174</f>
        <v>0</v>
      </c>
      <c r="E7" s="3">
        <f>'RES kWh ENTRY'!E174</f>
        <v>0</v>
      </c>
      <c r="F7" s="3">
        <f>'RES kWh ENTRY'!F174</f>
        <v>0</v>
      </c>
      <c r="G7" s="3">
        <f>'RES kWh ENTRY'!G174</f>
        <v>0</v>
      </c>
      <c r="H7" s="3">
        <f>'RES kWh ENTRY'!H174</f>
        <v>0</v>
      </c>
      <c r="I7" s="3">
        <f>'RES kWh ENTRY'!I174</f>
        <v>0</v>
      </c>
      <c r="J7" s="3">
        <f>'RES kWh ENTRY'!J174</f>
        <v>0</v>
      </c>
      <c r="K7" s="3">
        <f>'RES kWh ENTRY'!K174</f>
        <v>0</v>
      </c>
      <c r="L7" s="3">
        <f>'RES kWh ENTRY'!L174</f>
        <v>0</v>
      </c>
      <c r="M7" s="3">
        <f>'RES kWh ENTRY'!M174</f>
        <v>0</v>
      </c>
      <c r="N7" s="3">
        <f>'RES kWh ENTRY'!N174</f>
        <v>0</v>
      </c>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row>
    <row r="8" spans="1:41" x14ac:dyDescent="0.25">
      <c r="A8" s="615"/>
      <c r="B8" s="11" t="s">
        <v>9</v>
      </c>
      <c r="C8" s="3">
        <f>'RES kWh ENTRY'!C175</f>
        <v>0</v>
      </c>
      <c r="D8" s="3">
        <f>'RES kWh ENTRY'!D175</f>
        <v>0</v>
      </c>
      <c r="E8" s="3">
        <f>'RES kWh ENTRY'!E175</f>
        <v>344021.9169700268</v>
      </c>
      <c r="F8" s="3">
        <f>'RES kWh ENTRY'!F175</f>
        <v>854286.76805749128</v>
      </c>
      <c r="G8" s="3">
        <f>'RES kWh ENTRY'!G175</f>
        <v>980352.77436087001</v>
      </c>
      <c r="H8" s="3">
        <f>'RES kWh ENTRY'!H175</f>
        <v>533580.26301837759</v>
      </c>
      <c r="I8" s="3">
        <f>'RES kWh ENTRY'!I175</f>
        <v>431552.43110981322</v>
      </c>
      <c r="J8" s="3">
        <f>'RES kWh ENTRY'!J175</f>
        <v>96176.880640592179</v>
      </c>
      <c r="K8" s="3">
        <f>'RES kWh ENTRY'!K175</f>
        <v>271306.06452359812</v>
      </c>
      <c r="L8" s="3">
        <f>'RES kWh ENTRY'!L175</f>
        <v>386005.25104551011</v>
      </c>
      <c r="M8" s="3">
        <f>'RES kWh ENTRY'!M175</f>
        <v>238345.97575079405</v>
      </c>
      <c r="N8" s="3">
        <f>'RES kWh ENTRY'!N175</f>
        <v>427033.16097472259</v>
      </c>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row>
    <row r="9" spans="1:41" x14ac:dyDescent="0.25">
      <c r="A9" s="615"/>
      <c r="B9" s="12" t="s">
        <v>3</v>
      </c>
      <c r="C9" s="3">
        <f>'RES kWh ENTRY'!C176</f>
        <v>0</v>
      </c>
      <c r="D9" s="3">
        <f>'RES kWh ENTRY'!D176</f>
        <v>0</v>
      </c>
      <c r="E9" s="3">
        <f>'RES kWh ENTRY'!E176</f>
        <v>32134.27909149864</v>
      </c>
      <c r="F9" s="3">
        <f>'RES kWh ENTRY'!F176</f>
        <v>42712.30801992942</v>
      </c>
      <c r="G9" s="3">
        <f>'RES kWh ENTRY'!G176</f>
        <v>56616.240453761449</v>
      </c>
      <c r="H9" s="3">
        <f>'RES kWh ENTRY'!H176</f>
        <v>51185.010629089156</v>
      </c>
      <c r="I9" s="3">
        <f>'RES kWh ENTRY'!I176</f>
        <v>62063.882989152546</v>
      </c>
      <c r="J9" s="3">
        <f>'RES kWh ENTRY'!J176</f>
        <v>13591.076355117031</v>
      </c>
      <c r="K9" s="3">
        <f>'RES kWh ENTRY'!K176</f>
        <v>106107.2315861854</v>
      </c>
      <c r="L9" s="3">
        <f>'RES kWh ENTRY'!L176</f>
        <v>53241.478159231599</v>
      </c>
      <c r="M9" s="3">
        <f>'RES kWh ENTRY'!M176</f>
        <v>111068.06013670536</v>
      </c>
      <c r="N9" s="3">
        <f>'RES kWh ENTRY'!N176</f>
        <v>84927.61200988217</v>
      </c>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row>
    <row r="10" spans="1:41" x14ac:dyDescent="0.25">
      <c r="A10" s="615"/>
      <c r="B10" s="11" t="s">
        <v>4</v>
      </c>
      <c r="C10" s="3">
        <f>'RES kWh ENTRY'!C177</f>
        <v>0</v>
      </c>
      <c r="D10" s="3">
        <f>'RES kWh ENTRY'!D177</f>
        <v>0</v>
      </c>
      <c r="E10" s="3">
        <f>'RES kWh ENTRY'!E177</f>
        <v>0</v>
      </c>
      <c r="F10" s="3">
        <f>'RES kWh ENTRY'!F177</f>
        <v>21717.597814753328</v>
      </c>
      <c r="G10" s="3">
        <f>'RES kWh ENTRY'!G177</f>
        <v>6599.3435704091371</v>
      </c>
      <c r="H10" s="3">
        <f>'RES kWh ENTRY'!H177</f>
        <v>611.82793198321576</v>
      </c>
      <c r="I10" s="3">
        <f>'RES kWh ENTRY'!I177</f>
        <v>1884.1981754610176</v>
      </c>
      <c r="J10" s="3">
        <f>'RES kWh ENTRY'!J177</f>
        <v>1629.3733468882815</v>
      </c>
      <c r="K10" s="3">
        <f>'RES kWh ENTRY'!K177</f>
        <v>4308.7610687569822</v>
      </c>
      <c r="L10" s="3">
        <f>'RES kWh ENTRY'!L177</f>
        <v>27280.48972667725</v>
      </c>
      <c r="M10" s="3">
        <f>'RES kWh ENTRY'!M177</f>
        <v>12283.426330887454</v>
      </c>
      <c r="N10" s="3">
        <f>'RES kWh ENTRY'!N177</f>
        <v>13140.826504467279</v>
      </c>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row>
    <row r="11" spans="1:41" x14ac:dyDescent="0.25">
      <c r="A11" s="615"/>
      <c r="B11" s="11" t="s">
        <v>5</v>
      </c>
      <c r="C11" s="3">
        <f>'RES kWh ENTRY'!C178</f>
        <v>0</v>
      </c>
      <c r="D11" s="3">
        <f>'RES kWh ENTRY'!D178</f>
        <v>0</v>
      </c>
      <c r="E11" s="3">
        <f>'RES kWh ENTRY'!E178</f>
        <v>0</v>
      </c>
      <c r="F11" s="3">
        <f>'RES kWh ENTRY'!F178</f>
        <v>0</v>
      </c>
      <c r="G11" s="3">
        <f>'RES kWh ENTRY'!G178</f>
        <v>0</v>
      </c>
      <c r="H11" s="3">
        <f>'RES kWh ENTRY'!H178</f>
        <v>0</v>
      </c>
      <c r="I11" s="3">
        <f>'RES kWh ENTRY'!I178</f>
        <v>0</v>
      </c>
      <c r="J11" s="3">
        <f>'RES kWh ENTRY'!J178</f>
        <v>153.9</v>
      </c>
      <c r="K11" s="3">
        <f>'RES kWh ENTRY'!K178</f>
        <v>0</v>
      </c>
      <c r="L11" s="3">
        <f>'RES kWh ENTRY'!L178</f>
        <v>0</v>
      </c>
      <c r="M11" s="3">
        <f>'RES kWh ENTRY'!M178</f>
        <v>0</v>
      </c>
      <c r="N11" s="3">
        <f>'RES kWh ENTRY'!N178</f>
        <v>0</v>
      </c>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row>
    <row r="12" spans="1:41" x14ac:dyDescent="0.25">
      <c r="A12" s="615"/>
      <c r="B12" s="11" t="s">
        <v>6</v>
      </c>
      <c r="C12" s="3">
        <f>'RES kWh ENTRY'!C179</f>
        <v>0</v>
      </c>
      <c r="D12" s="3">
        <f>'RES kWh ENTRY'!D179</f>
        <v>0</v>
      </c>
      <c r="E12" s="3">
        <f>'RES kWh ENTRY'!E179</f>
        <v>0</v>
      </c>
      <c r="F12" s="3">
        <f>'RES kWh ENTRY'!F179</f>
        <v>0</v>
      </c>
      <c r="G12" s="3">
        <f>'RES kWh ENTRY'!G179</f>
        <v>0</v>
      </c>
      <c r="H12" s="3">
        <f>'RES kWh ENTRY'!H179</f>
        <v>0</v>
      </c>
      <c r="I12" s="3">
        <f>'RES kWh ENTRY'!I179</f>
        <v>0</v>
      </c>
      <c r="J12" s="3">
        <f>'RES kWh ENTRY'!J179</f>
        <v>0</v>
      </c>
      <c r="K12" s="3">
        <f>'RES kWh ENTRY'!K179</f>
        <v>0</v>
      </c>
      <c r="L12" s="3">
        <f>'RES kWh ENTRY'!L179</f>
        <v>0</v>
      </c>
      <c r="M12" s="3">
        <f>'RES kWh ENTRY'!M179</f>
        <v>0</v>
      </c>
      <c r="N12" s="3">
        <f>'RES kWh ENTRY'!N179</f>
        <v>0</v>
      </c>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row>
    <row r="13" spans="1:41" x14ac:dyDescent="0.25">
      <c r="A13" s="615"/>
      <c r="B13" s="11" t="s">
        <v>7</v>
      </c>
      <c r="C13" s="3">
        <f>'RES kWh ENTRY'!C180</f>
        <v>0</v>
      </c>
      <c r="D13" s="3">
        <f>'RES kWh ENTRY'!D180</f>
        <v>0</v>
      </c>
      <c r="E13" s="3">
        <f>'RES kWh ENTRY'!E180</f>
        <v>0</v>
      </c>
      <c r="F13" s="3">
        <f>'RES kWh ENTRY'!F180</f>
        <v>3789.9150441399979</v>
      </c>
      <c r="G13" s="3">
        <f>'RES kWh ENTRY'!G180</f>
        <v>2459.3165680000002</v>
      </c>
      <c r="H13" s="3">
        <f>'RES kWh ENTRY'!H180</f>
        <v>491.86331360000003</v>
      </c>
      <c r="I13" s="3">
        <f>'RES kWh ENTRY'!I180</f>
        <v>0</v>
      </c>
      <c r="J13" s="3">
        <f>'RES kWh ENTRY'!J180</f>
        <v>0</v>
      </c>
      <c r="K13" s="3">
        <f>'RES kWh ENTRY'!K180</f>
        <v>0</v>
      </c>
      <c r="L13" s="3">
        <f>'RES kWh ENTRY'!L180</f>
        <v>4443.9350801999999</v>
      </c>
      <c r="M13" s="3">
        <f>'RES kWh ENTRY'!M180</f>
        <v>0</v>
      </c>
      <c r="N13" s="3">
        <f>'RES kWh ENTRY'!N180</f>
        <v>2459.3165680000002</v>
      </c>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row>
    <row r="14" spans="1:41" x14ac:dyDescent="0.25">
      <c r="A14" s="615"/>
      <c r="B14" s="11" t="s">
        <v>8</v>
      </c>
      <c r="C14" s="3">
        <f>'RES kWh ENTRY'!C181</f>
        <v>0</v>
      </c>
      <c r="D14" s="3">
        <f>'RES kWh ENTRY'!D181</f>
        <v>0</v>
      </c>
      <c r="E14" s="3">
        <f>'RES kWh ENTRY'!E181</f>
        <v>0</v>
      </c>
      <c r="F14" s="3">
        <f>'RES kWh ENTRY'!F181</f>
        <v>0</v>
      </c>
      <c r="G14" s="3">
        <f>'RES kWh ENTRY'!G181</f>
        <v>34156.015013818338</v>
      </c>
      <c r="H14" s="3">
        <f>'RES kWh ENTRY'!H181</f>
        <v>0</v>
      </c>
      <c r="I14" s="3">
        <f>'RES kWh ENTRY'!I181</f>
        <v>29445.731029675426</v>
      </c>
      <c r="J14" s="3">
        <f>'RES kWh ENTRY'!J181</f>
        <v>0</v>
      </c>
      <c r="K14" s="3">
        <f>'RES kWh ENTRY'!K181</f>
        <v>110.99911299999999</v>
      </c>
      <c r="L14" s="3">
        <f>'RES kWh ENTRY'!L181</f>
        <v>23838.595908765659</v>
      </c>
      <c r="M14" s="3">
        <f>'RES kWh ENTRY'!M181</f>
        <v>150.66368013333332</v>
      </c>
      <c r="N14" s="3">
        <f>'RES kWh ENTRY'!N181</f>
        <v>22938.110604877955</v>
      </c>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row>
    <row r="15" spans="1:41" x14ac:dyDescent="0.25">
      <c r="A15" s="615"/>
      <c r="B15" s="11" t="s">
        <v>11</v>
      </c>
      <c r="C15" s="3"/>
      <c r="D15" s="3"/>
      <c r="E15" s="222"/>
      <c r="F15" s="222"/>
      <c r="G15" s="222"/>
      <c r="H15" s="222"/>
      <c r="I15" s="222"/>
      <c r="J15" s="222"/>
      <c r="K15" s="222"/>
      <c r="L15" s="222"/>
      <c r="M15" s="222"/>
      <c r="N15" s="222"/>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row>
    <row r="16" spans="1:41" ht="15.75" thickBot="1" x14ac:dyDescent="0.3">
      <c r="A16" s="616"/>
      <c r="B16" s="177" t="s">
        <v>24</v>
      </c>
      <c r="C16" s="223">
        <f>SUM(C5:C15)</f>
        <v>0</v>
      </c>
      <c r="D16" s="223">
        <f t="shared" ref="D16:AM16" si="1">SUM(D5:D15)</f>
        <v>0</v>
      </c>
      <c r="E16" s="223">
        <f t="shared" si="1"/>
        <v>465481.80280725943</v>
      </c>
      <c r="F16" s="223">
        <f t="shared" si="1"/>
        <v>1152109.531402979</v>
      </c>
      <c r="G16" s="223">
        <f t="shared" si="1"/>
        <v>1370548.5344791396</v>
      </c>
      <c r="H16" s="223">
        <f t="shared" si="1"/>
        <v>946488.56959632051</v>
      </c>
      <c r="I16" s="223">
        <f t="shared" si="1"/>
        <v>737526.53818201029</v>
      </c>
      <c r="J16" s="223">
        <f t="shared" si="1"/>
        <v>161152.50213229298</v>
      </c>
      <c r="K16" s="223">
        <f t="shared" si="1"/>
        <v>595737.62274752301</v>
      </c>
      <c r="L16" s="223">
        <f t="shared" si="1"/>
        <v>703962.66813022888</v>
      </c>
      <c r="M16" s="223">
        <f t="shared" si="1"/>
        <v>645856.94539306872</v>
      </c>
      <c r="N16" s="223">
        <f t="shared" si="1"/>
        <v>907603.97542874643</v>
      </c>
      <c r="O16" s="224">
        <f t="shared" si="1"/>
        <v>0</v>
      </c>
      <c r="P16" s="224">
        <f t="shared" si="1"/>
        <v>0</v>
      </c>
      <c r="Q16" s="224">
        <f t="shared" si="1"/>
        <v>0</v>
      </c>
      <c r="R16" s="224">
        <f t="shared" si="1"/>
        <v>0</v>
      </c>
      <c r="S16" s="224">
        <f t="shared" si="1"/>
        <v>0</v>
      </c>
      <c r="T16" s="224">
        <f t="shared" si="1"/>
        <v>0</v>
      </c>
      <c r="U16" s="224">
        <f t="shared" si="1"/>
        <v>0</v>
      </c>
      <c r="V16" s="224">
        <f t="shared" si="1"/>
        <v>0</v>
      </c>
      <c r="W16" s="224">
        <f t="shared" si="1"/>
        <v>0</v>
      </c>
      <c r="X16" s="224">
        <f t="shared" si="1"/>
        <v>0</v>
      </c>
      <c r="Y16" s="224">
        <f t="shared" si="1"/>
        <v>0</v>
      </c>
      <c r="Z16" s="224">
        <f t="shared" si="1"/>
        <v>0</v>
      </c>
      <c r="AA16" s="224">
        <f t="shared" si="1"/>
        <v>0</v>
      </c>
      <c r="AB16" s="224">
        <f t="shared" si="1"/>
        <v>0</v>
      </c>
      <c r="AC16" s="224">
        <f t="shared" si="1"/>
        <v>0</v>
      </c>
      <c r="AD16" s="224">
        <f t="shared" si="1"/>
        <v>0</v>
      </c>
      <c r="AE16" s="224">
        <f t="shared" si="1"/>
        <v>0</v>
      </c>
      <c r="AF16" s="224">
        <f t="shared" si="1"/>
        <v>0</v>
      </c>
      <c r="AG16" s="224">
        <f t="shared" si="1"/>
        <v>0</v>
      </c>
      <c r="AH16" s="224">
        <f t="shared" si="1"/>
        <v>0</v>
      </c>
      <c r="AI16" s="224">
        <f t="shared" si="1"/>
        <v>0</v>
      </c>
      <c r="AJ16" s="224">
        <f t="shared" si="1"/>
        <v>0</v>
      </c>
      <c r="AK16" s="224">
        <f t="shared" si="1"/>
        <v>0</v>
      </c>
      <c r="AL16" s="224">
        <f t="shared" si="1"/>
        <v>0</v>
      </c>
      <c r="AM16" s="224">
        <f t="shared" si="1"/>
        <v>0</v>
      </c>
    </row>
    <row r="17" spans="1:39" x14ac:dyDescent="0.25">
      <c r="A17" s="240"/>
      <c r="B17" s="241"/>
      <c r="C17" s="9"/>
      <c r="D17" s="241"/>
      <c r="E17" s="9"/>
      <c r="F17" s="241"/>
      <c r="G17" s="241"/>
      <c r="H17" s="9"/>
      <c r="I17" s="241"/>
      <c r="J17" s="241"/>
      <c r="K17" s="9"/>
      <c r="L17" s="241"/>
      <c r="M17" s="241"/>
      <c r="N17" s="9"/>
      <c r="O17" s="241"/>
      <c r="P17" s="241"/>
      <c r="Q17" s="9"/>
      <c r="R17" s="241"/>
      <c r="S17" s="241"/>
      <c r="T17" s="9"/>
      <c r="U17" s="241"/>
      <c r="V17" s="241"/>
      <c r="W17" s="9"/>
      <c r="X17" s="241"/>
      <c r="Y17" s="241"/>
      <c r="Z17" s="9"/>
      <c r="AA17" s="241"/>
      <c r="AB17" s="241"/>
      <c r="AC17" s="9"/>
      <c r="AD17" s="241"/>
      <c r="AE17" s="241"/>
      <c r="AF17" s="9"/>
      <c r="AG17" s="241"/>
      <c r="AH17" s="241"/>
      <c r="AI17" s="9"/>
      <c r="AJ17" s="241"/>
      <c r="AK17" s="241"/>
      <c r="AL17" s="9"/>
      <c r="AM17" s="241"/>
    </row>
    <row r="18" spans="1:39" ht="15.75" thickBot="1" x14ac:dyDescent="0.3">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row>
    <row r="19" spans="1:39" ht="16.5" thickBot="1" x14ac:dyDescent="0.3">
      <c r="A19" s="617" t="s">
        <v>14</v>
      </c>
      <c r="B19" s="17" t="s">
        <v>10</v>
      </c>
      <c r="C19" s="135">
        <f>C$4</f>
        <v>45292</v>
      </c>
      <c r="D19" s="135">
        <f t="shared" ref="D19:AM19" si="2">D$4</f>
        <v>45323</v>
      </c>
      <c r="E19" s="135">
        <f t="shared" si="2"/>
        <v>45352</v>
      </c>
      <c r="F19" s="135">
        <f t="shared" si="2"/>
        <v>45383</v>
      </c>
      <c r="G19" s="135">
        <f t="shared" si="2"/>
        <v>45413</v>
      </c>
      <c r="H19" s="135">
        <f t="shared" si="2"/>
        <v>45444</v>
      </c>
      <c r="I19" s="135">
        <f t="shared" si="2"/>
        <v>45474</v>
      </c>
      <c r="J19" s="135">
        <f t="shared" si="2"/>
        <v>45505</v>
      </c>
      <c r="K19" s="135">
        <f t="shared" si="2"/>
        <v>45536</v>
      </c>
      <c r="L19" s="135">
        <f t="shared" si="2"/>
        <v>45566</v>
      </c>
      <c r="M19" s="135">
        <f t="shared" si="2"/>
        <v>45597</v>
      </c>
      <c r="N19" s="135">
        <f t="shared" si="2"/>
        <v>45627</v>
      </c>
      <c r="O19" s="135">
        <f t="shared" si="2"/>
        <v>45658</v>
      </c>
      <c r="P19" s="135">
        <f t="shared" si="2"/>
        <v>45689</v>
      </c>
      <c r="Q19" s="135">
        <f t="shared" si="2"/>
        <v>45717</v>
      </c>
      <c r="R19" s="135">
        <f t="shared" si="2"/>
        <v>45748</v>
      </c>
      <c r="S19" s="135">
        <f t="shared" si="2"/>
        <v>45778</v>
      </c>
      <c r="T19" s="135">
        <f t="shared" si="2"/>
        <v>45809</v>
      </c>
      <c r="U19" s="135">
        <f t="shared" si="2"/>
        <v>45839</v>
      </c>
      <c r="V19" s="135">
        <f t="shared" si="2"/>
        <v>45870</v>
      </c>
      <c r="W19" s="135">
        <f t="shared" si="2"/>
        <v>45901</v>
      </c>
      <c r="X19" s="135">
        <f t="shared" si="2"/>
        <v>45931</v>
      </c>
      <c r="Y19" s="135">
        <f t="shared" si="2"/>
        <v>45962</v>
      </c>
      <c r="Z19" s="135">
        <f t="shared" si="2"/>
        <v>45992</v>
      </c>
      <c r="AA19" s="135">
        <f t="shared" si="2"/>
        <v>46023</v>
      </c>
      <c r="AB19" s="135">
        <f t="shared" si="2"/>
        <v>46054</v>
      </c>
      <c r="AC19" s="135">
        <f t="shared" si="2"/>
        <v>46082</v>
      </c>
      <c r="AD19" s="135">
        <f t="shared" si="2"/>
        <v>46113</v>
      </c>
      <c r="AE19" s="135">
        <f t="shared" si="2"/>
        <v>46143</v>
      </c>
      <c r="AF19" s="135">
        <f t="shared" si="2"/>
        <v>46174</v>
      </c>
      <c r="AG19" s="135">
        <f t="shared" si="2"/>
        <v>46204</v>
      </c>
      <c r="AH19" s="135">
        <f t="shared" si="2"/>
        <v>46235</v>
      </c>
      <c r="AI19" s="135">
        <f t="shared" si="2"/>
        <v>46266</v>
      </c>
      <c r="AJ19" s="135">
        <f t="shared" si="2"/>
        <v>46296</v>
      </c>
      <c r="AK19" s="135">
        <f t="shared" si="2"/>
        <v>46327</v>
      </c>
      <c r="AL19" s="135">
        <f t="shared" si="2"/>
        <v>46357</v>
      </c>
      <c r="AM19" s="135">
        <f t="shared" si="2"/>
        <v>46388</v>
      </c>
    </row>
    <row r="20" spans="1:39" ht="15" customHeight="1" x14ac:dyDescent="0.25">
      <c r="A20" s="618"/>
      <c r="B20" s="11" t="str">
        <f t="shared" ref="B20:C31" si="3">B5</f>
        <v>Building Shell</v>
      </c>
      <c r="C20" s="3">
        <f>C5</f>
        <v>0</v>
      </c>
      <c r="D20" s="3">
        <f>IF(SUM($C$16:$N$16)=0,0,C20+D5)</f>
        <v>0</v>
      </c>
      <c r="E20" s="3">
        <f t="shared" ref="E20:AM20" si="4">IF(SUM($C$16:$N$16)=0,0,D20+E5)</f>
        <v>0</v>
      </c>
      <c r="F20" s="3">
        <f t="shared" si="4"/>
        <v>0</v>
      </c>
      <c r="G20" s="3">
        <f t="shared" si="4"/>
        <v>0</v>
      </c>
      <c r="H20" s="3">
        <f t="shared" si="4"/>
        <v>0</v>
      </c>
      <c r="I20" s="3">
        <f t="shared" si="4"/>
        <v>12293.2955466</v>
      </c>
      <c r="J20" s="3">
        <f t="shared" si="4"/>
        <v>12293.2955466</v>
      </c>
      <c r="K20" s="3">
        <f t="shared" si="4"/>
        <v>12293.2955466</v>
      </c>
      <c r="L20" s="3">
        <f t="shared" si="4"/>
        <v>12293.2955466</v>
      </c>
      <c r="M20" s="3">
        <f t="shared" si="4"/>
        <v>12293.2955466</v>
      </c>
      <c r="N20" s="3">
        <f t="shared" si="4"/>
        <v>61466.477733</v>
      </c>
      <c r="O20" s="3">
        <f t="shared" si="4"/>
        <v>61466.477733</v>
      </c>
      <c r="P20" s="3">
        <f t="shared" si="4"/>
        <v>61466.477733</v>
      </c>
      <c r="Q20" s="3">
        <f t="shared" si="4"/>
        <v>61466.477733</v>
      </c>
      <c r="R20" s="3">
        <f t="shared" si="4"/>
        <v>61466.477733</v>
      </c>
      <c r="S20" s="3">
        <f t="shared" si="4"/>
        <v>61466.477733</v>
      </c>
      <c r="T20" s="3">
        <f t="shared" si="4"/>
        <v>61466.477733</v>
      </c>
      <c r="U20" s="3">
        <f t="shared" si="4"/>
        <v>61466.477733</v>
      </c>
      <c r="V20" s="3">
        <f t="shared" si="4"/>
        <v>61466.477733</v>
      </c>
      <c r="W20" s="3">
        <f t="shared" si="4"/>
        <v>61466.477733</v>
      </c>
      <c r="X20" s="3">
        <f t="shared" si="4"/>
        <v>61466.477733</v>
      </c>
      <c r="Y20" s="3">
        <f t="shared" si="4"/>
        <v>61466.477733</v>
      </c>
      <c r="Z20" s="3">
        <f t="shared" si="4"/>
        <v>61466.477733</v>
      </c>
      <c r="AA20" s="3">
        <f t="shared" si="4"/>
        <v>61466.477733</v>
      </c>
      <c r="AB20" s="3">
        <f t="shared" si="4"/>
        <v>61466.477733</v>
      </c>
      <c r="AC20" s="3">
        <f t="shared" si="4"/>
        <v>61466.477733</v>
      </c>
      <c r="AD20" s="3">
        <f t="shared" si="4"/>
        <v>61466.477733</v>
      </c>
      <c r="AE20" s="3">
        <f t="shared" si="4"/>
        <v>61466.477733</v>
      </c>
      <c r="AF20" s="3">
        <f t="shared" si="4"/>
        <v>61466.477733</v>
      </c>
      <c r="AG20" s="3">
        <f t="shared" si="4"/>
        <v>61466.477733</v>
      </c>
      <c r="AH20" s="3">
        <f t="shared" si="4"/>
        <v>61466.477733</v>
      </c>
      <c r="AI20" s="3">
        <f t="shared" si="4"/>
        <v>61466.477733</v>
      </c>
      <c r="AJ20" s="3">
        <f t="shared" si="4"/>
        <v>61466.477733</v>
      </c>
      <c r="AK20" s="3">
        <f t="shared" si="4"/>
        <v>61466.477733</v>
      </c>
      <c r="AL20" s="3">
        <f t="shared" si="4"/>
        <v>61466.477733</v>
      </c>
      <c r="AM20" s="3">
        <f t="shared" si="4"/>
        <v>61466.477733</v>
      </c>
    </row>
    <row r="21" spans="1:39" x14ac:dyDescent="0.25">
      <c r="A21" s="618"/>
      <c r="B21" s="12" t="str">
        <f t="shared" si="3"/>
        <v>Cooling</v>
      </c>
      <c r="C21" s="3">
        <f t="shared" si="3"/>
        <v>0</v>
      </c>
      <c r="D21" s="3">
        <f t="shared" ref="D21:AM21" si="5">IF(SUM($C$16:$N$16)=0,0,C21+D6)</f>
        <v>0</v>
      </c>
      <c r="E21" s="3">
        <f t="shared" si="5"/>
        <v>89325.606745733967</v>
      </c>
      <c r="F21" s="3">
        <f t="shared" si="5"/>
        <v>318928.54921239894</v>
      </c>
      <c r="G21" s="3">
        <f t="shared" si="5"/>
        <v>609293.3937246796</v>
      </c>
      <c r="H21" s="3">
        <f t="shared" si="5"/>
        <v>969912.99842795031</v>
      </c>
      <c r="I21" s="3">
        <f t="shared" si="5"/>
        <v>1170199.9977592584</v>
      </c>
      <c r="J21" s="3">
        <f t="shared" si="5"/>
        <v>1219801.269548954</v>
      </c>
      <c r="K21" s="3">
        <f t="shared" si="5"/>
        <v>1433705.8360049366</v>
      </c>
      <c r="L21" s="3">
        <f t="shared" si="5"/>
        <v>1642858.7542147809</v>
      </c>
      <c r="M21" s="3">
        <f t="shared" si="5"/>
        <v>1926867.5737093294</v>
      </c>
      <c r="N21" s="3">
        <f t="shared" si="5"/>
        <v>2234799.3402897259</v>
      </c>
      <c r="O21" s="3">
        <f t="shared" si="5"/>
        <v>2234799.3402897259</v>
      </c>
      <c r="P21" s="3">
        <f t="shared" si="5"/>
        <v>2234799.3402897259</v>
      </c>
      <c r="Q21" s="3">
        <f t="shared" si="5"/>
        <v>2234799.3402897259</v>
      </c>
      <c r="R21" s="3">
        <f t="shared" si="5"/>
        <v>2234799.3402897259</v>
      </c>
      <c r="S21" s="3">
        <f t="shared" si="5"/>
        <v>2234799.3402897259</v>
      </c>
      <c r="T21" s="3">
        <f t="shared" si="5"/>
        <v>2234799.3402897259</v>
      </c>
      <c r="U21" s="3">
        <f t="shared" si="5"/>
        <v>2234799.3402897259</v>
      </c>
      <c r="V21" s="3">
        <f t="shared" si="5"/>
        <v>2234799.3402897259</v>
      </c>
      <c r="W21" s="3">
        <f t="shared" si="5"/>
        <v>2234799.3402897259</v>
      </c>
      <c r="X21" s="3">
        <f t="shared" si="5"/>
        <v>2234799.3402897259</v>
      </c>
      <c r="Y21" s="3">
        <f t="shared" si="5"/>
        <v>2234799.3402897259</v>
      </c>
      <c r="Z21" s="3">
        <f t="shared" si="5"/>
        <v>2234799.3402897259</v>
      </c>
      <c r="AA21" s="3">
        <f t="shared" si="5"/>
        <v>2234799.3402897259</v>
      </c>
      <c r="AB21" s="3">
        <f t="shared" si="5"/>
        <v>2234799.3402897259</v>
      </c>
      <c r="AC21" s="3">
        <f t="shared" si="5"/>
        <v>2234799.3402897259</v>
      </c>
      <c r="AD21" s="3">
        <f t="shared" si="5"/>
        <v>2234799.3402897259</v>
      </c>
      <c r="AE21" s="3">
        <f t="shared" si="5"/>
        <v>2234799.3402897259</v>
      </c>
      <c r="AF21" s="3">
        <f t="shared" si="5"/>
        <v>2234799.3402897259</v>
      </c>
      <c r="AG21" s="3">
        <f t="shared" si="5"/>
        <v>2234799.3402897259</v>
      </c>
      <c r="AH21" s="3">
        <f t="shared" si="5"/>
        <v>2234799.3402897259</v>
      </c>
      <c r="AI21" s="3">
        <f t="shared" si="5"/>
        <v>2234799.3402897259</v>
      </c>
      <c r="AJ21" s="3">
        <f t="shared" si="5"/>
        <v>2234799.3402897259</v>
      </c>
      <c r="AK21" s="3">
        <f t="shared" si="5"/>
        <v>2234799.3402897259</v>
      </c>
      <c r="AL21" s="3">
        <f t="shared" si="5"/>
        <v>2234799.3402897259</v>
      </c>
      <c r="AM21" s="3">
        <f t="shared" si="5"/>
        <v>2234799.3402897259</v>
      </c>
    </row>
    <row r="22" spans="1:39" x14ac:dyDescent="0.25">
      <c r="A22" s="618"/>
      <c r="B22" s="11" t="str">
        <f t="shared" si="3"/>
        <v>Freezer</v>
      </c>
      <c r="C22" s="3">
        <f t="shared" si="3"/>
        <v>0</v>
      </c>
      <c r="D22" s="3">
        <f t="shared" ref="D22:AM22" si="6">IF(SUM($C$16:$N$16)=0,0,C22+D7)</f>
        <v>0</v>
      </c>
      <c r="E22" s="3">
        <f t="shared" si="6"/>
        <v>0</v>
      </c>
      <c r="F22" s="3">
        <f t="shared" si="6"/>
        <v>0</v>
      </c>
      <c r="G22" s="3">
        <f t="shared" si="6"/>
        <v>0</v>
      </c>
      <c r="H22" s="3">
        <f t="shared" si="6"/>
        <v>0</v>
      </c>
      <c r="I22" s="3">
        <f t="shared" si="6"/>
        <v>0</v>
      </c>
      <c r="J22" s="3">
        <f t="shared" si="6"/>
        <v>0</v>
      </c>
      <c r="K22" s="3">
        <f t="shared" si="6"/>
        <v>0</v>
      </c>
      <c r="L22" s="3">
        <f t="shared" si="6"/>
        <v>0</v>
      </c>
      <c r="M22" s="3">
        <f t="shared" si="6"/>
        <v>0</v>
      </c>
      <c r="N22" s="3">
        <f t="shared" si="6"/>
        <v>0</v>
      </c>
      <c r="O22" s="3">
        <f t="shared" si="6"/>
        <v>0</v>
      </c>
      <c r="P22" s="3">
        <f t="shared" si="6"/>
        <v>0</v>
      </c>
      <c r="Q22" s="3">
        <f t="shared" si="6"/>
        <v>0</v>
      </c>
      <c r="R22" s="3">
        <f t="shared" si="6"/>
        <v>0</v>
      </c>
      <c r="S22" s="3">
        <f t="shared" si="6"/>
        <v>0</v>
      </c>
      <c r="T22" s="3">
        <f t="shared" si="6"/>
        <v>0</v>
      </c>
      <c r="U22" s="3">
        <f t="shared" si="6"/>
        <v>0</v>
      </c>
      <c r="V22" s="3">
        <f t="shared" si="6"/>
        <v>0</v>
      </c>
      <c r="W22" s="3">
        <f t="shared" si="6"/>
        <v>0</v>
      </c>
      <c r="X22" s="3">
        <f t="shared" si="6"/>
        <v>0</v>
      </c>
      <c r="Y22" s="3">
        <f t="shared" si="6"/>
        <v>0</v>
      </c>
      <c r="Z22" s="3">
        <f t="shared" si="6"/>
        <v>0</v>
      </c>
      <c r="AA22" s="3">
        <f t="shared" si="6"/>
        <v>0</v>
      </c>
      <c r="AB22" s="3">
        <f t="shared" si="6"/>
        <v>0</v>
      </c>
      <c r="AC22" s="3">
        <f t="shared" si="6"/>
        <v>0</v>
      </c>
      <c r="AD22" s="3">
        <f t="shared" si="6"/>
        <v>0</v>
      </c>
      <c r="AE22" s="3">
        <f t="shared" si="6"/>
        <v>0</v>
      </c>
      <c r="AF22" s="3">
        <f t="shared" si="6"/>
        <v>0</v>
      </c>
      <c r="AG22" s="3">
        <f t="shared" si="6"/>
        <v>0</v>
      </c>
      <c r="AH22" s="3">
        <f t="shared" si="6"/>
        <v>0</v>
      </c>
      <c r="AI22" s="3">
        <f t="shared" si="6"/>
        <v>0</v>
      </c>
      <c r="AJ22" s="3">
        <f t="shared" si="6"/>
        <v>0</v>
      </c>
      <c r="AK22" s="3">
        <f t="shared" si="6"/>
        <v>0</v>
      </c>
      <c r="AL22" s="3">
        <f t="shared" si="6"/>
        <v>0</v>
      </c>
      <c r="AM22" s="3">
        <f t="shared" si="6"/>
        <v>0</v>
      </c>
    </row>
    <row r="23" spans="1:39" x14ac:dyDescent="0.25">
      <c r="A23" s="618"/>
      <c r="B23" s="11" t="str">
        <f t="shared" si="3"/>
        <v>Heating</v>
      </c>
      <c r="C23" s="3">
        <f t="shared" si="3"/>
        <v>0</v>
      </c>
      <c r="D23" s="3">
        <f t="shared" ref="D23:AM23" si="7">IF(SUM($C$16:$N$16)=0,0,C23+D8)</f>
        <v>0</v>
      </c>
      <c r="E23" s="3">
        <f t="shared" si="7"/>
        <v>344021.9169700268</v>
      </c>
      <c r="F23" s="3">
        <f t="shared" si="7"/>
        <v>1198308.6850275181</v>
      </c>
      <c r="G23" s="3">
        <f t="shared" si="7"/>
        <v>2178661.4593883883</v>
      </c>
      <c r="H23" s="3">
        <f t="shared" si="7"/>
        <v>2712241.7224067659</v>
      </c>
      <c r="I23" s="3">
        <f t="shared" si="7"/>
        <v>3143794.153516579</v>
      </c>
      <c r="J23" s="3">
        <f t="shared" si="7"/>
        <v>3239971.0341571709</v>
      </c>
      <c r="K23" s="3">
        <f t="shared" si="7"/>
        <v>3511277.0986807691</v>
      </c>
      <c r="L23" s="3">
        <f t="shared" si="7"/>
        <v>3897282.3497262793</v>
      </c>
      <c r="M23" s="3">
        <f t="shared" si="7"/>
        <v>4135628.3254770734</v>
      </c>
      <c r="N23" s="3">
        <f t="shared" si="7"/>
        <v>4562661.4864517963</v>
      </c>
      <c r="O23" s="3">
        <f t="shared" si="7"/>
        <v>4562661.4864517963</v>
      </c>
      <c r="P23" s="3">
        <f t="shared" si="7"/>
        <v>4562661.4864517963</v>
      </c>
      <c r="Q23" s="3">
        <f t="shared" si="7"/>
        <v>4562661.4864517963</v>
      </c>
      <c r="R23" s="3">
        <f t="shared" si="7"/>
        <v>4562661.4864517963</v>
      </c>
      <c r="S23" s="3">
        <f t="shared" si="7"/>
        <v>4562661.4864517963</v>
      </c>
      <c r="T23" s="3">
        <f t="shared" si="7"/>
        <v>4562661.4864517963</v>
      </c>
      <c r="U23" s="3">
        <f t="shared" si="7"/>
        <v>4562661.4864517963</v>
      </c>
      <c r="V23" s="3">
        <f t="shared" si="7"/>
        <v>4562661.4864517963</v>
      </c>
      <c r="W23" s="3">
        <f t="shared" si="7"/>
        <v>4562661.4864517963</v>
      </c>
      <c r="X23" s="3">
        <f t="shared" si="7"/>
        <v>4562661.4864517963</v>
      </c>
      <c r="Y23" s="3">
        <f t="shared" si="7"/>
        <v>4562661.4864517963</v>
      </c>
      <c r="Z23" s="3">
        <f t="shared" si="7"/>
        <v>4562661.4864517963</v>
      </c>
      <c r="AA23" s="3">
        <f t="shared" si="7"/>
        <v>4562661.4864517963</v>
      </c>
      <c r="AB23" s="3">
        <f t="shared" si="7"/>
        <v>4562661.4864517963</v>
      </c>
      <c r="AC23" s="3">
        <f t="shared" si="7"/>
        <v>4562661.4864517963</v>
      </c>
      <c r="AD23" s="3">
        <f t="shared" si="7"/>
        <v>4562661.4864517963</v>
      </c>
      <c r="AE23" s="3">
        <f t="shared" si="7"/>
        <v>4562661.4864517963</v>
      </c>
      <c r="AF23" s="3">
        <f t="shared" si="7"/>
        <v>4562661.4864517963</v>
      </c>
      <c r="AG23" s="3">
        <f t="shared" si="7"/>
        <v>4562661.4864517963</v>
      </c>
      <c r="AH23" s="3">
        <f t="shared" si="7"/>
        <v>4562661.4864517963</v>
      </c>
      <c r="AI23" s="3">
        <f t="shared" si="7"/>
        <v>4562661.4864517963</v>
      </c>
      <c r="AJ23" s="3">
        <f t="shared" si="7"/>
        <v>4562661.4864517963</v>
      </c>
      <c r="AK23" s="3">
        <f t="shared" si="7"/>
        <v>4562661.4864517963</v>
      </c>
      <c r="AL23" s="3">
        <f t="shared" si="7"/>
        <v>4562661.4864517963</v>
      </c>
      <c r="AM23" s="3">
        <f t="shared" si="7"/>
        <v>4562661.4864517963</v>
      </c>
    </row>
    <row r="24" spans="1:39" x14ac:dyDescent="0.25">
      <c r="A24" s="618"/>
      <c r="B24" s="12" t="str">
        <f t="shared" si="3"/>
        <v>HVAC</v>
      </c>
      <c r="C24" s="3">
        <f t="shared" si="3"/>
        <v>0</v>
      </c>
      <c r="D24" s="3">
        <f t="shared" ref="D24:AM24" si="8">IF(SUM($C$16:$N$16)=0,0,C24+D9)</f>
        <v>0</v>
      </c>
      <c r="E24" s="3">
        <f t="shared" si="8"/>
        <v>32134.27909149864</v>
      </c>
      <c r="F24" s="3">
        <f t="shared" si="8"/>
        <v>74846.58711142806</v>
      </c>
      <c r="G24" s="3">
        <f t="shared" si="8"/>
        <v>131462.82756518951</v>
      </c>
      <c r="H24" s="3">
        <f t="shared" si="8"/>
        <v>182647.83819427865</v>
      </c>
      <c r="I24" s="3">
        <f t="shared" si="8"/>
        <v>244711.72118343119</v>
      </c>
      <c r="J24" s="3">
        <f t="shared" si="8"/>
        <v>258302.79753854821</v>
      </c>
      <c r="K24" s="3">
        <f t="shared" si="8"/>
        <v>364410.02912473364</v>
      </c>
      <c r="L24" s="3">
        <f t="shared" si="8"/>
        <v>417651.50728396524</v>
      </c>
      <c r="M24" s="3">
        <f t="shared" si="8"/>
        <v>528719.56742067065</v>
      </c>
      <c r="N24" s="3">
        <f t="shared" si="8"/>
        <v>613647.17943055276</v>
      </c>
      <c r="O24" s="3">
        <f t="shared" si="8"/>
        <v>613647.17943055276</v>
      </c>
      <c r="P24" s="3">
        <f t="shared" si="8"/>
        <v>613647.17943055276</v>
      </c>
      <c r="Q24" s="3">
        <f t="shared" si="8"/>
        <v>613647.17943055276</v>
      </c>
      <c r="R24" s="3">
        <f t="shared" si="8"/>
        <v>613647.17943055276</v>
      </c>
      <c r="S24" s="3">
        <f t="shared" si="8"/>
        <v>613647.17943055276</v>
      </c>
      <c r="T24" s="3">
        <f t="shared" si="8"/>
        <v>613647.17943055276</v>
      </c>
      <c r="U24" s="3">
        <f t="shared" si="8"/>
        <v>613647.17943055276</v>
      </c>
      <c r="V24" s="3">
        <f t="shared" si="8"/>
        <v>613647.17943055276</v>
      </c>
      <c r="W24" s="3">
        <f t="shared" si="8"/>
        <v>613647.17943055276</v>
      </c>
      <c r="X24" s="3">
        <f t="shared" si="8"/>
        <v>613647.17943055276</v>
      </c>
      <c r="Y24" s="3">
        <f t="shared" si="8"/>
        <v>613647.17943055276</v>
      </c>
      <c r="Z24" s="3">
        <f t="shared" si="8"/>
        <v>613647.17943055276</v>
      </c>
      <c r="AA24" s="3">
        <f t="shared" si="8"/>
        <v>613647.17943055276</v>
      </c>
      <c r="AB24" s="3">
        <f t="shared" si="8"/>
        <v>613647.17943055276</v>
      </c>
      <c r="AC24" s="3">
        <f t="shared" si="8"/>
        <v>613647.17943055276</v>
      </c>
      <c r="AD24" s="3">
        <f t="shared" si="8"/>
        <v>613647.17943055276</v>
      </c>
      <c r="AE24" s="3">
        <f t="shared" si="8"/>
        <v>613647.17943055276</v>
      </c>
      <c r="AF24" s="3">
        <f t="shared" si="8"/>
        <v>613647.17943055276</v>
      </c>
      <c r="AG24" s="3">
        <f t="shared" si="8"/>
        <v>613647.17943055276</v>
      </c>
      <c r="AH24" s="3">
        <f t="shared" si="8"/>
        <v>613647.17943055276</v>
      </c>
      <c r="AI24" s="3">
        <f t="shared" si="8"/>
        <v>613647.17943055276</v>
      </c>
      <c r="AJ24" s="3">
        <f t="shared" si="8"/>
        <v>613647.17943055276</v>
      </c>
      <c r="AK24" s="3">
        <f t="shared" si="8"/>
        <v>613647.17943055276</v>
      </c>
      <c r="AL24" s="3">
        <f t="shared" si="8"/>
        <v>613647.17943055276</v>
      </c>
      <c r="AM24" s="3">
        <f t="shared" si="8"/>
        <v>613647.17943055276</v>
      </c>
    </row>
    <row r="25" spans="1:39" x14ac:dyDescent="0.25">
      <c r="A25" s="618"/>
      <c r="B25" s="11" t="str">
        <f t="shared" si="3"/>
        <v>Lighting</v>
      </c>
      <c r="C25" s="3">
        <f t="shared" si="3"/>
        <v>0</v>
      </c>
      <c r="D25" s="3">
        <f t="shared" ref="D25:AM25" si="9">IF(SUM($C$16:$N$16)=0,0,C25+D10)</f>
        <v>0</v>
      </c>
      <c r="E25" s="3">
        <f t="shared" si="9"/>
        <v>0</v>
      </c>
      <c r="F25" s="3">
        <f t="shared" si="9"/>
        <v>21717.597814753328</v>
      </c>
      <c r="G25" s="3">
        <f t="shared" si="9"/>
        <v>28316.941385162463</v>
      </c>
      <c r="H25" s="3">
        <f t="shared" si="9"/>
        <v>28928.769317145678</v>
      </c>
      <c r="I25" s="3">
        <f t="shared" si="9"/>
        <v>30812.967492606695</v>
      </c>
      <c r="J25" s="3">
        <f t="shared" si="9"/>
        <v>32442.340839494977</v>
      </c>
      <c r="K25" s="3">
        <f t="shared" si="9"/>
        <v>36751.101908251956</v>
      </c>
      <c r="L25" s="3">
        <f t="shared" si="9"/>
        <v>64031.591634929209</v>
      </c>
      <c r="M25" s="3">
        <f t="shared" si="9"/>
        <v>76315.01796581666</v>
      </c>
      <c r="N25" s="3">
        <f t="shared" si="9"/>
        <v>89455.844470283933</v>
      </c>
      <c r="O25" s="3">
        <f t="shared" si="9"/>
        <v>89455.844470283933</v>
      </c>
      <c r="P25" s="3">
        <f t="shared" si="9"/>
        <v>89455.844470283933</v>
      </c>
      <c r="Q25" s="3">
        <f t="shared" si="9"/>
        <v>89455.844470283933</v>
      </c>
      <c r="R25" s="3">
        <f t="shared" si="9"/>
        <v>89455.844470283933</v>
      </c>
      <c r="S25" s="3">
        <f t="shared" si="9"/>
        <v>89455.844470283933</v>
      </c>
      <c r="T25" s="3">
        <f t="shared" si="9"/>
        <v>89455.844470283933</v>
      </c>
      <c r="U25" s="3">
        <f t="shared" si="9"/>
        <v>89455.844470283933</v>
      </c>
      <c r="V25" s="3">
        <f t="shared" si="9"/>
        <v>89455.844470283933</v>
      </c>
      <c r="W25" s="3">
        <f t="shared" si="9"/>
        <v>89455.844470283933</v>
      </c>
      <c r="X25" s="3">
        <f t="shared" si="9"/>
        <v>89455.844470283933</v>
      </c>
      <c r="Y25" s="3">
        <f t="shared" si="9"/>
        <v>89455.844470283933</v>
      </c>
      <c r="Z25" s="3">
        <f t="shared" si="9"/>
        <v>89455.844470283933</v>
      </c>
      <c r="AA25" s="3">
        <f t="shared" si="9"/>
        <v>89455.844470283933</v>
      </c>
      <c r="AB25" s="3">
        <f t="shared" si="9"/>
        <v>89455.844470283933</v>
      </c>
      <c r="AC25" s="3">
        <f t="shared" si="9"/>
        <v>89455.844470283933</v>
      </c>
      <c r="AD25" s="3">
        <f t="shared" si="9"/>
        <v>89455.844470283933</v>
      </c>
      <c r="AE25" s="3">
        <f t="shared" si="9"/>
        <v>89455.844470283933</v>
      </c>
      <c r="AF25" s="3">
        <f t="shared" si="9"/>
        <v>89455.844470283933</v>
      </c>
      <c r="AG25" s="3">
        <f t="shared" si="9"/>
        <v>89455.844470283933</v>
      </c>
      <c r="AH25" s="3">
        <f t="shared" si="9"/>
        <v>89455.844470283933</v>
      </c>
      <c r="AI25" s="3">
        <f t="shared" si="9"/>
        <v>89455.844470283933</v>
      </c>
      <c r="AJ25" s="3">
        <f t="shared" si="9"/>
        <v>89455.844470283933</v>
      </c>
      <c r="AK25" s="3">
        <f t="shared" si="9"/>
        <v>89455.844470283933</v>
      </c>
      <c r="AL25" s="3">
        <f t="shared" si="9"/>
        <v>89455.844470283933</v>
      </c>
      <c r="AM25" s="3">
        <f t="shared" si="9"/>
        <v>89455.844470283933</v>
      </c>
    </row>
    <row r="26" spans="1:39" x14ac:dyDescent="0.25">
      <c r="A26" s="618"/>
      <c r="B26" s="11" t="str">
        <f t="shared" si="3"/>
        <v>Miscellaneous</v>
      </c>
      <c r="C26" s="3">
        <f t="shared" si="3"/>
        <v>0</v>
      </c>
      <c r="D26" s="3">
        <f t="shared" ref="D26:AM26" si="10">IF(SUM($C$16:$N$16)=0,0,C26+D11)</f>
        <v>0</v>
      </c>
      <c r="E26" s="3">
        <f t="shared" si="10"/>
        <v>0</v>
      </c>
      <c r="F26" s="3">
        <f t="shared" si="10"/>
        <v>0</v>
      </c>
      <c r="G26" s="3">
        <f t="shared" si="10"/>
        <v>0</v>
      </c>
      <c r="H26" s="3">
        <f t="shared" si="10"/>
        <v>0</v>
      </c>
      <c r="I26" s="3">
        <f t="shared" si="10"/>
        <v>0</v>
      </c>
      <c r="J26" s="3">
        <f t="shared" si="10"/>
        <v>153.9</v>
      </c>
      <c r="K26" s="3">
        <f t="shared" si="10"/>
        <v>153.9</v>
      </c>
      <c r="L26" s="3">
        <f t="shared" si="10"/>
        <v>153.9</v>
      </c>
      <c r="M26" s="3">
        <f t="shared" si="10"/>
        <v>153.9</v>
      </c>
      <c r="N26" s="3">
        <f t="shared" si="10"/>
        <v>153.9</v>
      </c>
      <c r="O26" s="3">
        <f t="shared" si="10"/>
        <v>153.9</v>
      </c>
      <c r="P26" s="3">
        <f t="shared" si="10"/>
        <v>153.9</v>
      </c>
      <c r="Q26" s="3">
        <f t="shared" si="10"/>
        <v>153.9</v>
      </c>
      <c r="R26" s="3">
        <f t="shared" si="10"/>
        <v>153.9</v>
      </c>
      <c r="S26" s="3">
        <f t="shared" si="10"/>
        <v>153.9</v>
      </c>
      <c r="T26" s="3">
        <f t="shared" si="10"/>
        <v>153.9</v>
      </c>
      <c r="U26" s="3">
        <f t="shared" si="10"/>
        <v>153.9</v>
      </c>
      <c r="V26" s="3">
        <f t="shared" si="10"/>
        <v>153.9</v>
      </c>
      <c r="W26" s="3">
        <f t="shared" si="10"/>
        <v>153.9</v>
      </c>
      <c r="X26" s="3">
        <f t="shared" si="10"/>
        <v>153.9</v>
      </c>
      <c r="Y26" s="3">
        <f t="shared" si="10"/>
        <v>153.9</v>
      </c>
      <c r="Z26" s="3">
        <f t="shared" si="10"/>
        <v>153.9</v>
      </c>
      <c r="AA26" s="3">
        <f t="shared" si="10"/>
        <v>153.9</v>
      </c>
      <c r="AB26" s="3">
        <f t="shared" si="10"/>
        <v>153.9</v>
      </c>
      <c r="AC26" s="3">
        <f t="shared" si="10"/>
        <v>153.9</v>
      </c>
      <c r="AD26" s="3">
        <f t="shared" si="10"/>
        <v>153.9</v>
      </c>
      <c r="AE26" s="3">
        <f t="shared" si="10"/>
        <v>153.9</v>
      </c>
      <c r="AF26" s="3">
        <f t="shared" si="10"/>
        <v>153.9</v>
      </c>
      <c r="AG26" s="3">
        <f t="shared" si="10"/>
        <v>153.9</v>
      </c>
      <c r="AH26" s="3">
        <f t="shared" si="10"/>
        <v>153.9</v>
      </c>
      <c r="AI26" s="3">
        <f t="shared" si="10"/>
        <v>153.9</v>
      </c>
      <c r="AJ26" s="3">
        <f t="shared" si="10"/>
        <v>153.9</v>
      </c>
      <c r="AK26" s="3">
        <f t="shared" si="10"/>
        <v>153.9</v>
      </c>
      <c r="AL26" s="3">
        <f t="shared" si="10"/>
        <v>153.9</v>
      </c>
      <c r="AM26" s="3">
        <f t="shared" si="10"/>
        <v>153.9</v>
      </c>
    </row>
    <row r="27" spans="1:39" x14ac:dyDescent="0.25">
      <c r="A27" s="618"/>
      <c r="B27" s="11" t="str">
        <f t="shared" si="3"/>
        <v>Pool Spa</v>
      </c>
      <c r="C27" s="3">
        <f t="shared" si="3"/>
        <v>0</v>
      </c>
      <c r="D27" s="3">
        <f t="shared" ref="D27:AM27" si="11">IF(SUM($C$16:$N$16)=0,0,C27+D12)</f>
        <v>0</v>
      </c>
      <c r="E27" s="3">
        <f t="shared" si="11"/>
        <v>0</v>
      </c>
      <c r="F27" s="3">
        <f t="shared" si="11"/>
        <v>0</v>
      </c>
      <c r="G27" s="3">
        <f t="shared" si="11"/>
        <v>0</v>
      </c>
      <c r="H27" s="3">
        <f t="shared" si="11"/>
        <v>0</v>
      </c>
      <c r="I27" s="3">
        <f t="shared" si="11"/>
        <v>0</v>
      </c>
      <c r="J27" s="3">
        <f t="shared" si="11"/>
        <v>0</v>
      </c>
      <c r="K27" s="3">
        <f t="shared" si="11"/>
        <v>0</v>
      </c>
      <c r="L27" s="3">
        <f t="shared" si="11"/>
        <v>0</v>
      </c>
      <c r="M27" s="3">
        <f t="shared" si="11"/>
        <v>0</v>
      </c>
      <c r="N27" s="3">
        <f t="shared" si="11"/>
        <v>0</v>
      </c>
      <c r="O27" s="3">
        <f t="shared" si="11"/>
        <v>0</v>
      </c>
      <c r="P27" s="3">
        <f t="shared" si="11"/>
        <v>0</v>
      </c>
      <c r="Q27" s="3">
        <f t="shared" si="11"/>
        <v>0</v>
      </c>
      <c r="R27" s="3">
        <f t="shared" si="11"/>
        <v>0</v>
      </c>
      <c r="S27" s="3">
        <f t="shared" si="11"/>
        <v>0</v>
      </c>
      <c r="T27" s="3">
        <f t="shared" si="11"/>
        <v>0</v>
      </c>
      <c r="U27" s="3">
        <f t="shared" si="11"/>
        <v>0</v>
      </c>
      <c r="V27" s="3">
        <f t="shared" si="11"/>
        <v>0</v>
      </c>
      <c r="W27" s="3">
        <f t="shared" si="11"/>
        <v>0</v>
      </c>
      <c r="X27" s="3">
        <f t="shared" si="11"/>
        <v>0</v>
      </c>
      <c r="Y27" s="3">
        <f t="shared" si="11"/>
        <v>0</v>
      </c>
      <c r="Z27" s="3">
        <f t="shared" si="11"/>
        <v>0</v>
      </c>
      <c r="AA27" s="3">
        <f t="shared" si="11"/>
        <v>0</v>
      </c>
      <c r="AB27" s="3">
        <f t="shared" si="11"/>
        <v>0</v>
      </c>
      <c r="AC27" s="3">
        <f t="shared" si="11"/>
        <v>0</v>
      </c>
      <c r="AD27" s="3">
        <f t="shared" si="11"/>
        <v>0</v>
      </c>
      <c r="AE27" s="3">
        <f t="shared" si="11"/>
        <v>0</v>
      </c>
      <c r="AF27" s="3">
        <f t="shared" si="11"/>
        <v>0</v>
      </c>
      <c r="AG27" s="3">
        <f t="shared" si="11"/>
        <v>0</v>
      </c>
      <c r="AH27" s="3">
        <f t="shared" si="11"/>
        <v>0</v>
      </c>
      <c r="AI27" s="3">
        <f t="shared" si="11"/>
        <v>0</v>
      </c>
      <c r="AJ27" s="3">
        <f t="shared" si="11"/>
        <v>0</v>
      </c>
      <c r="AK27" s="3">
        <f t="shared" si="11"/>
        <v>0</v>
      </c>
      <c r="AL27" s="3">
        <f t="shared" si="11"/>
        <v>0</v>
      </c>
      <c r="AM27" s="3">
        <f t="shared" si="11"/>
        <v>0</v>
      </c>
    </row>
    <row r="28" spans="1:39" x14ac:dyDescent="0.25">
      <c r="A28" s="618"/>
      <c r="B28" s="11" t="str">
        <f t="shared" si="3"/>
        <v>Refrigeration</v>
      </c>
      <c r="C28" s="3">
        <f t="shared" si="3"/>
        <v>0</v>
      </c>
      <c r="D28" s="3">
        <f t="shared" ref="D28:AM28" si="12">IF(SUM($C$16:$N$16)=0,0,C28+D13)</f>
        <v>0</v>
      </c>
      <c r="E28" s="3">
        <f t="shared" si="12"/>
        <v>0</v>
      </c>
      <c r="F28" s="3">
        <f t="shared" si="12"/>
        <v>3789.9150441399979</v>
      </c>
      <c r="G28" s="3">
        <f t="shared" si="12"/>
        <v>6249.2316121399981</v>
      </c>
      <c r="H28" s="3">
        <f t="shared" si="12"/>
        <v>6741.094925739998</v>
      </c>
      <c r="I28" s="3">
        <f t="shared" si="12"/>
        <v>6741.094925739998</v>
      </c>
      <c r="J28" s="3">
        <f t="shared" si="12"/>
        <v>6741.094925739998</v>
      </c>
      <c r="K28" s="3">
        <f t="shared" si="12"/>
        <v>6741.094925739998</v>
      </c>
      <c r="L28" s="3">
        <f t="shared" si="12"/>
        <v>11185.030005939998</v>
      </c>
      <c r="M28" s="3">
        <f t="shared" si="12"/>
        <v>11185.030005939998</v>
      </c>
      <c r="N28" s="3">
        <f t="shared" si="12"/>
        <v>13644.346573939998</v>
      </c>
      <c r="O28" s="3">
        <f t="shared" si="12"/>
        <v>13644.346573939998</v>
      </c>
      <c r="P28" s="3">
        <f t="shared" si="12"/>
        <v>13644.346573939998</v>
      </c>
      <c r="Q28" s="3">
        <f t="shared" si="12"/>
        <v>13644.346573939998</v>
      </c>
      <c r="R28" s="3">
        <f t="shared" si="12"/>
        <v>13644.346573939998</v>
      </c>
      <c r="S28" s="3">
        <f t="shared" si="12"/>
        <v>13644.346573939998</v>
      </c>
      <c r="T28" s="3">
        <f t="shared" si="12"/>
        <v>13644.346573939998</v>
      </c>
      <c r="U28" s="3">
        <f t="shared" si="12"/>
        <v>13644.346573939998</v>
      </c>
      <c r="V28" s="3">
        <f t="shared" si="12"/>
        <v>13644.346573939998</v>
      </c>
      <c r="W28" s="3">
        <f t="shared" si="12"/>
        <v>13644.346573939998</v>
      </c>
      <c r="X28" s="3">
        <f t="shared" si="12"/>
        <v>13644.346573939998</v>
      </c>
      <c r="Y28" s="3">
        <f t="shared" si="12"/>
        <v>13644.346573939998</v>
      </c>
      <c r="Z28" s="3">
        <f t="shared" si="12"/>
        <v>13644.346573939998</v>
      </c>
      <c r="AA28" s="3">
        <f t="shared" si="12"/>
        <v>13644.346573939998</v>
      </c>
      <c r="AB28" s="3">
        <f t="shared" si="12"/>
        <v>13644.346573939998</v>
      </c>
      <c r="AC28" s="3">
        <f t="shared" si="12"/>
        <v>13644.346573939998</v>
      </c>
      <c r="AD28" s="3">
        <f t="shared" si="12"/>
        <v>13644.346573939998</v>
      </c>
      <c r="AE28" s="3">
        <f t="shared" si="12"/>
        <v>13644.346573939998</v>
      </c>
      <c r="AF28" s="3">
        <f t="shared" si="12"/>
        <v>13644.346573939998</v>
      </c>
      <c r="AG28" s="3">
        <f t="shared" si="12"/>
        <v>13644.346573939998</v>
      </c>
      <c r="AH28" s="3">
        <f t="shared" si="12"/>
        <v>13644.346573939998</v>
      </c>
      <c r="AI28" s="3">
        <f t="shared" si="12"/>
        <v>13644.346573939998</v>
      </c>
      <c r="AJ28" s="3">
        <f t="shared" si="12"/>
        <v>13644.346573939998</v>
      </c>
      <c r="AK28" s="3">
        <f t="shared" si="12"/>
        <v>13644.346573939998</v>
      </c>
      <c r="AL28" s="3">
        <f t="shared" si="12"/>
        <v>13644.346573939998</v>
      </c>
      <c r="AM28" s="3">
        <f t="shared" si="12"/>
        <v>13644.346573939998</v>
      </c>
    </row>
    <row r="29" spans="1:39" ht="15" customHeight="1" x14ac:dyDescent="0.25">
      <c r="A29" s="618"/>
      <c r="B29" s="11" t="str">
        <f t="shared" si="3"/>
        <v>Water Heating</v>
      </c>
      <c r="C29" s="3">
        <f t="shared" si="3"/>
        <v>0</v>
      </c>
      <c r="D29" s="3">
        <f t="shared" ref="D29:AM29" si="13">IF(SUM($C$16:$N$16)=0,0,C29+D14)</f>
        <v>0</v>
      </c>
      <c r="E29" s="3">
        <f t="shared" si="13"/>
        <v>0</v>
      </c>
      <c r="F29" s="3">
        <f t="shared" si="13"/>
        <v>0</v>
      </c>
      <c r="G29" s="3">
        <f t="shared" si="13"/>
        <v>34156.015013818338</v>
      </c>
      <c r="H29" s="3">
        <f t="shared" si="13"/>
        <v>34156.015013818338</v>
      </c>
      <c r="I29" s="3">
        <f t="shared" si="13"/>
        <v>63601.746043493768</v>
      </c>
      <c r="J29" s="3">
        <f t="shared" si="13"/>
        <v>63601.746043493768</v>
      </c>
      <c r="K29" s="3">
        <f t="shared" si="13"/>
        <v>63712.745156493766</v>
      </c>
      <c r="L29" s="3">
        <f t="shared" si="13"/>
        <v>87551.341065259418</v>
      </c>
      <c r="M29" s="3">
        <f t="shared" si="13"/>
        <v>87702.004745392755</v>
      </c>
      <c r="N29" s="3">
        <f t="shared" si="13"/>
        <v>110640.1153502707</v>
      </c>
      <c r="O29" s="3">
        <f t="shared" si="13"/>
        <v>110640.1153502707</v>
      </c>
      <c r="P29" s="3">
        <f t="shared" si="13"/>
        <v>110640.1153502707</v>
      </c>
      <c r="Q29" s="3">
        <f t="shared" si="13"/>
        <v>110640.1153502707</v>
      </c>
      <c r="R29" s="3">
        <f t="shared" si="13"/>
        <v>110640.1153502707</v>
      </c>
      <c r="S29" s="3">
        <f t="shared" si="13"/>
        <v>110640.1153502707</v>
      </c>
      <c r="T29" s="3">
        <f t="shared" si="13"/>
        <v>110640.1153502707</v>
      </c>
      <c r="U29" s="3">
        <f t="shared" si="13"/>
        <v>110640.1153502707</v>
      </c>
      <c r="V29" s="3">
        <f t="shared" si="13"/>
        <v>110640.1153502707</v>
      </c>
      <c r="W29" s="3">
        <f t="shared" si="13"/>
        <v>110640.1153502707</v>
      </c>
      <c r="X29" s="3">
        <f t="shared" si="13"/>
        <v>110640.1153502707</v>
      </c>
      <c r="Y29" s="3">
        <f t="shared" si="13"/>
        <v>110640.1153502707</v>
      </c>
      <c r="Z29" s="3">
        <f t="shared" si="13"/>
        <v>110640.1153502707</v>
      </c>
      <c r="AA29" s="3">
        <f t="shared" si="13"/>
        <v>110640.1153502707</v>
      </c>
      <c r="AB29" s="3">
        <f t="shared" si="13"/>
        <v>110640.1153502707</v>
      </c>
      <c r="AC29" s="3">
        <f t="shared" si="13"/>
        <v>110640.1153502707</v>
      </c>
      <c r="AD29" s="3">
        <f t="shared" si="13"/>
        <v>110640.1153502707</v>
      </c>
      <c r="AE29" s="3">
        <f t="shared" si="13"/>
        <v>110640.1153502707</v>
      </c>
      <c r="AF29" s="3">
        <f t="shared" si="13"/>
        <v>110640.1153502707</v>
      </c>
      <c r="AG29" s="3">
        <f t="shared" si="13"/>
        <v>110640.1153502707</v>
      </c>
      <c r="AH29" s="3">
        <f t="shared" si="13"/>
        <v>110640.1153502707</v>
      </c>
      <c r="AI29" s="3">
        <f t="shared" si="13"/>
        <v>110640.1153502707</v>
      </c>
      <c r="AJ29" s="3">
        <f t="shared" si="13"/>
        <v>110640.1153502707</v>
      </c>
      <c r="AK29" s="3">
        <f t="shared" si="13"/>
        <v>110640.1153502707</v>
      </c>
      <c r="AL29" s="3">
        <f t="shared" si="13"/>
        <v>110640.1153502707</v>
      </c>
      <c r="AM29" s="3">
        <f t="shared" si="13"/>
        <v>110640.1153502707</v>
      </c>
    </row>
    <row r="30" spans="1:39" ht="15" customHeight="1" x14ac:dyDescent="0.25">
      <c r="A30" s="618"/>
      <c r="B30" s="11" t="str">
        <f t="shared" si="3"/>
        <v xml:space="preserve"> </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1:39" ht="15" customHeight="1" thickBot="1" x14ac:dyDescent="0.3">
      <c r="A31" s="619"/>
      <c r="B31" s="177" t="str">
        <f t="shared" si="3"/>
        <v>Monthly kWh</v>
      </c>
      <c r="C31" s="223">
        <f>SUM(C20:C30)</f>
        <v>0</v>
      </c>
      <c r="D31" s="223">
        <f t="shared" ref="D31:AM31" si="14">SUM(D20:D30)</f>
        <v>0</v>
      </c>
      <c r="E31" s="223">
        <f t="shared" si="14"/>
        <v>465481.80280725943</v>
      </c>
      <c r="F31" s="223">
        <f t="shared" si="14"/>
        <v>1617591.3342102387</v>
      </c>
      <c r="G31" s="223">
        <f t="shared" si="14"/>
        <v>2988139.8686893778</v>
      </c>
      <c r="H31" s="223">
        <f t="shared" si="14"/>
        <v>3934628.4382856982</v>
      </c>
      <c r="I31" s="223">
        <f t="shared" si="14"/>
        <v>4672154.9764677091</v>
      </c>
      <c r="J31" s="223">
        <f t="shared" si="14"/>
        <v>4833307.4786000019</v>
      </c>
      <c r="K31" s="223">
        <f t="shared" si="14"/>
        <v>5429045.1013475256</v>
      </c>
      <c r="L31" s="223">
        <f t="shared" si="14"/>
        <v>6133007.7694777548</v>
      </c>
      <c r="M31" s="223">
        <f t="shared" si="14"/>
        <v>6778864.7148708245</v>
      </c>
      <c r="N31" s="223">
        <f t="shared" si="14"/>
        <v>7686468.6902995696</v>
      </c>
      <c r="O31" s="223">
        <f t="shared" si="14"/>
        <v>7686468.6902995696</v>
      </c>
      <c r="P31" s="223">
        <f t="shared" si="14"/>
        <v>7686468.6902995696</v>
      </c>
      <c r="Q31" s="223">
        <f t="shared" si="14"/>
        <v>7686468.6902995696</v>
      </c>
      <c r="R31" s="223">
        <f t="shared" si="14"/>
        <v>7686468.6902995696</v>
      </c>
      <c r="S31" s="223">
        <f t="shared" si="14"/>
        <v>7686468.6902995696</v>
      </c>
      <c r="T31" s="223">
        <f t="shared" si="14"/>
        <v>7686468.6902995696</v>
      </c>
      <c r="U31" s="223">
        <f t="shared" si="14"/>
        <v>7686468.6902995696</v>
      </c>
      <c r="V31" s="223">
        <f t="shared" si="14"/>
        <v>7686468.6902995696</v>
      </c>
      <c r="W31" s="223">
        <f t="shared" si="14"/>
        <v>7686468.6902995696</v>
      </c>
      <c r="X31" s="223">
        <f t="shared" si="14"/>
        <v>7686468.6902995696</v>
      </c>
      <c r="Y31" s="223">
        <f t="shared" si="14"/>
        <v>7686468.6902995696</v>
      </c>
      <c r="Z31" s="223">
        <f t="shared" si="14"/>
        <v>7686468.6902995696</v>
      </c>
      <c r="AA31" s="223">
        <f t="shared" si="14"/>
        <v>7686468.6902995696</v>
      </c>
      <c r="AB31" s="223">
        <f t="shared" si="14"/>
        <v>7686468.6902995696</v>
      </c>
      <c r="AC31" s="223">
        <f t="shared" si="14"/>
        <v>7686468.6902995696</v>
      </c>
      <c r="AD31" s="223">
        <f t="shared" si="14"/>
        <v>7686468.6902995696</v>
      </c>
      <c r="AE31" s="223">
        <f t="shared" si="14"/>
        <v>7686468.6902995696</v>
      </c>
      <c r="AF31" s="223">
        <f t="shared" si="14"/>
        <v>7686468.6902995696</v>
      </c>
      <c r="AG31" s="223">
        <f t="shared" si="14"/>
        <v>7686468.6902995696</v>
      </c>
      <c r="AH31" s="223">
        <f t="shared" si="14"/>
        <v>7686468.6902995696</v>
      </c>
      <c r="AI31" s="223">
        <f t="shared" si="14"/>
        <v>7686468.6902995696</v>
      </c>
      <c r="AJ31" s="223">
        <f t="shared" si="14"/>
        <v>7686468.6902995696</v>
      </c>
      <c r="AK31" s="223">
        <f t="shared" si="14"/>
        <v>7686468.6902995696</v>
      </c>
      <c r="AL31" s="223">
        <f t="shared" si="14"/>
        <v>7686468.6902995696</v>
      </c>
      <c r="AM31" s="223">
        <f t="shared" si="14"/>
        <v>7686468.6902995696</v>
      </c>
    </row>
    <row r="32" spans="1:39" x14ac:dyDescent="0.25">
      <c r="A32" s="8"/>
      <c r="B32" s="241"/>
      <c r="C32" s="9"/>
      <c r="D32" s="241"/>
      <c r="E32" s="9"/>
      <c r="F32" s="241"/>
      <c r="G32" s="241"/>
      <c r="H32" s="9"/>
      <c r="I32" s="241"/>
      <c r="J32" s="241"/>
      <c r="K32" s="9"/>
      <c r="L32" s="241"/>
      <c r="M32" s="241"/>
      <c r="N32" s="278" t="s">
        <v>179</v>
      </c>
      <c r="O32" s="277">
        <f>SUM(C5:N15)</f>
        <v>7686468.6902995715</v>
      </c>
      <c r="P32" s="241"/>
      <c r="Q32" s="9"/>
      <c r="R32" s="241"/>
      <c r="S32" s="241"/>
      <c r="T32" s="9"/>
      <c r="U32" s="241"/>
      <c r="V32" s="241"/>
      <c r="W32" s="9"/>
      <c r="X32" s="241"/>
      <c r="Y32" s="241"/>
      <c r="Z32" s="9"/>
      <c r="AA32" s="241"/>
      <c r="AB32" s="241"/>
      <c r="AC32" s="9"/>
      <c r="AD32" s="241"/>
      <c r="AE32" s="241"/>
      <c r="AF32" s="9"/>
      <c r="AG32" s="241"/>
      <c r="AH32" s="241"/>
      <c r="AI32" s="9"/>
      <c r="AJ32" s="241"/>
      <c r="AK32" s="241"/>
      <c r="AL32" s="9"/>
      <c r="AM32" s="241"/>
    </row>
    <row r="33" spans="1:39" ht="15.75" thickBot="1" x14ac:dyDescent="0.3">
      <c r="C33" s="120"/>
      <c r="D33" s="120"/>
      <c r="E33" s="120"/>
      <c r="F33" s="120"/>
      <c r="G33" s="120"/>
      <c r="H33" s="120"/>
      <c r="I33" s="120"/>
      <c r="J33" s="120"/>
      <c r="K33" s="120"/>
      <c r="L33" s="120"/>
      <c r="M33" s="120"/>
      <c r="N33" s="120"/>
      <c r="O33" s="120"/>
      <c r="P33" s="120"/>
      <c r="Q33" s="120"/>
      <c r="R33" s="120"/>
      <c r="S33" s="120"/>
      <c r="T33" s="439" t="s">
        <v>244</v>
      </c>
      <c r="U33" s="120"/>
      <c r="V33" s="120"/>
      <c r="W33" s="120"/>
      <c r="X33" s="120"/>
      <c r="Y33" s="120"/>
      <c r="Z33" s="120"/>
      <c r="AA33" s="120"/>
      <c r="AB33" s="120"/>
      <c r="AC33" s="120"/>
      <c r="AD33" s="120"/>
      <c r="AE33" s="120"/>
      <c r="AF33" s="120"/>
      <c r="AG33" s="120"/>
      <c r="AH33" s="120"/>
      <c r="AI33" s="120"/>
      <c r="AJ33" s="120"/>
      <c r="AK33" s="120"/>
      <c r="AL33" s="120"/>
      <c r="AM33" s="120"/>
    </row>
    <row r="34" spans="1:39" ht="16.5" thickBot="1" x14ac:dyDescent="0.3">
      <c r="A34" s="620" t="s">
        <v>15</v>
      </c>
      <c r="B34" s="17" t="s">
        <v>10</v>
      </c>
      <c r="C34" s="135">
        <f>C$4</f>
        <v>45292</v>
      </c>
      <c r="D34" s="135">
        <f t="shared" ref="D34:AM34" si="15">D$4</f>
        <v>45323</v>
      </c>
      <c r="E34" s="135">
        <f t="shared" si="15"/>
        <v>45352</v>
      </c>
      <c r="F34" s="135">
        <f t="shared" si="15"/>
        <v>45383</v>
      </c>
      <c r="G34" s="135">
        <f t="shared" si="15"/>
        <v>45413</v>
      </c>
      <c r="H34" s="135">
        <f t="shared" si="15"/>
        <v>45444</v>
      </c>
      <c r="I34" s="135">
        <f t="shared" si="15"/>
        <v>45474</v>
      </c>
      <c r="J34" s="135">
        <f t="shared" si="15"/>
        <v>45505</v>
      </c>
      <c r="K34" s="135">
        <f t="shared" si="15"/>
        <v>45536</v>
      </c>
      <c r="L34" s="135">
        <f t="shared" si="15"/>
        <v>45566</v>
      </c>
      <c r="M34" s="135">
        <f t="shared" si="15"/>
        <v>45597</v>
      </c>
      <c r="N34" s="135">
        <f t="shared" si="15"/>
        <v>45627</v>
      </c>
      <c r="O34" s="135">
        <f t="shared" si="15"/>
        <v>45658</v>
      </c>
      <c r="P34" s="135">
        <f t="shared" si="15"/>
        <v>45689</v>
      </c>
      <c r="Q34" s="135">
        <f t="shared" si="15"/>
        <v>45717</v>
      </c>
      <c r="R34" s="135">
        <f t="shared" si="15"/>
        <v>45748</v>
      </c>
      <c r="S34" s="135">
        <f t="shared" si="15"/>
        <v>45778</v>
      </c>
      <c r="T34" s="135">
        <f t="shared" si="15"/>
        <v>45809</v>
      </c>
      <c r="U34" s="135">
        <f t="shared" si="15"/>
        <v>45839</v>
      </c>
      <c r="V34" s="135">
        <f t="shared" si="15"/>
        <v>45870</v>
      </c>
      <c r="W34" s="135">
        <f t="shared" si="15"/>
        <v>45901</v>
      </c>
      <c r="X34" s="135">
        <f t="shared" si="15"/>
        <v>45931</v>
      </c>
      <c r="Y34" s="135">
        <f t="shared" si="15"/>
        <v>45962</v>
      </c>
      <c r="Z34" s="135">
        <f t="shared" si="15"/>
        <v>45992</v>
      </c>
      <c r="AA34" s="135">
        <f t="shared" si="15"/>
        <v>46023</v>
      </c>
      <c r="AB34" s="135">
        <f t="shared" si="15"/>
        <v>46054</v>
      </c>
      <c r="AC34" s="135">
        <f t="shared" si="15"/>
        <v>46082</v>
      </c>
      <c r="AD34" s="135">
        <f t="shared" si="15"/>
        <v>46113</v>
      </c>
      <c r="AE34" s="135">
        <f t="shared" si="15"/>
        <v>46143</v>
      </c>
      <c r="AF34" s="135">
        <f t="shared" si="15"/>
        <v>46174</v>
      </c>
      <c r="AG34" s="135">
        <f t="shared" si="15"/>
        <v>46204</v>
      </c>
      <c r="AH34" s="135">
        <f t="shared" si="15"/>
        <v>46235</v>
      </c>
      <c r="AI34" s="135">
        <f t="shared" si="15"/>
        <v>46266</v>
      </c>
      <c r="AJ34" s="135">
        <f t="shared" si="15"/>
        <v>46296</v>
      </c>
      <c r="AK34" s="135">
        <f t="shared" si="15"/>
        <v>46327</v>
      </c>
      <c r="AL34" s="135">
        <f t="shared" si="15"/>
        <v>46357</v>
      </c>
      <c r="AM34" s="135">
        <f t="shared" si="15"/>
        <v>46388</v>
      </c>
    </row>
    <row r="35" spans="1:39" ht="15" customHeight="1" x14ac:dyDescent="0.25">
      <c r="A35" s="621"/>
      <c r="B35" s="11" t="str">
        <f t="shared" ref="B35:B46" si="16">B20</f>
        <v>Building Shell</v>
      </c>
      <c r="C35" s="3">
        <v>0</v>
      </c>
      <c r="D35" s="3">
        <v>0</v>
      </c>
      <c r="E35" s="3">
        <v>0</v>
      </c>
      <c r="F35" s="3">
        <v>0</v>
      </c>
      <c r="G35" s="3">
        <f>F35</f>
        <v>0</v>
      </c>
      <c r="H35" s="3">
        <f t="shared" ref="H35:AM35" si="17">G35</f>
        <v>0</v>
      </c>
      <c r="I35" s="3">
        <f t="shared" si="17"/>
        <v>0</v>
      </c>
      <c r="J35" s="3">
        <f t="shared" si="17"/>
        <v>0</v>
      </c>
      <c r="K35" s="3">
        <f t="shared" si="17"/>
        <v>0</v>
      </c>
      <c r="L35" s="3">
        <f t="shared" si="17"/>
        <v>0</v>
      </c>
      <c r="M35" s="3">
        <f t="shared" si="17"/>
        <v>0</v>
      </c>
      <c r="N35" s="3">
        <f t="shared" si="17"/>
        <v>0</v>
      </c>
      <c r="O35" s="3">
        <f t="shared" si="17"/>
        <v>0</v>
      </c>
      <c r="P35" s="3">
        <f t="shared" si="17"/>
        <v>0</v>
      </c>
      <c r="Q35" s="3">
        <f t="shared" si="17"/>
        <v>0</v>
      </c>
      <c r="R35" s="3">
        <f t="shared" si="17"/>
        <v>0</v>
      </c>
      <c r="S35" s="3">
        <f t="shared" si="17"/>
        <v>0</v>
      </c>
      <c r="T35" s="420">
        <v>33452.630000000005</v>
      </c>
      <c r="U35" s="3">
        <f t="shared" si="17"/>
        <v>33452.630000000005</v>
      </c>
      <c r="V35" s="3">
        <f t="shared" si="17"/>
        <v>33452.630000000005</v>
      </c>
      <c r="W35" s="3">
        <f t="shared" si="17"/>
        <v>33452.630000000005</v>
      </c>
      <c r="X35" s="3">
        <f t="shared" si="17"/>
        <v>33452.630000000005</v>
      </c>
      <c r="Y35" s="3">
        <f t="shared" si="17"/>
        <v>33452.630000000005</v>
      </c>
      <c r="Z35" s="3">
        <f t="shared" si="17"/>
        <v>33452.630000000005</v>
      </c>
      <c r="AA35" s="3">
        <f t="shared" si="17"/>
        <v>33452.630000000005</v>
      </c>
      <c r="AB35" s="3">
        <f t="shared" si="17"/>
        <v>33452.630000000005</v>
      </c>
      <c r="AC35" s="3">
        <f t="shared" si="17"/>
        <v>33452.630000000005</v>
      </c>
      <c r="AD35" s="3">
        <f t="shared" si="17"/>
        <v>33452.630000000005</v>
      </c>
      <c r="AE35" s="3">
        <f t="shared" si="17"/>
        <v>33452.630000000005</v>
      </c>
      <c r="AF35" s="3">
        <f t="shared" si="17"/>
        <v>33452.630000000005</v>
      </c>
      <c r="AG35" s="3">
        <f t="shared" si="17"/>
        <v>33452.630000000005</v>
      </c>
      <c r="AH35" s="3">
        <f t="shared" si="17"/>
        <v>33452.630000000005</v>
      </c>
      <c r="AI35" s="3">
        <f t="shared" si="17"/>
        <v>33452.630000000005</v>
      </c>
      <c r="AJ35" s="3">
        <f t="shared" si="17"/>
        <v>33452.630000000005</v>
      </c>
      <c r="AK35" s="3">
        <f t="shared" si="17"/>
        <v>33452.630000000005</v>
      </c>
      <c r="AL35" s="3">
        <f t="shared" si="17"/>
        <v>33452.630000000005</v>
      </c>
      <c r="AM35" s="3">
        <f t="shared" si="17"/>
        <v>33452.630000000005</v>
      </c>
    </row>
    <row r="36" spans="1:39" x14ac:dyDescent="0.25">
      <c r="A36" s="621"/>
      <c r="B36" s="12" t="str">
        <f t="shared" si="16"/>
        <v>Cooling</v>
      </c>
      <c r="C36" s="3">
        <v>0</v>
      </c>
      <c r="D36" s="3">
        <v>0</v>
      </c>
      <c r="E36" s="3">
        <v>0</v>
      </c>
      <c r="F36" s="3">
        <v>0</v>
      </c>
      <c r="G36" s="3">
        <f t="shared" ref="G36:AM36" si="18">F36</f>
        <v>0</v>
      </c>
      <c r="H36" s="3">
        <f t="shared" si="18"/>
        <v>0</v>
      </c>
      <c r="I36" s="3">
        <f t="shared" si="18"/>
        <v>0</v>
      </c>
      <c r="J36" s="3">
        <f t="shared" si="18"/>
        <v>0</v>
      </c>
      <c r="K36" s="3">
        <f t="shared" si="18"/>
        <v>0</v>
      </c>
      <c r="L36" s="3">
        <f t="shared" si="18"/>
        <v>0</v>
      </c>
      <c r="M36" s="3">
        <f t="shared" si="18"/>
        <v>0</v>
      </c>
      <c r="N36" s="3">
        <f t="shared" si="18"/>
        <v>0</v>
      </c>
      <c r="O36" s="3">
        <f t="shared" si="18"/>
        <v>0</v>
      </c>
      <c r="P36" s="3">
        <f t="shared" si="18"/>
        <v>0</v>
      </c>
      <c r="Q36" s="3">
        <f t="shared" si="18"/>
        <v>0</v>
      </c>
      <c r="R36" s="3">
        <f t="shared" si="18"/>
        <v>0</v>
      </c>
      <c r="S36" s="3">
        <f t="shared" si="18"/>
        <v>0</v>
      </c>
      <c r="T36" s="420">
        <v>1090632.8600000001</v>
      </c>
      <c r="U36" s="3">
        <f t="shared" si="18"/>
        <v>1090632.8600000001</v>
      </c>
      <c r="V36" s="3">
        <f t="shared" si="18"/>
        <v>1090632.8600000001</v>
      </c>
      <c r="W36" s="3">
        <f t="shared" si="18"/>
        <v>1090632.8600000001</v>
      </c>
      <c r="X36" s="3">
        <f t="shared" si="18"/>
        <v>1090632.8600000001</v>
      </c>
      <c r="Y36" s="3">
        <f t="shared" si="18"/>
        <v>1090632.8600000001</v>
      </c>
      <c r="Z36" s="3">
        <f t="shared" si="18"/>
        <v>1090632.8600000001</v>
      </c>
      <c r="AA36" s="3">
        <f t="shared" si="18"/>
        <v>1090632.8600000001</v>
      </c>
      <c r="AB36" s="3">
        <f t="shared" si="18"/>
        <v>1090632.8600000001</v>
      </c>
      <c r="AC36" s="3">
        <f t="shared" si="18"/>
        <v>1090632.8600000001</v>
      </c>
      <c r="AD36" s="3">
        <f t="shared" si="18"/>
        <v>1090632.8600000001</v>
      </c>
      <c r="AE36" s="3">
        <f t="shared" si="18"/>
        <v>1090632.8600000001</v>
      </c>
      <c r="AF36" s="3">
        <f t="shared" si="18"/>
        <v>1090632.8600000001</v>
      </c>
      <c r="AG36" s="3">
        <f t="shared" si="18"/>
        <v>1090632.8600000001</v>
      </c>
      <c r="AH36" s="3">
        <f t="shared" si="18"/>
        <v>1090632.8600000001</v>
      </c>
      <c r="AI36" s="3">
        <f t="shared" si="18"/>
        <v>1090632.8600000001</v>
      </c>
      <c r="AJ36" s="3">
        <f t="shared" si="18"/>
        <v>1090632.8600000001</v>
      </c>
      <c r="AK36" s="3">
        <f t="shared" si="18"/>
        <v>1090632.8600000001</v>
      </c>
      <c r="AL36" s="3">
        <f t="shared" si="18"/>
        <v>1090632.8600000001</v>
      </c>
      <c r="AM36" s="3">
        <f t="shared" si="18"/>
        <v>1090632.8600000001</v>
      </c>
    </row>
    <row r="37" spans="1:39" x14ac:dyDescent="0.25">
      <c r="A37" s="621"/>
      <c r="B37" s="11" t="str">
        <f t="shared" si="16"/>
        <v>Freezer</v>
      </c>
      <c r="C37" s="3">
        <v>0</v>
      </c>
      <c r="D37" s="3">
        <v>0</v>
      </c>
      <c r="E37" s="3">
        <v>0</v>
      </c>
      <c r="F37" s="3">
        <v>0</v>
      </c>
      <c r="G37" s="3">
        <f t="shared" ref="G37:AM37" si="19">F37</f>
        <v>0</v>
      </c>
      <c r="H37" s="3">
        <f t="shared" si="19"/>
        <v>0</v>
      </c>
      <c r="I37" s="3">
        <f t="shared" si="19"/>
        <v>0</v>
      </c>
      <c r="J37" s="3">
        <f t="shared" si="19"/>
        <v>0</v>
      </c>
      <c r="K37" s="3">
        <f t="shared" si="19"/>
        <v>0</v>
      </c>
      <c r="L37" s="3">
        <f t="shared" si="19"/>
        <v>0</v>
      </c>
      <c r="M37" s="3">
        <f t="shared" si="19"/>
        <v>0</v>
      </c>
      <c r="N37" s="3">
        <f t="shared" si="19"/>
        <v>0</v>
      </c>
      <c r="O37" s="3">
        <f t="shared" si="19"/>
        <v>0</v>
      </c>
      <c r="P37" s="3">
        <f t="shared" si="19"/>
        <v>0</v>
      </c>
      <c r="Q37" s="3">
        <f t="shared" si="19"/>
        <v>0</v>
      </c>
      <c r="R37" s="3">
        <f t="shared" si="19"/>
        <v>0</v>
      </c>
      <c r="S37" s="3">
        <f t="shared" si="19"/>
        <v>0</v>
      </c>
      <c r="T37" s="420">
        <v>0</v>
      </c>
      <c r="U37" s="3">
        <f t="shared" si="19"/>
        <v>0</v>
      </c>
      <c r="V37" s="3">
        <f t="shared" si="19"/>
        <v>0</v>
      </c>
      <c r="W37" s="3">
        <f t="shared" si="19"/>
        <v>0</v>
      </c>
      <c r="X37" s="3">
        <f t="shared" si="19"/>
        <v>0</v>
      </c>
      <c r="Y37" s="3">
        <f t="shared" si="19"/>
        <v>0</v>
      </c>
      <c r="Z37" s="3">
        <f t="shared" si="19"/>
        <v>0</v>
      </c>
      <c r="AA37" s="3">
        <f t="shared" si="19"/>
        <v>0</v>
      </c>
      <c r="AB37" s="3">
        <f t="shared" si="19"/>
        <v>0</v>
      </c>
      <c r="AC37" s="3">
        <f t="shared" si="19"/>
        <v>0</v>
      </c>
      <c r="AD37" s="3">
        <f t="shared" si="19"/>
        <v>0</v>
      </c>
      <c r="AE37" s="3">
        <f t="shared" si="19"/>
        <v>0</v>
      </c>
      <c r="AF37" s="3">
        <f t="shared" si="19"/>
        <v>0</v>
      </c>
      <c r="AG37" s="3">
        <f t="shared" si="19"/>
        <v>0</v>
      </c>
      <c r="AH37" s="3">
        <f t="shared" si="19"/>
        <v>0</v>
      </c>
      <c r="AI37" s="3">
        <f t="shared" si="19"/>
        <v>0</v>
      </c>
      <c r="AJ37" s="3">
        <f t="shared" si="19"/>
        <v>0</v>
      </c>
      <c r="AK37" s="3">
        <f t="shared" si="19"/>
        <v>0</v>
      </c>
      <c r="AL37" s="3">
        <f t="shared" si="19"/>
        <v>0</v>
      </c>
      <c r="AM37" s="3">
        <f t="shared" si="19"/>
        <v>0</v>
      </c>
    </row>
    <row r="38" spans="1:39" x14ac:dyDescent="0.25">
      <c r="A38" s="621"/>
      <c r="B38" s="11" t="str">
        <f t="shared" si="16"/>
        <v>Heating</v>
      </c>
      <c r="C38" s="3">
        <v>0</v>
      </c>
      <c r="D38" s="3">
        <v>0</v>
      </c>
      <c r="E38" s="3">
        <v>0</v>
      </c>
      <c r="F38" s="3">
        <v>0</v>
      </c>
      <c r="G38" s="3">
        <f t="shared" ref="G38:AM38" si="20">F38</f>
        <v>0</v>
      </c>
      <c r="H38" s="3">
        <f t="shared" si="20"/>
        <v>0</v>
      </c>
      <c r="I38" s="3">
        <f t="shared" si="20"/>
        <v>0</v>
      </c>
      <c r="J38" s="3">
        <f t="shared" si="20"/>
        <v>0</v>
      </c>
      <c r="K38" s="3">
        <f t="shared" si="20"/>
        <v>0</v>
      </c>
      <c r="L38" s="3">
        <f t="shared" si="20"/>
        <v>0</v>
      </c>
      <c r="M38" s="3">
        <f t="shared" si="20"/>
        <v>0</v>
      </c>
      <c r="N38" s="3">
        <f t="shared" si="20"/>
        <v>0</v>
      </c>
      <c r="O38" s="3">
        <f t="shared" si="20"/>
        <v>0</v>
      </c>
      <c r="P38" s="3">
        <f t="shared" si="20"/>
        <v>0</v>
      </c>
      <c r="Q38" s="3">
        <f t="shared" si="20"/>
        <v>0</v>
      </c>
      <c r="R38" s="3">
        <f t="shared" si="20"/>
        <v>0</v>
      </c>
      <c r="S38" s="3">
        <f t="shared" si="20"/>
        <v>0</v>
      </c>
      <c r="T38" s="420">
        <v>740584.41</v>
      </c>
      <c r="U38" s="3">
        <f t="shared" si="20"/>
        <v>740584.41</v>
      </c>
      <c r="V38" s="3">
        <f t="shared" si="20"/>
        <v>740584.41</v>
      </c>
      <c r="W38" s="3">
        <f t="shared" si="20"/>
        <v>740584.41</v>
      </c>
      <c r="X38" s="3">
        <f t="shared" si="20"/>
        <v>740584.41</v>
      </c>
      <c r="Y38" s="3">
        <f t="shared" si="20"/>
        <v>740584.41</v>
      </c>
      <c r="Z38" s="3">
        <f t="shared" si="20"/>
        <v>740584.41</v>
      </c>
      <c r="AA38" s="3">
        <f t="shared" si="20"/>
        <v>740584.41</v>
      </c>
      <c r="AB38" s="3">
        <f t="shared" si="20"/>
        <v>740584.41</v>
      </c>
      <c r="AC38" s="3">
        <f t="shared" si="20"/>
        <v>740584.41</v>
      </c>
      <c r="AD38" s="3">
        <f t="shared" si="20"/>
        <v>740584.41</v>
      </c>
      <c r="AE38" s="3">
        <f t="shared" si="20"/>
        <v>740584.41</v>
      </c>
      <c r="AF38" s="3">
        <f t="shared" si="20"/>
        <v>740584.41</v>
      </c>
      <c r="AG38" s="3">
        <f t="shared" si="20"/>
        <v>740584.41</v>
      </c>
      <c r="AH38" s="3">
        <f t="shared" si="20"/>
        <v>740584.41</v>
      </c>
      <c r="AI38" s="3">
        <f t="shared" si="20"/>
        <v>740584.41</v>
      </c>
      <c r="AJ38" s="3">
        <f t="shared" si="20"/>
        <v>740584.41</v>
      </c>
      <c r="AK38" s="3">
        <f t="shared" si="20"/>
        <v>740584.41</v>
      </c>
      <c r="AL38" s="3">
        <f t="shared" si="20"/>
        <v>740584.41</v>
      </c>
      <c r="AM38" s="3">
        <f t="shared" si="20"/>
        <v>740584.41</v>
      </c>
    </row>
    <row r="39" spans="1:39" x14ac:dyDescent="0.25">
      <c r="A39" s="621"/>
      <c r="B39" s="12" t="str">
        <f t="shared" si="16"/>
        <v>HVAC</v>
      </c>
      <c r="C39" s="3">
        <v>0</v>
      </c>
      <c r="D39" s="3">
        <v>0</v>
      </c>
      <c r="E39" s="3">
        <v>0</v>
      </c>
      <c r="F39" s="3">
        <v>0</v>
      </c>
      <c r="G39" s="3">
        <f t="shared" ref="G39:AM39" si="21">F39</f>
        <v>0</v>
      </c>
      <c r="H39" s="3">
        <f t="shared" si="21"/>
        <v>0</v>
      </c>
      <c r="I39" s="3">
        <f t="shared" si="21"/>
        <v>0</v>
      </c>
      <c r="J39" s="3">
        <f t="shared" si="21"/>
        <v>0</v>
      </c>
      <c r="K39" s="3">
        <f t="shared" si="21"/>
        <v>0</v>
      </c>
      <c r="L39" s="3">
        <f t="shared" si="21"/>
        <v>0</v>
      </c>
      <c r="M39" s="3">
        <f t="shared" si="21"/>
        <v>0</v>
      </c>
      <c r="N39" s="3">
        <f t="shared" si="21"/>
        <v>0</v>
      </c>
      <c r="O39" s="3">
        <f t="shared" si="21"/>
        <v>0</v>
      </c>
      <c r="P39" s="3">
        <f t="shared" si="21"/>
        <v>0</v>
      </c>
      <c r="Q39" s="3">
        <f t="shared" si="21"/>
        <v>0</v>
      </c>
      <c r="R39" s="3">
        <f t="shared" si="21"/>
        <v>0</v>
      </c>
      <c r="S39" s="3">
        <f t="shared" si="21"/>
        <v>0</v>
      </c>
      <c r="T39" s="420">
        <v>4523439.97</v>
      </c>
      <c r="U39" s="3">
        <f t="shared" si="21"/>
        <v>4523439.97</v>
      </c>
      <c r="V39" s="3">
        <f t="shared" si="21"/>
        <v>4523439.97</v>
      </c>
      <c r="W39" s="3">
        <f t="shared" si="21"/>
        <v>4523439.97</v>
      </c>
      <c r="X39" s="3">
        <f t="shared" si="21"/>
        <v>4523439.97</v>
      </c>
      <c r="Y39" s="3">
        <f t="shared" si="21"/>
        <v>4523439.97</v>
      </c>
      <c r="Z39" s="3">
        <f t="shared" si="21"/>
        <v>4523439.97</v>
      </c>
      <c r="AA39" s="3">
        <f t="shared" si="21"/>
        <v>4523439.97</v>
      </c>
      <c r="AB39" s="3">
        <f t="shared" si="21"/>
        <v>4523439.97</v>
      </c>
      <c r="AC39" s="3">
        <f t="shared" si="21"/>
        <v>4523439.97</v>
      </c>
      <c r="AD39" s="3">
        <f t="shared" si="21"/>
        <v>4523439.97</v>
      </c>
      <c r="AE39" s="3">
        <f t="shared" si="21"/>
        <v>4523439.97</v>
      </c>
      <c r="AF39" s="3">
        <f t="shared" si="21"/>
        <v>4523439.97</v>
      </c>
      <c r="AG39" s="3">
        <f t="shared" si="21"/>
        <v>4523439.97</v>
      </c>
      <c r="AH39" s="3">
        <f t="shared" si="21"/>
        <v>4523439.97</v>
      </c>
      <c r="AI39" s="3">
        <f t="shared" si="21"/>
        <v>4523439.97</v>
      </c>
      <c r="AJ39" s="3">
        <f t="shared" si="21"/>
        <v>4523439.97</v>
      </c>
      <c r="AK39" s="3">
        <f t="shared" si="21"/>
        <v>4523439.97</v>
      </c>
      <c r="AL39" s="3">
        <f t="shared" si="21"/>
        <v>4523439.97</v>
      </c>
      <c r="AM39" s="3">
        <f t="shared" si="21"/>
        <v>4523439.97</v>
      </c>
    </row>
    <row r="40" spans="1:39" x14ac:dyDescent="0.25">
      <c r="A40" s="621"/>
      <c r="B40" s="11" t="str">
        <f t="shared" si="16"/>
        <v>Lighting</v>
      </c>
      <c r="C40" s="3">
        <v>0</v>
      </c>
      <c r="D40" s="3">
        <v>0</v>
      </c>
      <c r="E40" s="3">
        <v>0</v>
      </c>
      <c r="F40" s="3">
        <v>0</v>
      </c>
      <c r="G40" s="3">
        <f t="shared" ref="G40:AM40" si="22">F40</f>
        <v>0</v>
      </c>
      <c r="H40" s="3">
        <f t="shared" si="22"/>
        <v>0</v>
      </c>
      <c r="I40" s="3">
        <f t="shared" si="22"/>
        <v>0</v>
      </c>
      <c r="J40" s="3">
        <f t="shared" si="22"/>
        <v>0</v>
      </c>
      <c r="K40" s="3">
        <f t="shared" si="22"/>
        <v>0</v>
      </c>
      <c r="L40" s="3">
        <f t="shared" si="22"/>
        <v>0</v>
      </c>
      <c r="M40" s="3">
        <f t="shared" si="22"/>
        <v>0</v>
      </c>
      <c r="N40" s="3">
        <f t="shared" si="22"/>
        <v>0</v>
      </c>
      <c r="O40" s="3">
        <f t="shared" si="22"/>
        <v>0</v>
      </c>
      <c r="P40" s="3">
        <f t="shared" si="22"/>
        <v>0</v>
      </c>
      <c r="Q40" s="3">
        <f t="shared" si="22"/>
        <v>0</v>
      </c>
      <c r="R40" s="3">
        <f t="shared" si="22"/>
        <v>0</v>
      </c>
      <c r="S40" s="3">
        <f t="shared" si="22"/>
        <v>0</v>
      </c>
      <c r="T40" s="420">
        <v>573406.52</v>
      </c>
      <c r="U40" s="3">
        <f t="shared" si="22"/>
        <v>573406.52</v>
      </c>
      <c r="V40" s="3">
        <f t="shared" si="22"/>
        <v>573406.52</v>
      </c>
      <c r="W40" s="3">
        <f t="shared" si="22"/>
        <v>573406.52</v>
      </c>
      <c r="X40" s="3">
        <f t="shared" si="22"/>
        <v>573406.52</v>
      </c>
      <c r="Y40" s="3">
        <f t="shared" si="22"/>
        <v>573406.52</v>
      </c>
      <c r="Z40" s="3">
        <f t="shared" si="22"/>
        <v>573406.52</v>
      </c>
      <c r="AA40" s="3">
        <f t="shared" si="22"/>
        <v>573406.52</v>
      </c>
      <c r="AB40" s="3">
        <f t="shared" si="22"/>
        <v>573406.52</v>
      </c>
      <c r="AC40" s="3">
        <f t="shared" si="22"/>
        <v>573406.52</v>
      </c>
      <c r="AD40" s="3">
        <f t="shared" si="22"/>
        <v>573406.52</v>
      </c>
      <c r="AE40" s="3">
        <f t="shared" si="22"/>
        <v>573406.52</v>
      </c>
      <c r="AF40" s="3">
        <f t="shared" si="22"/>
        <v>573406.52</v>
      </c>
      <c r="AG40" s="3">
        <f t="shared" si="22"/>
        <v>573406.52</v>
      </c>
      <c r="AH40" s="3">
        <f t="shared" si="22"/>
        <v>573406.52</v>
      </c>
      <c r="AI40" s="3">
        <f t="shared" si="22"/>
        <v>573406.52</v>
      </c>
      <c r="AJ40" s="3">
        <f t="shared" si="22"/>
        <v>573406.52</v>
      </c>
      <c r="AK40" s="3">
        <f t="shared" si="22"/>
        <v>573406.52</v>
      </c>
      <c r="AL40" s="3">
        <f t="shared" si="22"/>
        <v>573406.52</v>
      </c>
      <c r="AM40" s="3">
        <f t="shared" si="22"/>
        <v>573406.52</v>
      </c>
    </row>
    <row r="41" spans="1:39" x14ac:dyDescent="0.25">
      <c r="A41" s="621"/>
      <c r="B41" s="11" t="str">
        <f t="shared" si="16"/>
        <v>Miscellaneous</v>
      </c>
      <c r="C41" s="3">
        <v>0</v>
      </c>
      <c r="D41" s="3">
        <v>0</v>
      </c>
      <c r="E41" s="3">
        <v>0</v>
      </c>
      <c r="F41" s="3">
        <v>0</v>
      </c>
      <c r="G41" s="3">
        <f t="shared" ref="G41:AM41" si="23">F41</f>
        <v>0</v>
      </c>
      <c r="H41" s="3">
        <f t="shared" si="23"/>
        <v>0</v>
      </c>
      <c r="I41" s="3">
        <f t="shared" si="23"/>
        <v>0</v>
      </c>
      <c r="J41" s="3">
        <f t="shared" si="23"/>
        <v>0</v>
      </c>
      <c r="K41" s="3">
        <f t="shared" si="23"/>
        <v>0</v>
      </c>
      <c r="L41" s="3">
        <f t="shared" si="23"/>
        <v>0</v>
      </c>
      <c r="M41" s="3">
        <f t="shared" si="23"/>
        <v>0</v>
      </c>
      <c r="N41" s="3">
        <f t="shared" si="23"/>
        <v>0</v>
      </c>
      <c r="O41" s="3">
        <f t="shared" si="23"/>
        <v>0</v>
      </c>
      <c r="P41" s="3">
        <f t="shared" si="23"/>
        <v>0</v>
      </c>
      <c r="Q41" s="3">
        <f t="shared" si="23"/>
        <v>0</v>
      </c>
      <c r="R41" s="3">
        <f t="shared" si="23"/>
        <v>0</v>
      </c>
      <c r="S41" s="3">
        <f t="shared" si="23"/>
        <v>0</v>
      </c>
      <c r="T41" s="420">
        <v>153.9</v>
      </c>
      <c r="U41" s="3">
        <f t="shared" si="23"/>
        <v>153.9</v>
      </c>
      <c r="V41" s="3">
        <f t="shared" si="23"/>
        <v>153.9</v>
      </c>
      <c r="W41" s="3">
        <f t="shared" si="23"/>
        <v>153.9</v>
      </c>
      <c r="X41" s="3">
        <f t="shared" si="23"/>
        <v>153.9</v>
      </c>
      <c r="Y41" s="3">
        <f t="shared" si="23"/>
        <v>153.9</v>
      </c>
      <c r="Z41" s="3">
        <f t="shared" si="23"/>
        <v>153.9</v>
      </c>
      <c r="AA41" s="3">
        <f t="shared" si="23"/>
        <v>153.9</v>
      </c>
      <c r="AB41" s="3">
        <f t="shared" si="23"/>
        <v>153.9</v>
      </c>
      <c r="AC41" s="3">
        <f t="shared" si="23"/>
        <v>153.9</v>
      </c>
      <c r="AD41" s="3">
        <f t="shared" si="23"/>
        <v>153.9</v>
      </c>
      <c r="AE41" s="3">
        <f t="shared" si="23"/>
        <v>153.9</v>
      </c>
      <c r="AF41" s="3">
        <f t="shared" si="23"/>
        <v>153.9</v>
      </c>
      <c r="AG41" s="3">
        <f t="shared" si="23"/>
        <v>153.9</v>
      </c>
      <c r="AH41" s="3">
        <f t="shared" si="23"/>
        <v>153.9</v>
      </c>
      <c r="AI41" s="3">
        <f t="shared" si="23"/>
        <v>153.9</v>
      </c>
      <c r="AJ41" s="3">
        <f t="shared" si="23"/>
        <v>153.9</v>
      </c>
      <c r="AK41" s="3">
        <f t="shared" si="23"/>
        <v>153.9</v>
      </c>
      <c r="AL41" s="3">
        <f t="shared" si="23"/>
        <v>153.9</v>
      </c>
      <c r="AM41" s="3">
        <f t="shared" si="23"/>
        <v>153.9</v>
      </c>
    </row>
    <row r="42" spans="1:39" x14ac:dyDescent="0.25">
      <c r="A42" s="621"/>
      <c r="B42" s="11" t="str">
        <f t="shared" si="16"/>
        <v>Pool Spa</v>
      </c>
      <c r="C42" s="3">
        <v>0</v>
      </c>
      <c r="D42" s="3">
        <v>0</v>
      </c>
      <c r="E42" s="3">
        <v>0</v>
      </c>
      <c r="F42" s="3">
        <v>0</v>
      </c>
      <c r="G42" s="3">
        <f t="shared" ref="G42:AM42" si="24">F42</f>
        <v>0</v>
      </c>
      <c r="H42" s="3">
        <f t="shared" si="24"/>
        <v>0</v>
      </c>
      <c r="I42" s="3">
        <f t="shared" si="24"/>
        <v>0</v>
      </c>
      <c r="J42" s="3">
        <f t="shared" si="24"/>
        <v>0</v>
      </c>
      <c r="K42" s="3">
        <f t="shared" si="24"/>
        <v>0</v>
      </c>
      <c r="L42" s="3">
        <f t="shared" si="24"/>
        <v>0</v>
      </c>
      <c r="M42" s="3">
        <f t="shared" si="24"/>
        <v>0</v>
      </c>
      <c r="N42" s="3">
        <f t="shared" si="24"/>
        <v>0</v>
      </c>
      <c r="O42" s="3">
        <f t="shared" si="24"/>
        <v>0</v>
      </c>
      <c r="P42" s="3">
        <f t="shared" si="24"/>
        <v>0</v>
      </c>
      <c r="Q42" s="3">
        <f t="shared" si="24"/>
        <v>0</v>
      </c>
      <c r="R42" s="3">
        <f t="shared" si="24"/>
        <v>0</v>
      </c>
      <c r="S42" s="3">
        <f t="shared" si="24"/>
        <v>0</v>
      </c>
      <c r="T42" s="420">
        <v>0</v>
      </c>
      <c r="U42" s="3">
        <f t="shared" si="24"/>
        <v>0</v>
      </c>
      <c r="V42" s="3">
        <f t="shared" si="24"/>
        <v>0</v>
      </c>
      <c r="W42" s="3">
        <f t="shared" si="24"/>
        <v>0</v>
      </c>
      <c r="X42" s="3">
        <f t="shared" si="24"/>
        <v>0</v>
      </c>
      <c r="Y42" s="3">
        <f t="shared" si="24"/>
        <v>0</v>
      </c>
      <c r="Z42" s="3">
        <f t="shared" si="24"/>
        <v>0</v>
      </c>
      <c r="AA42" s="3">
        <f t="shared" si="24"/>
        <v>0</v>
      </c>
      <c r="AB42" s="3">
        <f t="shared" si="24"/>
        <v>0</v>
      </c>
      <c r="AC42" s="3">
        <f t="shared" si="24"/>
        <v>0</v>
      </c>
      <c r="AD42" s="3">
        <f t="shared" si="24"/>
        <v>0</v>
      </c>
      <c r="AE42" s="3">
        <f t="shared" si="24"/>
        <v>0</v>
      </c>
      <c r="AF42" s="3">
        <f t="shared" si="24"/>
        <v>0</v>
      </c>
      <c r="AG42" s="3">
        <f t="shared" si="24"/>
        <v>0</v>
      </c>
      <c r="AH42" s="3">
        <f t="shared" si="24"/>
        <v>0</v>
      </c>
      <c r="AI42" s="3">
        <f t="shared" si="24"/>
        <v>0</v>
      </c>
      <c r="AJ42" s="3">
        <f t="shared" si="24"/>
        <v>0</v>
      </c>
      <c r="AK42" s="3">
        <f t="shared" si="24"/>
        <v>0</v>
      </c>
      <c r="AL42" s="3">
        <f t="shared" si="24"/>
        <v>0</v>
      </c>
      <c r="AM42" s="3">
        <f t="shared" si="24"/>
        <v>0</v>
      </c>
    </row>
    <row r="43" spans="1:39" x14ac:dyDescent="0.25">
      <c r="A43" s="621"/>
      <c r="B43" s="11" t="str">
        <f t="shared" si="16"/>
        <v>Refrigeration</v>
      </c>
      <c r="C43" s="3">
        <v>0</v>
      </c>
      <c r="D43" s="3">
        <v>0</v>
      </c>
      <c r="E43" s="3">
        <v>0</v>
      </c>
      <c r="F43" s="3">
        <v>0</v>
      </c>
      <c r="G43" s="3">
        <f t="shared" ref="G43:AM43" si="25">F43</f>
        <v>0</v>
      </c>
      <c r="H43" s="3">
        <f t="shared" si="25"/>
        <v>0</v>
      </c>
      <c r="I43" s="3">
        <f t="shared" si="25"/>
        <v>0</v>
      </c>
      <c r="J43" s="3">
        <f t="shared" si="25"/>
        <v>0</v>
      </c>
      <c r="K43" s="3">
        <f t="shared" si="25"/>
        <v>0</v>
      </c>
      <c r="L43" s="3">
        <f t="shared" si="25"/>
        <v>0</v>
      </c>
      <c r="M43" s="3">
        <f t="shared" si="25"/>
        <v>0</v>
      </c>
      <c r="N43" s="3">
        <f t="shared" si="25"/>
        <v>0</v>
      </c>
      <c r="O43" s="3">
        <f t="shared" si="25"/>
        <v>0</v>
      </c>
      <c r="P43" s="3">
        <f t="shared" si="25"/>
        <v>0</v>
      </c>
      <c r="Q43" s="3">
        <f t="shared" si="25"/>
        <v>0</v>
      </c>
      <c r="R43" s="3">
        <f t="shared" si="25"/>
        <v>0</v>
      </c>
      <c r="S43" s="3">
        <f t="shared" si="25"/>
        <v>0</v>
      </c>
      <c r="T43" s="420">
        <v>310577.73</v>
      </c>
      <c r="U43" s="3">
        <f t="shared" si="25"/>
        <v>310577.73</v>
      </c>
      <c r="V43" s="3">
        <f t="shared" si="25"/>
        <v>310577.73</v>
      </c>
      <c r="W43" s="3">
        <f t="shared" si="25"/>
        <v>310577.73</v>
      </c>
      <c r="X43" s="3">
        <f t="shared" si="25"/>
        <v>310577.73</v>
      </c>
      <c r="Y43" s="3">
        <f t="shared" si="25"/>
        <v>310577.73</v>
      </c>
      <c r="Z43" s="3">
        <f t="shared" si="25"/>
        <v>310577.73</v>
      </c>
      <c r="AA43" s="3">
        <f t="shared" si="25"/>
        <v>310577.73</v>
      </c>
      <c r="AB43" s="3">
        <f t="shared" si="25"/>
        <v>310577.73</v>
      </c>
      <c r="AC43" s="3">
        <f t="shared" si="25"/>
        <v>310577.73</v>
      </c>
      <c r="AD43" s="3">
        <f t="shared" si="25"/>
        <v>310577.73</v>
      </c>
      <c r="AE43" s="3">
        <f t="shared" si="25"/>
        <v>310577.73</v>
      </c>
      <c r="AF43" s="3">
        <f t="shared" si="25"/>
        <v>310577.73</v>
      </c>
      <c r="AG43" s="3">
        <f t="shared" si="25"/>
        <v>310577.73</v>
      </c>
      <c r="AH43" s="3">
        <f t="shared" si="25"/>
        <v>310577.73</v>
      </c>
      <c r="AI43" s="3">
        <f t="shared" si="25"/>
        <v>310577.73</v>
      </c>
      <c r="AJ43" s="3">
        <f t="shared" si="25"/>
        <v>310577.73</v>
      </c>
      <c r="AK43" s="3">
        <f t="shared" si="25"/>
        <v>310577.73</v>
      </c>
      <c r="AL43" s="3">
        <f t="shared" si="25"/>
        <v>310577.73</v>
      </c>
      <c r="AM43" s="3">
        <f t="shared" si="25"/>
        <v>310577.73</v>
      </c>
    </row>
    <row r="44" spans="1:39" ht="15" customHeight="1" x14ac:dyDescent="0.25">
      <c r="A44" s="621"/>
      <c r="B44" s="11" t="str">
        <f t="shared" si="16"/>
        <v>Water Heating</v>
      </c>
      <c r="C44" s="3">
        <v>0</v>
      </c>
      <c r="D44" s="3">
        <v>0</v>
      </c>
      <c r="E44" s="3">
        <v>0</v>
      </c>
      <c r="F44" s="3">
        <v>0</v>
      </c>
      <c r="G44" s="3">
        <f t="shared" ref="G44:AM44" si="26">F44</f>
        <v>0</v>
      </c>
      <c r="H44" s="3">
        <f t="shared" si="26"/>
        <v>0</v>
      </c>
      <c r="I44" s="3">
        <f t="shared" si="26"/>
        <v>0</v>
      </c>
      <c r="J44" s="3">
        <f t="shared" si="26"/>
        <v>0</v>
      </c>
      <c r="K44" s="3">
        <f t="shared" si="26"/>
        <v>0</v>
      </c>
      <c r="L44" s="3">
        <f t="shared" si="26"/>
        <v>0</v>
      </c>
      <c r="M44" s="3">
        <f t="shared" si="26"/>
        <v>0</v>
      </c>
      <c r="N44" s="3">
        <f t="shared" si="26"/>
        <v>0</v>
      </c>
      <c r="O44" s="3">
        <f t="shared" si="26"/>
        <v>0</v>
      </c>
      <c r="P44" s="3">
        <f t="shared" si="26"/>
        <v>0</v>
      </c>
      <c r="Q44" s="3">
        <f t="shared" si="26"/>
        <v>0</v>
      </c>
      <c r="R44" s="3">
        <f t="shared" si="26"/>
        <v>0</v>
      </c>
      <c r="S44" s="3">
        <f t="shared" si="26"/>
        <v>0</v>
      </c>
      <c r="T44" s="420">
        <v>70479.62999999999</v>
      </c>
      <c r="U44" s="3">
        <f t="shared" si="26"/>
        <v>70479.62999999999</v>
      </c>
      <c r="V44" s="3">
        <f t="shared" si="26"/>
        <v>70479.62999999999</v>
      </c>
      <c r="W44" s="3">
        <f t="shared" si="26"/>
        <v>70479.62999999999</v>
      </c>
      <c r="X44" s="3">
        <f t="shared" si="26"/>
        <v>70479.62999999999</v>
      </c>
      <c r="Y44" s="3">
        <f t="shared" si="26"/>
        <v>70479.62999999999</v>
      </c>
      <c r="Z44" s="3">
        <f t="shared" si="26"/>
        <v>70479.62999999999</v>
      </c>
      <c r="AA44" s="3">
        <f t="shared" si="26"/>
        <v>70479.62999999999</v>
      </c>
      <c r="AB44" s="3">
        <f t="shared" si="26"/>
        <v>70479.62999999999</v>
      </c>
      <c r="AC44" s="3">
        <f t="shared" si="26"/>
        <v>70479.62999999999</v>
      </c>
      <c r="AD44" s="3">
        <f t="shared" si="26"/>
        <v>70479.62999999999</v>
      </c>
      <c r="AE44" s="3">
        <f t="shared" si="26"/>
        <v>70479.62999999999</v>
      </c>
      <c r="AF44" s="3">
        <f t="shared" si="26"/>
        <v>70479.62999999999</v>
      </c>
      <c r="AG44" s="3">
        <f t="shared" si="26"/>
        <v>70479.62999999999</v>
      </c>
      <c r="AH44" s="3">
        <f t="shared" si="26"/>
        <v>70479.62999999999</v>
      </c>
      <c r="AI44" s="3">
        <f t="shared" si="26"/>
        <v>70479.62999999999</v>
      </c>
      <c r="AJ44" s="3">
        <f t="shared" si="26"/>
        <v>70479.62999999999</v>
      </c>
      <c r="AK44" s="3">
        <f t="shared" si="26"/>
        <v>70479.62999999999</v>
      </c>
      <c r="AL44" s="3">
        <f t="shared" si="26"/>
        <v>70479.62999999999</v>
      </c>
      <c r="AM44" s="3">
        <f t="shared" si="26"/>
        <v>70479.62999999999</v>
      </c>
    </row>
    <row r="45" spans="1:39" ht="15" customHeight="1" x14ac:dyDescent="0.25">
      <c r="A45" s="621"/>
      <c r="B45" s="11" t="str">
        <f t="shared" si="16"/>
        <v xml:space="preserve"> </v>
      </c>
      <c r="C45" s="3"/>
      <c r="D45" s="3"/>
      <c r="E45" s="3"/>
      <c r="F45" s="3">
        <v>0</v>
      </c>
      <c r="G45" s="3">
        <f t="shared" ref="G45:AM45" si="27">F45</f>
        <v>0</v>
      </c>
      <c r="H45" s="3">
        <f t="shared" si="27"/>
        <v>0</v>
      </c>
      <c r="I45" s="3">
        <f t="shared" si="27"/>
        <v>0</v>
      </c>
      <c r="J45" s="3">
        <f t="shared" si="27"/>
        <v>0</v>
      </c>
      <c r="K45" s="3">
        <f t="shared" si="27"/>
        <v>0</v>
      </c>
      <c r="L45" s="3">
        <f t="shared" si="27"/>
        <v>0</v>
      </c>
      <c r="M45" s="3">
        <f t="shared" si="27"/>
        <v>0</v>
      </c>
      <c r="N45" s="3">
        <f t="shared" si="27"/>
        <v>0</v>
      </c>
      <c r="O45" s="3">
        <f t="shared" si="27"/>
        <v>0</v>
      </c>
      <c r="P45" s="3">
        <f t="shared" si="27"/>
        <v>0</v>
      </c>
      <c r="Q45" s="3">
        <f t="shared" si="27"/>
        <v>0</v>
      </c>
      <c r="R45" s="3">
        <f t="shared" si="27"/>
        <v>0</v>
      </c>
      <c r="S45" s="3">
        <f t="shared" si="27"/>
        <v>0</v>
      </c>
      <c r="T45" s="3">
        <f t="shared" si="27"/>
        <v>0</v>
      </c>
      <c r="U45" s="3">
        <f t="shared" si="27"/>
        <v>0</v>
      </c>
      <c r="V45" s="3">
        <f t="shared" si="27"/>
        <v>0</v>
      </c>
      <c r="W45" s="3">
        <f t="shared" si="27"/>
        <v>0</v>
      </c>
      <c r="X45" s="3">
        <f t="shared" si="27"/>
        <v>0</v>
      </c>
      <c r="Y45" s="3">
        <f t="shared" si="27"/>
        <v>0</v>
      </c>
      <c r="Z45" s="3">
        <f t="shared" si="27"/>
        <v>0</v>
      </c>
      <c r="AA45" s="3">
        <f t="shared" si="27"/>
        <v>0</v>
      </c>
      <c r="AB45" s="3">
        <f t="shared" si="27"/>
        <v>0</v>
      </c>
      <c r="AC45" s="3">
        <f t="shared" si="27"/>
        <v>0</v>
      </c>
      <c r="AD45" s="3">
        <f t="shared" si="27"/>
        <v>0</v>
      </c>
      <c r="AE45" s="3">
        <f t="shared" si="27"/>
        <v>0</v>
      </c>
      <c r="AF45" s="3">
        <f t="shared" si="27"/>
        <v>0</v>
      </c>
      <c r="AG45" s="3">
        <f t="shared" si="27"/>
        <v>0</v>
      </c>
      <c r="AH45" s="3">
        <f t="shared" si="27"/>
        <v>0</v>
      </c>
      <c r="AI45" s="3">
        <f t="shared" si="27"/>
        <v>0</v>
      </c>
      <c r="AJ45" s="3">
        <f t="shared" si="27"/>
        <v>0</v>
      </c>
      <c r="AK45" s="3">
        <f t="shared" si="27"/>
        <v>0</v>
      </c>
      <c r="AL45" s="3">
        <f t="shared" si="27"/>
        <v>0</v>
      </c>
      <c r="AM45" s="3">
        <f t="shared" si="27"/>
        <v>0</v>
      </c>
    </row>
    <row r="46" spans="1:39" ht="15" customHeight="1" thickBot="1" x14ac:dyDescent="0.3">
      <c r="A46" s="622"/>
      <c r="B46" s="177" t="str">
        <f t="shared" si="16"/>
        <v>Monthly kWh</v>
      </c>
      <c r="C46" s="223">
        <f>SUM(C35:C45)</f>
        <v>0</v>
      </c>
      <c r="D46" s="223">
        <f t="shared" ref="D46:AM46" si="28">SUM(D35:D45)</f>
        <v>0</v>
      </c>
      <c r="E46" s="223">
        <f t="shared" si="28"/>
        <v>0</v>
      </c>
      <c r="F46" s="223">
        <f t="shared" si="28"/>
        <v>0</v>
      </c>
      <c r="G46" s="223">
        <f t="shared" si="28"/>
        <v>0</v>
      </c>
      <c r="H46" s="223">
        <f t="shared" si="28"/>
        <v>0</v>
      </c>
      <c r="I46" s="223">
        <f t="shared" si="28"/>
        <v>0</v>
      </c>
      <c r="J46" s="223">
        <f t="shared" si="28"/>
        <v>0</v>
      </c>
      <c r="K46" s="223">
        <f t="shared" si="28"/>
        <v>0</v>
      </c>
      <c r="L46" s="223">
        <f t="shared" si="28"/>
        <v>0</v>
      </c>
      <c r="M46" s="223">
        <f t="shared" si="28"/>
        <v>0</v>
      </c>
      <c r="N46" s="223">
        <f t="shared" si="28"/>
        <v>0</v>
      </c>
      <c r="O46" s="223">
        <f t="shared" si="28"/>
        <v>0</v>
      </c>
      <c r="P46" s="223">
        <f t="shared" si="28"/>
        <v>0</v>
      </c>
      <c r="Q46" s="223">
        <f t="shared" si="28"/>
        <v>0</v>
      </c>
      <c r="R46" s="223">
        <f t="shared" si="28"/>
        <v>0</v>
      </c>
      <c r="S46" s="223">
        <f t="shared" si="28"/>
        <v>0</v>
      </c>
      <c r="T46" s="223">
        <f t="shared" si="28"/>
        <v>7342727.6500000013</v>
      </c>
      <c r="U46" s="223">
        <f t="shared" si="28"/>
        <v>7342727.6500000013</v>
      </c>
      <c r="V46" s="223">
        <f t="shared" si="28"/>
        <v>7342727.6500000013</v>
      </c>
      <c r="W46" s="223">
        <f t="shared" si="28"/>
        <v>7342727.6500000013</v>
      </c>
      <c r="X46" s="223">
        <f t="shared" si="28"/>
        <v>7342727.6500000013</v>
      </c>
      <c r="Y46" s="223">
        <f t="shared" si="28"/>
        <v>7342727.6500000013</v>
      </c>
      <c r="Z46" s="223">
        <f t="shared" si="28"/>
        <v>7342727.6500000013</v>
      </c>
      <c r="AA46" s="223">
        <f t="shared" si="28"/>
        <v>7342727.6500000013</v>
      </c>
      <c r="AB46" s="223">
        <f t="shared" si="28"/>
        <v>7342727.6500000013</v>
      </c>
      <c r="AC46" s="223">
        <f t="shared" si="28"/>
        <v>7342727.6500000013</v>
      </c>
      <c r="AD46" s="223">
        <f t="shared" si="28"/>
        <v>7342727.6500000013</v>
      </c>
      <c r="AE46" s="223">
        <f t="shared" si="28"/>
        <v>7342727.6500000013</v>
      </c>
      <c r="AF46" s="223">
        <f t="shared" si="28"/>
        <v>7342727.6500000013</v>
      </c>
      <c r="AG46" s="223">
        <f t="shared" si="28"/>
        <v>7342727.6500000013</v>
      </c>
      <c r="AH46" s="223">
        <f t="shared" si="28"/>
        <v>7342727.6500000013</v>
      </c>
      <c r="AI46" s="223">
        <f t="shared" si="28"/>
        <v>7342727.6500000013</v>
      </c>
      <c r="AJ46" s="223">
        <f t="shared" si="28"/>
        <v>7342727.6500000013</v>
      </c>
      <c r="AK46" s="223">
        <f t="shared" si="28"/>
        <v>7342727.6500000013</v>
      </c>
      <c r="AL46" s="223">
        <f t="shared" si="28"/>
        <v>7342727.6500000013</v>
      </c>
      <c r="AM46" s="223">
        <f t="shared" si="28"/>
        <v>7342727.6500000013</v>
      </c>
    </row>
    <row r="47" spans="1:39" x14ac:dyDescent="0.25">
      <c r="A47" s="8"/>
      <c r="B47" s="241"/>
      <c r="C47" s="9"/>
      <c r="D47" s="241"/>
      <c r="E47" s="9"/>
      <c r="F47" s="241"/>
      <c r="G47" s="241"/>
      <c r="H47" s="9"/>
      <c r="I47" s="241"/>
      <c r="J47" s="241"/>
      <c r="K47" s="9"/>
      <c r="L47" s="241"/>
      <c r="M47" s="241"/>
      <c r="N47" s="9"/>
      <c r="O47" s="241"/>
      <c r="P47" s="241"/>
      <c r="Q47" s="9"/>
      <c r="R47" s="241"/>
      <c r="S47" s="241"/>
      <c r="T47" s="9"/>
      <c r="U47" s="241"/>
      <c r="V47" s="241"/>
      <c r="W47" s="9"/>
      <c r="X47" s="241"/>
      <c r="Y47" s="241"/>
      <c r="Z47" s="9"/>
      <c r="AA47" s="241"/>
      <c r="AB47" s="241"/>
      <c r="AC47" s="9"/>
      <c r="AD47" s="241"/>
      <c r="AE47" s="241"/>
      <c r="AF47" s="9"/>
      <c r="AG47" s="241"/>
      <c r="AH47" s="241"/>
      <c r="AI47" s="9"/>
      <c r="AJ47" s="241"/>
      <c r="AK47" s="241"/>
      <c r="AL47" s="9"/>
      <c r="AM47" s="241"/>
    </row>
    <row r="48" spans="1:39" ht="15.75" thickBot="1" x14ac:dyDescent="0.3">
      <c r="A48" s="194" t="s">
        <v>173</v>
      </c>
      <c r="B48" s="194"/>
      <c r="C48" s="194"/>
      <c r="D48" s="194"/>
      <c r="E48" s="194"/>
      <c r="F48" s="194"/>
      <c r="G48" s="194"/>
      <c r="H48" s="194"/>
      <c r="I48" s="194"/>
      <c r="J48" s="194"/>
    </row>
    <row r="49" spans="1:40" ht="16.5" thickBot="1" x14ac:dyDescent="0.3">
      <c r="A49" s="623" t="s">
        <v>16</v>
      </c>
      <c r="B49" s="17" t="s">
        <v>10</v>
      </c>
      <c r="C49" s="135">
        <f>C$4</f>
        <v>45292</v>
      </c>
      <c r="D49" s="135">
        <f t="shared" ref="D49:AM49" si="29">D$4</f>
        <v>45323</v>
      </c>
      <c r="E49" s="135">
        <f t="shared" si="29"/>
        <v>45352</v>
      </c>
      <c r="F49" s="135">
        <f t="shared" si="29"/>
        <v>45383</v>
      </c>
      <c r="G49" s="135">
        <f t="shared" si="29"/>
        <v>45413</v>
      </c>
      <c r="H49" s="135">
        <f t="shared" si="29"/>
        <v>45444</v>
      </c>
      <c r="I49" s="135">
        <f t="shared" si="29"/>
        <v>45474</v>
      </c>
      <c r="J49" s="135">
        <f t="shared" si="29"/>
        <v>45505</v>
      </c>
      <c r="K49" s="135">
        <f t="shared" si="29"/>
        <v>45536</v>
      </c>
      <c r="L49" s="135">
        <f t="shared" si="29"/>
        <v>45566</v>
      </c>
      <c r="M49" s="135">
        <f t="shared" si="29"/>
        <v>45597</v>
      </c>
      <c r="N49" s="135">
        <f t="shared" si="29"/>
        <v>45627</v>
      </c>
      <c r="O49" s="135">
        <f t="shared" si="29"/>
        <v>45658</v>
      </c>
      <c r="P49" s="135">
        <f t="shared" si="29"/>
        <v>45689</v>
      </c>
      <c r="Q49" s="135">
        <f t="shared" si="29"/>
        <v>45717</v>
      </c>
      <c r="R49" s="135">
        <f t="shared" si="29"/>
        <v>45748</v>
      </c>
      <c r="S49" s="135">
        <f t="shared" si="29"/>
        <v>45778</v>
      </c>
      <c r="T49" s="135">
        <f t="shared" si="29"/>
        <v>45809</v>
      </c>
      <c r="U49" s="135">
        <f t="shared" si="29"/>
        <v>45839</v>
      </c>
      <c r="V49" s="135">
        <f t="shared" si="29"/>
        <v>45870</v>
      </c>
      <c r="W49" s="135">
        <f t="shared" si="29"/>
        <v>45901</v>
      </c>
      <c r="X49" s="135">
        <f t="shared" si="29"/>
        <v>45931</v>
      </c>
      <c r="Y49" s="135">
        <f t="shared" si="29"/>
        <v>45962</v>
      </c>
      <c r="Z49" s="135">
        <f t="shared" si="29"/>
        <v>45992</v>
      </c>
      <c r="AA49" s="135">
        <f t="shared" si="29"/>
        <v>46023</v>
      </c>
      <c r="AB49" s="135">
        <f t="shared" si="29"/>
        <v>46054</v>
      </c>
      <c r="AC49" s="135">
        <f t="shared" si="29"/>
        <v>46082</v>
      </c>
      <c r="AD49" s="135">
        <f t="shared" si="29"/>
        <v>46113</v>
      </c>
      <c r="AE49" s="135">
        <f t="shared" si="29"/>
        <v>46143</v>
      </c>
      <c r="AF49" s="135">
        <f t="shared" si="29"/>
        <v>46174</v>
      </c>
      <c r="AG49" s="135">
        <f t="shared" si="29"/>
        <v>46204</v>
      </c>
      <c r="AH49" s="135">
        <f t="shared" si="29"/>
        <v>46235</v>
      </c>
      <c r="AI49" s="135">
        <f t="shared" si="29"/>
        <v>46266</v>
      </c>
      <c r="AJ49" s="135">
        <f t="shared" si="29"/>
        <v>46296</v>
      </c>
      <c r="AK49" s="135">
        <f t="shared" si="29"/>
        <v>46327</v>
      </c>
      <c r="AL49" s="135">
        <f t="shared" si="29"/>
        <v>46357</v>
      </c>
      <c r="AM49" s="135">
        <f t="shared" si="29"/>
        <v>46388</v>
      </c>
    </row>
    <row r="50" spans="1:40" ht="15" customHeight="1" x14ac:dyDescent="0.25">
      <c r="A50" s="624"/>
      <c r="B50" s="13" t="str">
        <f t="shared" ref="B50:B60" si="30">B35</f>
        <v>Building Shell</v>
      </c>
      <c r="C50" s="23">
        <f>((C5*0.5)-C35)*C66*C$78*C$2</f>
        <v>0</v>
      </c>
      <c r="D50" s="23">
        <f>((D5*0.5)+C20-D35)*D66*D$78*D$2</f>
        <v>0</v>
      </c>
      <c r="E50" s="23">
        <f t="shared" ref="E50:AM50" si="31">((E5*0.5)+D20-E35)*E66*E$78*E$2</f>
        <v>0</v>
      </c>
      <c r="F50" s="23">
        <f t="shared" si="31"/>
        <v>0</v>
      </c>
      <c r="G50" s="23">
        <f t="shared" si="31"/>
        <v>0</v>
      </c>
      <c r="H50" s="23">
        <f t="shared" si="31"/>
        <v>0</v>
      </c>
      <c r="I50" s="23">
        <f t="shared" si="31"/>
        <v>105.08470628603641</v>
      </c>
      <c r="J50" s="23">
        <f t="shared" si="31"/>
        <v>199.82404480338221</v>
      </c>
      <c r="K50" s="23">
        <f t="shared" si="31"/>
        <v>100.14446752518215</v>
      </c>
      <c r="L50" s="23">
        <f t="shared" si="31"/>
        <v>25.446976954147168</v>
      </c>
      <c r="M50" s="23">
        <f t="shared" si="31"/>
        <v>43.606214180072456</v>
      </c>
      <c r="N50" s="23">
        <f t="shared" si="31"/>
        <v>220.73585377248841</v>
      </c>
      <c r="O50" s="23">
        <f t="shared" si="31"/>
        <v>365.73539030161351</v>
      </c>
      <c r="P50" s="23">
        <f t="shared" si="31"/>
        <v>304.87823689249217</v>
      </c>
      <c r="Q50" s="23">
        <f t="shared" si="31"/>
        <v>236.09047876020648</v>
      </c>
      <c r="R50" s="23">
        <f t="shared" si="31"/>
        <v>134.81644810477223</v>
      </c>
      <c r="S50" s="23">
        <f t="shared" si="31"/>
        <v>151.79475054674992</v>
      </c>
      <c r="T50" s="23">
        <f t="shared" si="31"/>
        <v>410.55443098403657</v>
      </c>
      <c r="U50" s="23">
        <f t="shared" si="31"/>
        <v>553.26668256036601</v>
      </c>
      <c r="V50" s="23">
        <f t="shared" si="31"/>
        <v>525.87772202399424</v>
      </c>
      <c r="W50" s="23">
        <f t="shared" si="31"/>
        <v>263.53404579820648</v>
      </c>
      <c r="X50" s="23">
        <f t="shared" si="31"/>
        <v>69.111345298059206</v>
      </c>
      <c r="Y50" s="23">
        <f t="shared" si="31"/>
        <v>116.80829365062029</v>
      </c>
      <c r="Z50" s="23">
        <f t="shared" si="31"/>
        <v>194.46396262873631</v>
      </c>
      <c r="AA50" s="23">
        <f t="shared" si="31"/>
        <v>193.38197566372878</v>
      </c>
      <c r="AB50" s="23">
        <f t="shared" si="31"/>
        <v>162.72802910388208</v>
      </c>
      <c r="AC50" s="23">
        <f t="shared" si="31"/>
        <v>130.26686782231261</v>
      </c>
      <c r="AD50" s="23">
        <f t="shared" si="31"/>
        <v>69.454020236251338</v>
      </c>
      <c r="AE50" s="23">
        <f t="shared" si="31"/>
        <v>80.249985670055793</v>
      </c>
      <c r="AF50" s="23">
        <f t="shared" si="31"/>
        <v>410.55443098403657</v>
      </c>
      <c r="AG50" s="23">
        <f t="shared" si="31"/>
        <v>553.26668256036601</v>
      </c>
      <c r="AH50" s="23">
        <f t="shared" si="31"/>
        <v>525.87772202399424</v>
      </c>
      <c r="AI50" s="23">
        <f t="shared" si="31"/>
        <v>263.53404579820648</v>
      </c>
      <c r="AJ50" s="23">
        <f t="shared" si="31"/>
        <v>69.111345298059206</v>
      </c>
      <c r="AK50" s="23">
        <f t="shared" si="31"/>
        <v>116.80829365062029</v>
      </c>
      <c r="AL50" s="23">
        <f t="shared" si="31"/>
        <v>194.46396262873631</v>
      </c>
      <c r="AM50" s="23">
        <f t="shared" si="31"/>
        <v>193.38197566372878</v>
      </c>
    </row>
    <row r="51" spans="1:40" ht="15.75" x14ac:dyDescent="0.25">
      <c r="A51" s="624"/>
      <c r="B51" s="13" t="str">
        <f t="shared" si="30"/>
        <v>Cooling</v>
      </c>
      <c r="C51" s="23">
        <f t="shared" ref="C51:C59" si="32">((C6*0.5)-C36)*C67*C$78*C$2</f>
        <v>0</v>
      </c>
      <c r="D51" s="23">
        <f t="shared" ref="D51:AM51" si="33">((D6*0.5)+C21-D36)*D67*D$78*D$2</f>
        <v>0</v>
      </c>
      <c r="E51" s="23">
        <f t="shared" si="33"/>
        <v>7.6660548795608046</v>
      </c>
      <c r="F51" s="23">
        <f t="shared" si="33"/>
        <v>181.50722941209074</v>
      </c>
      <c r="G51" s="23">
        <f t="shared" si="33"/>
        <v>1833.5322030856446</v>
      </c>
      <c r="H51" s="23">
        <f t="shared" si="33"/>
        <v>20314.574643477044</v>
      </c>
      <c r="I51" s="23">
        <f t="shared" si="33"/>
        <v>37185.981312302072</v>
      </c>
      <c r="J51" s="23">
        <f t="shared" si="33"/>
        <v>39483.408775863376</v>
      </c>
      <c r="K51" s="23">
        <f t="shared" si="33"/>
        <v>20496.982633856398</v>
      </c>
      <c r="L51" s="23">
        <f t="shared" si="33"/>
        <v>1589.2309554056571</v>
      </c>
      <c r="M51" s="23">
        <f t="shared" si="33"/>
        <v>153.41115219669337</v>
      </c>
      <c r="N51" s="23">
        <f t="shared" si="33"/>
        <v>142.43577602344629</v>
      </c>
      <c r="O51" s="23">
        <f t="shared" si="33"/>
        <v>143.37221079668316</v>
      </c>
      <c r="P51" s="23">
        <f t="shared" si="33"/>
        <v>131.00170252844345</v>
      </c>
      <c r="Q51" s="23">
        <f t="shared" si="33"/>
        <v>383.58752907738898</v>
      </c>
      <c r="R51" s="23">
        <f t="shared" si="33"/>
        <v>1987.1554551403249</v>
      </c>
      <c r="S51" s="23">
        <f t="shared" si="33"/>
        <v>8828.8724243907018</v>
      </c>
      <c r="T51" s="23">
        <f t="shared" si="33"/>
        <v>34000.446028196835</v>
      </c>
      <c r="U51" s="23">
        <f t="shared" si="33"/>
        <v>45932.737058586084</v>
      </c>
      <c r="V51" s="23">
        <f t="shared" si="33"/>
        <v>43658.449844528674</v>
      </c>
      <c r="W51" s="23">
        <f t="shared" si="33"/>
        <v>20412.407091465993</v>
      </c>
      <c r="X51" s="23">
        <f t="shared" si="33"/>
        <v>1408.7985761762895</v>
      </c>
      <c r="Y51" s="23">
        <f t="shared" si="33"/>
        <v>115.60113035936179</v>
      </c>
      <c r="Z51" s="23">
        <f t="shared" si="33"/>
        <v>90.835173208567838</v>
      </c>
      <c r="AA51" s="23">
        <f t="shared" si="33"/>
        <v>85.158938128187941</v>
      </c>
      <c r="AB51" s="23">
        <f t="shared" si="33"/>
        <v>78.546914455241662</v>
      </c>
      <c r="AC51" s="23">
        <f t="shared" si="33"/>
        <v>237.75859552074124</v>
      </c>
      <c r="AD51" s="23">
        <f t="shared" si="33"/>
        <v>1150.0126057857649</v>
      </c>
      <c r="AE51" s="23">
        <f t="shared" si="33"/>
        <v>5243.3602990005884</v>
      </c>
      <c r="AF51" s="23">
        <f t="shared" si="33"/>
        <v>34000.446028196835</v>
      </c>
      <c r="AG51" s="23">
        <f t="shared" si="33"/>
        <v>45932.737058586084</v>
      </c>
      <c r="AH51" s="23">
        <f t="shared" si="33"/>
        <v>43658.449844528674</v>
      </c>
      <c r="AI51" s="23">
        <f t="shared" si="33"/>
        <v>20412.407091465993</v>
      </c>
      <c r="AJ51" s="23">
        <f t="shared" si="33"/>
        <v>1408.7985761762895</v>
      </c>
      <c r="AK51" s="23">
        <f t="shared" si="33"/>
        <v>115.60113035936179</v>
      </c>
      <c r="AL51" s="23">
        <f t="shared" si="33"/>
        <v>90.835173208567838</v>
      </c>
      <c r="AM51" s="23">
        <f t="shared" si="33"/>
        <v>85.158938128187941</v>
      </c>
    </row>
    <row r="52" spans="1:40" ht="15.75" x14ac:dyDescent="0.25">
      <c r="A52" s="624"/>
      <c r="B52" s="13" t="str">
        <f t="shared" si="30"/>
        <v>Freezer</v>
      </c>
      <c r="C52" s="23">
        <f t="shared" si="32"/>
        <v>0</v>
      </c>
      <c r="D52" s="23">
        <f t="shared" ref="D52:AM52" si="34">((D7*0.5)+C22-D37)*D68*D$78*D$2</f>
        <v>0</v>
      </c>
      <c r="E52" s="23">
        <f t="shared" si="34"/>
        <v>0</v>
      </c>
      <c r="F52" s="23">
        <f t="shared" si="34"/>
        <v>0</v>
      </c>
      <c r="G52" s="23">
        <f t="shared" si="34"/>
        <v>0</v>
      </c>
      <c r="H52" s="23">
        <f t="shared" si="34"/>
        <v>0</v>
      </c>
      <c r="I52" s="23">
        <f t="shared" si="34"/>
        <v>0</v>
      </c>
      <c r="J52" s="23">
        <f t="shared" si="34"/>
        <v>0</v>
      </c>
      <c r="K52" s="23">
        <f t="shared" si="34"/>
        <v>0</v>
      </c>
      <c r="L52" s="23">
        <f t="shared" si="34"/>
        <v>0</v>
      </c>
      <c r="M52" s="23">
        <f t="shared" si="34"/>
        <v>0</v>
      </c>
      <c r="N52" s="23">
        <f t="shared" si="34"/>
        <v>0</v>
      </c>
      <c r="O52" s="23">
        <f t="shared" si="34"/>
        <v>0</v>
      </c>
      <c r="P52" s="23">
        <f t="shared" si="34"/>
        <v>0</v>
      </c>
      <c r="Q52" s="23">
        <f t="shared" si="34"/>
        <v>0</v>
      </c>
      <c r="R52" s="23">
        <f t="shared" si="34"/>
        <v>0</v>
      </c>
      <c r="S52" s="23">
        <f t="shared" si="34"/>
        <v>0</v>
      </c>
      <c r="T52" s="23">
        <f t="shared" si="34"/>
        <v>0</v>
      </c>
      <c r="U52" s="23">
        <f t="shared" si="34"/>
        <v>0</v>
      </c>
      <c r="V52" s="23">
        <f t="shared" si="34"/>
        <v>0</v>
      </c>
      <c r="W52" s="23">
        <f t="shared" si="34"/>
        <v>0</v>
      </c>
      <c r="X52" s="23">
        <f t="shared" si="34"/>
        <v>0</v>
      </c>
      <c r="Y52" s="23">
        <f t="shared" si="34"/>
        <v>0</v>
      </c>
      <c r="Z52" s="23">
        <f t="shared" si="34"/>
        <v>0</v>
      </c>
      <c r="AA52" s="23">
        <f t="shared" si="34"/>
        <v>0</v>
      </c>
      <c r="AB52" s="23">
        <f t="shared" si="34"/>
        <v>0</v>
      </c>
      <c r="AC52" s="23">
        <f t="shared" si="34"/>
        <v>0</v>
      </c>
      <c r="AD52" s="23">
        <f t="shared" si="34"/>
        <v>0</v>
      </c>
      <c r="AE52" s="23">
        <f t="shared" si="34"/>
        <v>0</v>
      </c>
      <c r="AF52" s="23">
        <f t="shared" si="34"/>
        <v>0</v>
      </c>
      <c r="AG52" s="23">
        <f t="shared" si="34"/>
        <v>0</v>
      </c>
      <c r="AH52" s="23">
        <f t="shared" si="34"/>
        <v>0</v>
      </c>
      <c r="AI52" s="23">
        <f t="shared" si="34"/>
        <v>0</v>
      </c>
      <c r="AJ52" s="23">
        <f t="shared" si="34"/>
        <v>0</v>
      </c>
      <c r="AK52" s="23">
        <f t="shared" si="34"/>
        <v>0</v>
      </c>
      <c r="AL52" s="23">
        <f t="shared" si="34"/>
        <v>0</v>
      </c>
      <c r="AM52" s="23">
        <f t="shared" si="34"/>
        <v>0</v>
      </c>
    </row>
    <row r="53" spans="1:40" ht="15.75" x14ac:dyDescent="0.25">
      <c r="A53" s="624"/>
      <c r="B53" s="13" t="str">
        <f t="shared" si="30"/>
        <v>Heating</v>
      </c>
      <c r="C53" s="23">
        <f t="shared" si="32"/>
        <v>0</v>
      </c>
      <c r="D53" s="23">
        <f t="shared" ref="D53:AM53" si="35">((D8*0.5)+C23-D38)*D69*D$78*D$2</f>
        <v>0</v>
      </c>
      <c r="E53" s="23">
        <f t="shared" si="35"/>
        <v>1271.8442200199434</v>
      </c>
      <c r="F53" s="23">
        <f t="shared" si="35"/>
        <v>2665.2796769952947</v>
      </c>
      <c r="G53" s="23">
        <f t="shared" si="35"/>
        <v>1748.3643451310063</v>
      </c>
      <c r="H53" s="23">
        <f t="shared" si="35"/>
        <v>152.19840211623341</v>
      </c>
      <c r="I53" s="23">
        <f t="shared" si="35"/>
        <v>2.1438186057091499</v>
      </c>
      <c r="J53" s="23">
        <f t="shared" si="35"/>
        <v>3.5054339885598469</v>
      </c>
      <c r="K53" s="23">
        <f t="shared" si="35"/>
        <v>3628.5198297423617</v>
      </c>
      <c r="L53" s="23">
        <f t="shared" si="35"/>
        <v>11386.84362511743</v>
      </c>
      <c r="M53" s="23">
        <f t="shared" si="35"/>
        <v>27708.144424390423</v>
      </c>
      <c r="N53" s="23">
        <f t="shared" si="35"/>
        <v>50948.636176244196</v>
      </c>
      <c r="O53" s="23">
        <f t="shared" si="35"/>
        <v>53153.350572936608</v>
      </c>
      <c r="P53" s="23">
        <f t="shared" si="35"/>
        <v>44285.074442701705</v>
      </c>
      <c r="Q53" s="23">
        <f t="shared" si="35"/>
        <v>33736.191522686684</v>
      </c>
      <c r="R53" s="23">
        <f t="shared" si="35"/>
        <v>15769.341433152049</v>
      </c>
      <c r="S53" s="23">
        <f t="shared" si="35"/>
        <v>4724.4685742962201</v>
      </c>
      <c r="T53" s="23">
        <f t="shared" si="35"/>
        <v>274.75589663943509</v>
      </c>
      <c r="U53" s="23">
        <f t="shared" si="35"/>
        <v>3.232766300342</v>
      </c>
      <c r="V53" s="23">
        <f t="shared" si="35"/>
        <v>4.8476015092970366</v>
      </c>
      <c r="W53" s="23">
        <f t="shared" si="35"/>
        <v>4744.3879460522912</v>
      </c>
      <c r="X53" s="23">
        <f t="shared" si="35"/>
        <v>14002.569351393571</v>
      </c>
      <c r="Y53" s="23">
        <f t="shared" si="35"/>
        <v>30994.51155361448</v>
      </c>
      <c r="Z53" s="23">
        <f t="shared" si="35"/>
        <v>51929.147176250452</v>
      </c>
      <c r="AA53" s="23">
        <f t="shared" si="35"/>
        <v>51656.670124270437</v>
      </c>
      <c r="AB53" s="23">
        <f t="shared" si="35"/>
        <v>43445.027325214665</v>
      </c>
      <c r="AC53" s="23">
        <f t="shared" si="35"/>
        <v>34213.563243844052</v>
      </c>
      <c r="AD53" s="23">
        <f t="shared" si="35"/>
        <v>14931.891316876643</v>
      </c>
      <c r="AE53" s="23">
        <f t="shared" si="35"/>
        <v>4590.7953249615912</v>
      </c>
      <c r="AF53" s="23">
        <f t="shared" si="35"/>
        <v>274.75589663943509</v>
      </c>
      <c r="AG53" s="23">
        <f t="shared" si="35"/>
        <v>3.232766300342</v>
      </c>
      <c r="AH53" s="23">
        <f t="shared" si="35"/>
        <v>4.8476015092970366</v>
      </c>
      <c r="AI53" s="23">
        <f t="shared" si="35"/>
        <v>4744.3879460522912</v>
      </c>
      <c r="AJ53" s="23">
        <f t="shared" si="35"/>
        <v>14002.569351393571</v>
      </c>
      <c r="AK53" s="23">
        <f t="shared" si="35"/>
        <v>30994.51155361448</v>
      </c>
      <c r="AL53" s="23">
        <f t="shared" si="35"/>
        <v>51929.147176250452</v>
      </c>
      <c r="AM53" s="23">
        <f t="shared" si="35"/>
        <v>51656.670124270437</v>
      </c>
    </row>
    <row r="54" spans="1:40" ht="15.75" x14ac:dyDescent="0.25">
      <c r="A54" s="624"/>
      <c r="B54" s="13" t="str">
        <f t="shared" si="30"/>
        <v>HVAC</v>
      </c>
      <c r="C54" s="23">
        <f t="shared" si="32"/>
        <v>0</v>
      </c>
      <c r="D54" s="23">
        <f t="shared" ref="D54:AM54" si="36">((D9*0.5)+C24-D39)*D70*D$78*D$2</f>
        <v>0</v>
      </c>
      <c r="E54" s="23">
        <f t="shared" si="36"/>
        <v>61.713291660219284</v>
      </c>
      <c r="F54" s="23">
        <f t="shared" si="36"/>
        <v>117.32232697065035</v>
      </c>
      <c r="G54" s="23">
        <f t="shared" si="36"/>
        <v>254.7460607090384</v>
      </c>
      <c r="H54" s="23">
        <f t="shared" si="36"/>
        <v>1992.7559267918273</v>
      </c>
      <c r="I54" s="23">
        <f t="shared" si="36"/>
        <v>3653.1256899747441</v>
      </c>
      <c r="J54" s="23">
        <f t="shared" si="36"/>
        <v>4088.1794204342609</v>
      </c>
      <c r="K54" s="23">
        <f t="shared" si="36"/>
        <v>2536.3924673779957</v>
      </c>
      <c r="L54" s="23">
        <f t="shared" si="36"/>
        <v>809.4290834495232</v>
      </c>
      <c r="M54" s="23">
        <f t="shared" si="36"/>
        <v>1678.4620373342136</v>
      </c>
      <c r="N54" s="23">
        <f t="shared" si="36"/>
        <v>3418.6832195326997</v>
      </c>
      <c r="O54" s="23">
        <f t="shared" si="36"/>
        <v>3651.2990324809939</v>
      </c>
      <c r="P54" s="23">
        <f t="shared" si="36"/>
        <v>3043.7350087232089</v>
      </c>
      <c r="Q54" s="23">
        <f t="shared" si="36"/>
        <v>2356.9962315219609</v>
      </c>
      <c r="R54" s="23">
        <f t="shared" si="36"/>
        <v>1345.9325500918235</v>
      </c>
      <c r="S54" s="23">
        <f t="shared" si="36"/>
        <v>1515.4344930906639</v>
      </c>
      <c r="T54" s="23">
        <f t="shared" si="36"/>
        <v>-57299.617307009234</v>
      </c>
      <c r="U54" s="23">
        <f t="shared" si="36"/>
        <v>-77217.457143119202</v>
      </c>
      <c r="V54" s="23">
        <f t="shared" si="36"/>
        <v>-73394.877629339928</v>
      </c>
      <c r="W54" s="23">
        <f t="shared" si="36"/>
        <v>-36780.506631999342</v>
      </c>
      <c r="X54" s="23">
        <f t="shared" si="36"/>
        <v>-9645.6239131549919</v>
      </c>
      <c r="Y54" s="23">
        <f t="shared" si="36"/>
        <v>-16302.516839053535</v>
      </c>
      <c r="Z54" s="23">
        <f t="shared" si="36"/>
        <v>-27140.641526931642</v>
      </c>
      <c r="AA54" s="23">
        <f t="shared" si="36"/>
        <v>-26989.632466141567</v>
      </c>
      <c r="AB54" s="23">
        <f t="shared" si="36"/>
        <v>-22711.37050068485</v>
      </c>
      <c r="AC54" s="23">
        <f t="shared" si="36"/>
        <v>-18180.882023634756</v>
      </c>
      <c r="AD54" s="23">
        <f t="shared" si="36"/>
        <v>-9693.4498318085789</v>
      </c>
      <c r="AE54" s="23">
        <f t="shared" si="36"/>
        <v>-11200.204213521118</v>
      </c>
      <c r="AF54" s="23">
        <f t="shared" si="36"/>
        <v>-57299.617307009234</v>
      </c>
      <c r="AG54" s="23">
        <f t="shared" si="36"/>
        <v>-77217.457143119202</v>
      </c>
      <c r="AH54" s="23">
        <f t="shared" si="36"/>
        <v>-73394.877629339928</v>
      </c>
      <c r="AI54" s="23">
        <f t="shared" si="36"/>
        <v>-36780.506631999342</v>
      </c>
      <c r="AJ54" s="23">
        <f t="shared" si="36"/>
        <v>-9645.6239131549919</v>
      </c>
      <c r="AK54" s="23">
        <f t="shared" si="36"/>
        <v>-16302.516839053535</v>
      </c>
      <c r="AL54" s="23">
        <f t="shared" si="36"/>
        <v>-27140.641526931642</v>
      </c>
      <c r="AM54" s="23">
        <f t="shared" si="36"/>
        <v>-26989.632466141567</v>
      </c>
    </row>
    <row r="55" spans="1:40" ht="15.75" x14ac:dyDescent="0.25">
      <c r="A55" s="624"/>
      <c r="B55" s="13" t="str">
        <f t="shared" si="30"/>
        <v>Lighting</v>
      </c>
      <c r="C55" s="23">
        <f t="shared" si="32"/>
        <v>0</v>
      </c>
      <c r="D55" s="23">
        <f t="shared" ref="D55:AM55" si="37">((D10*0.5)+C25-D40)*D71*D$78*D$2</f>
        <v>0</v>
      </c>
      <c r="E55" s="23">
        <f t="shared" si="37"/>
        <v>0</v>
      </c>
      <c r="F55" s="23">
        <f t="shared" si="37"/>
        <v>54.315838422529367</v>
      </c>
      <c r="G55" s="23">
        <f t="shared" si="37"/>
        <v>119.96227116293653</v>
      </c>
      <c r="H55" s="23">
        <f t="shared" si="37"/>
        <v>239.29580849194679</v>
      </c>
      <c r="I55" s="23">
        <f t="shared" si="37"/>
        <v>247.37189438006854</v>
      </c>
      <c r="J55" s="23">
        <f t="shared" si="37"/>
        <v>272.33828772056188</v>
      </c>
      <c r="K55" s="23">
        <f t="shared" si="37"/>
        <v>311.52509819333676</v>
      </c>
      <c r="L55" s="23">
        <f t="shared" si="37"/>
        <v>238.25944520592043</v>
      </c>
      <c r="M55" s="23">
        <f t="shared" si="37"/>
        <v>375.42207487233793</v>
      </c>
      <c r="N55" s="23">
        <f t="shared" si="37"/>
        <v>456.07896180348456</v>
      </c>
      <c r="O55" s="23">
        <f t="shared" si="37"/>
        <v>483.90173694508906</v>
      </c>
      <c r="P55" s="23">
        <f t="shared" si="37"/>
        <v>421.60726372103915</v>
      </c>
      <c r="Q55" s="23">
        <f t="shared" si="37"/>
        <v>455.62532758122654</v>
      </c>
      <c r="R55" s="23">
        <f t="shared" si="37"/>
        <v>447.45917441183138</v>
      </c>
      <c r="S55" s="23">
        <f t="shared" si="37"/>
        <v>428.95673441004681</v>
      </c>
      <c r="T55" s="23">
        <f t="shared" si="37"/>
        <v>-4673.258389293318</v>
      </c>
      <c r="U55" s="23">
        <f t="shared" si="37"/>
        <v>-4629.8207111369911</v>
      </c>
      <c r="V55" s="23">
        <f t="shared" si="37"/>
        <v>-4812.5516996085471</v>
      </c>
      <c r="W55" s="23">
        <f t="shared" si="37"/>
        <v>-5032.2768378757346</v>
      </c>
      <c r="X55" s="23">
        <f t="shared" si="37"/>
        <v>-2727.1182544142443</v>
      </c>
      <c r="Y55" s="23">
        <f t="shared" si="37"/>
        <v>-3043.4756480745468</v>
      </c>
      <c r="Z55" s="23">
        <f t="shared" si="37"/>
        <v>-3088.4886011661438</v>
      </c>
      <c r="AA55" s="23">
        <f t="shared" si="37"/>
        <v>-3037.135239923794</v>
      </c>
      <c r="AB55" s="23">
        <f t="shared" si="37"/>
        <v>-2671.1727074735245</v>
      </c>
      <c r="AC55" s="23">
        <f t="shared" si="37"/>
        <v>-2984.1544696757019</v>
      </c>
      <c r="AD55" s="23">
        <f t="shared" si="37"/>
        <v>-2736.3136013283556</v>
      </c>
      <c r="AE55" s="23">
        <f t="shared" si="37"/>
        <v>-2691.9044788180749</v>
      </c>
      <c r="AF55" s="23">
        <f t="shared" si="37"/>
        <v>-4673.258389293318</v>
      </c>
      <c r="AG55" s="23">
        <f t="shared" si="37"/>
        <v>-4629.8207111369911</v>
      </c>
      <c r="AH55" s="23">
        <f t="shared" si="37"/>
        <v>-4812.5516996085471</v>
      </c>
      <c r="AI55" s="23">
        <f t="shared" si="37"/>
        <v>-5032.2768378757346</v>
      </c>
      <c r="AJ55" s="23">
        <f t="shared" si="37"/>
        <v>-2727.1182544142443</v>
      </c>
      <c r="AK55" s="23">
        <f t="shared" si="37"/>
        <v>-3043.4756480745468</v>
      </c>
      <c r="AL55" s="23">
        <f t="shared" si="37"/>
        <v>-3088.4886011661438</v>
      </c>
      <c r="AM55" s="23">
        <f t="shared" si="37"/>
        <v>-3037.135239923794</v>
      </c>
    </row>
    <row r="56" spans="1:40" ht="15.75" x14ac:dyDescent="0.25">
      <c r="A56" s="624"/>
      <c r="B56" s="13" t="str">
        <f t="shared" si="30"/>
        <v>Miscellaneous</v>
      </c>
      <c r="C56" s="23">
        <f t="shared" si="32"/>
        <v>0</v>
      </c>
      <c r="D56" s="23">
        <f t="shared" ref="D56:AM56" si="38">((D11*0.5)+C26-D41)*D72*D$78*D$2</f>
        <v>0</v>
      </c>
      <c r="E56" s="23">
        <f t="shared" si="38"/>
        <v>0</v>
      </c>
      <c r="F56" s="23">
        <f t="shared" si="38"/>
        <v>0</v>
      </c>
      <c r="G56" s="23">
        <f t="shared" si="38"/>
        <v>0</v>
      </c>
      <c r="H56" s="23">
        <f t="shared" si="38"/>
        <v>0</v>
      </c>
      <c r="I56" s="23">
        <f t="shared" si="38"/>
        <v>0</v>
      </c>
      <c r="J56" s="23">
        <f t="shared" si="38"/>
        <v>0.796639175388</v>
      </c>
      <c r="K56" s="23">
        <f t="shared" si="38"/>
        <v>1.54248512706</v>
      </c>
      <c r="L56" s="23">
        <f t="shared" si="38"/>
        <v>0.7305076345239</v>
      </c>
      <c r="M56" s="23">
        <f t="shared" si="38"/>
        <v>0.75228594734340004</v>
      </c>
      <c r="N56" s="23">
        <f t="shared" si="38"/>
        <v>0.73143938344500004</v>
      </c>
      <c r="O56" s="23">
        <f t="shared" si="38"/>
        <v>0.69848277820740001</v>
      </c>
      <c r="P56" s="23">
        <f t="shared" si="38"/>
        <v>0.63450417414600002</v>
      </c>
      <c r="Q56" s="23">
        <f t="shared" si="38"/>
        <v>0.71620707615659995</v>
      </c>
      <c r="R56" s="23">
        <f t="shared" si="38"/>
        <v>0.74706407879040004</v>
      </c>
      <c r="S56" s="23">
        <f t="shared" si="38"/>
        <v>0.78867426341340008</v>
      </c>
      <c r="T56" s="23">
        <f t="shared" si="38"/>
        <v>0</v>
      </c>
      <c r="U56" s="23">
        <f t="shared" si="38"/>
        <v>0</v>
      </c>
      <c r="V56" s="23">
        <f t="shared" si="38"/>
        <v>0</v>
      </c>
      <c r="W56" s="23">
        <f t="shared" si="38"/>
        <v>0</v>
      </c>
      <c r="X56" s="23">
        <f t="shared" si="38"/>
        <v>0</v>
      </c>
      <c r="Y56" s="23">
        <f t="shared" si="38"/>
        <v>0</v>
      </c>
      <c r="Z56" s="23">
        <f t="shared" si="38"/>
        <v>0</v>
      </c>
      <c r="AA56" s="23">
        <f t="shared" si="38"/>
        <v>0</v>
      </c>
      <c r="AB56" s="23">
        <f t="shared" si="38"/>
        <v>0</v>
      </c>
      <c r="AC56" s="23">
        <f t="shared" si="38"/>
        <v>0</v>
      </c>
      <c r="AD56" s="23">
        <f t="shared" si="38"/>
        <v>0</v>
      </c>
      <c r="AE56" s="23">
        <f t="shared" si="38"/>
        <v>0</v>
      </c>
      <c r="AF56" s="23">
        <f t="shared" si="38"/>
        <v>0</v>
      </c>
      <c r="AG56" s="23">
        <f t="shared" si="38"/>
        <v>0</v>
      </c>
      <c r="AH56" s="23">
        <f t="shared" si="38"/>
        <v>0</v>
      </c>
      <c r="AI56" s="23">
        <f t="shared" si="38"/>
        <v>0</v>
      </c>
      <c r="AJ56" s="23">
        <f t="shared" si="38"/>
        <v>0</v>
      </c>
      <c r="AK56" s="23">
        <f t="shared" si="38"/>
        <v>0</v>
      </c>
      <c r="AL56" s="23">
        <f t="shared" si="38"/>
        <v>0</v>
      </c>
      <c r="AM56" s="23">
        <f t="shared" si="38"/>
        <v>0</v>
      </c>
    </row>
    <row r="57" spans="1:40" ht="15.75" x14ac:dyDescent="0.25">
      <c r="A57" s="624"/>
      <c r="B57" s="13" t="str">
        <f t="shared" si="30"/>
        <v>Pool Spa</v>
      </c>
      <c r="C57" s="23">
        <f t="shared" si="32"/>
        <v>0</v>
      </c>
      <c r="D57" s="23">
        <f t="shared" ref="D57:AM57" si="39">((D12*0.5)+C27-D42)*D73*D$78*D$2</f>
        <v>0</v>
      </c>
      <c r="E57" s="23">
        <f t="shared" si="39"/>
        <v>0</v>
      </c>
      <c r="F57" s="23">
        <f t="shared" si="39"/>
        <v>0</v>
      </c>
      <c r="G57" s="23">
        <f t="shared" si="39"/>
        <v>0</v>
      </c>
      <c r="H57" s="23">
        <f t="shared" si="39"/>
        <v>0</v>
      </c>
      <c r="I57" s="23">
        <f t="shared" si="39"/>
        <v>0</v>
      </c>
      <c r="J57" s="23">
        <f t="shared" si="39"/>
        <v>0</v>
      </c>
      <c r="K57" s="23">
        <f t="shared" si="39"/>
        <v>0</v>
      </c>
      <c r="L57" s="23">
        <f t="shared" si="39"/>
        <v>0</v>
      </c>
      <c r="M57" s="23">
        <f t="shared" si="39"/>
        <v>0</v>
      </c>
      <c r="N57" s="23">
        <f t="shared" si="39"/>
        <v>0</v>
      </c>
      <c r="O57" s="23">
        <f t="shared" si="39"/>
        <v>0</v>
      </c>
      <c r="P57" s="23">
        <f t="shared" si="39"/>
        <v>0</v>
      </c>
      <c r="Q57" s="23">
        <f t="shared" si="39"/>
        <v>0</v>
      </c>
      <c r="R57" s="23">
        <f t="shared" si="39"/>
        <v>0</v>
      </c>
      <c r="S57" s="23">
        <f t="shared" si="39"/>
        <v>0</v>
      </c>
      <c r="T57" s="23">
        <f t="shared" si="39"/>
        <v>0</v>
      </c>
      <c r="U57" s="23">
        <f t="shared" si="39"/>
        <v>0</v>
      </c>
      <c r="V57" s="23">
        <f t="shared" si="39"/>
        <v>0</v>
      </c>
      <c r="W57" s="23">
        <f t="shared" si="39"/>
        <v>0</v>
      </c>
      <c r="X57" s="23">
        <f t="shared" si="39"/>
        <v>0</v>
      </c>
      <c r="Y57" s="23">
        <f t="shared" si="39"/>
        <v>0</v>
      </c>
      <c r="Z57" s="23">
        <f t="shared" si="39"/>
        <v>0</v>
      </c>
      <c r="AA57" s="23">
        <f t="shared" si="39"/>
        <v>0</v>
      </c>
      <c r="AB57" s="23">
        <f t="shared" si="39"/>
        <v>0</v>
      </c>
      <c r="AC57" s="23">
        <f t="shared" si="39"/>
        <v>0</v>
      </c>
      <c r="AD57" s="23">
        <f t="shared" si="39"/>
        <v>0</v>
      </c>
      <c r="AE57" s="23">
        <f t="shared" si="39"/>
        <v>0</v>
      </c>
      <c r="AF57" s="23">
        <f t="shared" si="39"/>
        <v>0</v>
      </c>
      <c r="AG57" s="23">
        <f t="shared" si="39"/>
        <v>0</v>
      </c>
      <c r="AH57" s="23">
        <f t="shared" si="39"/>
        <v>0</v>
      </c>
      <c r="AI57" s="23">
        <f t="shared" si="39"/>
        <v>0</v>
      </c>
      <c r="AJ57" s="23">
        <f t="shared" si="39"/>
        <v>0</v>
      </c>
      <c r="AK57" s="23">
        <f t="shared" si="39"/>
        <v>0</v>
      </c>
      <c r="AL57" s="23">
        <f t="shared" si="39"/>
        <v>0</v>
      </c>
      <c r="AM57" s="23">
        <f t="shared" si="39"/>
        <v>0</v>
      </c>
    </row>
    <row r="58" spans="1:40" ht="15.75" x14ac:dyDescent="0.25">
      <c r="A58" s="624"/>
      <c r="B58" s="13" t="str">
        <f t="shared" si="30"/>
        <v>Refrigeration</v>
      </c>
      <c r="C58" s="23">
        <f t="shared" si="32"/>
        <v>0</v>
      </c>
      <c r="D58" s="23">
        <f t="shared" ref="D58:AM58" si="40">((D13*0.5)+C28-D43)*D74*D$78*D$2</f>
        <v>0</v>
      </c>
      <c r="E58" s="23">
        <f t="shared" si="40"/>
        <v>0</v>
      </c>
      <c r="F58" s="23">
        <f t="shared" si="40"/>
        <v>8.8186977712144738</v>
      </c>
      <c r="G58" s="23">
        <f t="shared" si="40"/>
        <v>25.965485373862926</v>
      </c>
      <c r="H58" s="23">
        <f t="shared" si="40"/>
        <v>70.63291178269084</v>
      </c>
      <c r="I58" s="23">
        <f t="shared" si="40"/>
        <v>77.521856401527515</v>
      </c>
      <c r="J58" s="23">
        <f t="shared" si="40"/>
        <v>77.497740680459373</v>
      </c>
      <c r="K58" s="23">
        <f t="shared" si="40"/>
        <v>69.895624325499881</v>
      </c>
      <c r="L58" s="23">
        <f t="shared" si="40"/>
        <v>42.937430969202779</v>
      </c>
      <c r="M58" s="23">
        <f t="shared" si="40"/>
        <v>52.407144811326418</v>
      </c>
      <c r="N58" s="23">
        <f t="shared" si="40"/>
        <v>55.034907604579324</v>
      </c>
      <c r="O58" s="23">
        <f t="shared" si="40"/>
        <v>56.206623418266886</v>
      </c>
      <c r="P58" s="23">
        <f t="shared" si="40"/>
        <v>52.47460160430726</v>
      </c>
      <c r="Q58" s="23">
        <f t="shared" si="40"/>
        <v>60.061812393996426</v>
      </c>
      <c r="R58" s="23">
        <f t="shared" si="40"/>
        <v>63.497660142715183</v>
      </c>
      <c r="S58" s="23">
        <f t="shared" si="40"/>
        <v>70.58011871555523</v>
      </c>
      <c r="T58" s="23">
        <f t="shared" si="40"/>
        <v>-3729.6890255321532</v>
      </c>
      <c r="U58" s="23">
        <f t="shared" si="40"/>
        <v>-3944.6939581583329</v>
      </c>
      <c r="V58" s="23">
        <f t="shared" si="40"/>
        <v>-3942.3049203445012</v>
      </c>
      <c r="W58" s="23">
        <f t="shared" si="40"/>
        <v>-3555.3625972755135</v>
      </c>
      <c r="X58" s="23">
        <f t="shared" si="40"/>
        <v>-1695.3031514336119</v>
      </c>
      <c r="Y58" s="23">
        <f t="shared" si="40"/>
        <v>-1635.4347751610037</v>
      </c>
      <c r="Z58" s="23">
        <f t="shared" si="40"/>
        <v>-1526.6676857507721</v>
      </c>
      <c r="AA58" s="23">
        <f t="shared" si="40"/>
        <v>-1419.0848061657832</v>
      </c>
      <c r="AB58" s="23">
        <f t="shared" si="40"/>
        <v>-1337.3865102129962</v>
      </c>
      <c r="AC58" s="23">
        <f t="shared" si="40"/>
        <v>-1582.4346328450681</v>
      </c>
      <c r="AD58" s="23">
        <f t="shared" si="40"/>
        <v>-1562.010965617191</v>
      </c>
      <c r="AE58" s="23">
        <f t="shared" si="40"/>
        <v>-1781.7322595335547</v>
      </c>
      <c r="AF58" s="23">
        <f t="shared" si="40"/>
        <v>-3729.6890255321532</v>
      </c>
      <c r="AG58" s="23">
        <f t="shared" si="40"/>
        <v>-3944.6939581583329</v>
      </c>
      <c r="AH58" s="23">
        <f t="shared" si="40"/>
        <v>-3942.3049203445012</v>
      </c>
      <c r="AI58" s="23">
        <f t="shared" si="40"/>
        <v>-3555.3625972755135</v>
      </c>
      <c r="AJ58" s="23">
        <f t="shared" si="40"/>
        <v>-1695.3031514336119</v>
      </c>
      <c r="AK58" s="23">
        <f t="shared" si="40"/>
        <v>-1635.4347751610037</v>
      </c>
      <c r="AL58" s="23">
        <f t="shared" si="40"/>
        <v>-1526.6676857507721</v>
      </c>
      <c r="AM58" s="23">
        <f t="shared" si="40"/>
        <v>-1419.0848061657832</v>
      </c>
    </row>
    <row r="59" spans="1:40" ht="15.75" customHeight="1" x14ac:dyDescent="0.25">
      <c r="A59" s="624"/>
      <c r="B59" s="13" t="str">
        <f t="shared" si="30"/>
        <v>Water Heating</v>
      </c>
      <c r="C59" s="23">
        <f t="shared" si="32"/>
        <v>0</v>
      </c>
      <c r="D59" s="23">
        <f t="shared" ref="D59:AM59" si="41">((D14*0.5)+C29-D44)*D75*D$78*D$2</f>
        <v>0</v>
      </c>
      <c r="E59" s="23">
        <f t="shared" si="41"/>
        <v>0</v>
      </c>
      <c r="F59" s="23">
        <f t="shared" si="41"/>
        <v>0</v>
      </c>
      <c r="G59" s="23">
        <f t="shared" si="41"/>
        <v>86.231518782832268</v>
      </c>
      <c r="H59" s="23">
        <f t="shared" si="41"/>
        <v>321.22195817096843</v>
      </c>
      <c r="I59" s="23">
        <f t="shared" si="41"/>
        <v>403.87776543546806</v>
      </c>
      <c r="J59" s="23">
        <f t="shared" si="41"/>
        <v>494.2868136142522</v>
      </c>
      <c r="K59" s="23">
        <f t="shared" si="41"/>
        <v>538.8738824314961</v>
      </c>
      <c r="L59" s="23">
        <f t="shared" si="41"/>
        <v>336.89607439592061</v>
      </c>
      <c r="M59" s="23">
        <f t="shared" si="41"/>
        <v>442.0496893562833</v>
      </c>
      <c r="N59" s="23">
        <f t="shared" si="41"/>
        <v>552.71251749805322</v>
      </c>
      <c r="O59" s="23">
        <f t="shared" si="41"/>
        <v>612.36653727947896</v>
      </c>
      <c r="P59" s="23">
        <f t="shared" si="41"/>
        <v>534.88618568928473</v>
      </c>
      <c r="Q59" s="23">
        <f t="shared" si="41"/>
        <v>579.68638580647269</v>
      </c>
      <c r="R59" s="23">
        <f t="shared" si="41"/>
        <v>554.43002144097795</v>
      </c>
      <c r="S59" s="23">
        <f t="shared" si="41"/>
        <v>558.65212502698421</v>
      </c>
      <c r="T59" s="23">
        <f t="shared" si="41"/>
        <v>436.24809177716241</v>
      </c>
      <c r="U59" s="23">
        <f t="shared" si="41"/>
        <v>383.3435967989866</v>
      </c>
      <c r="V59" s="23">
        <f t="shared" si="41"/>
        <v>360.44709141399863</v>
      </c>
      <c r="W59" s="23">
        <f t="shared" si="41"/>
        <v>392.59392179069306</v>
      </c>
      <c r="X59" s="23">
        <f t="shared" si="41"/>
        <v>213.20519377941008</v>
      </c>
      <c r="Y59" s="23">
        <f t="shared" si="41"/>
        <v>238.15218768334344</v>
      </c>
      <c r="Z59" s="23">
        <f t="shared" si="41"/>
        <v>259.59502301617766</v>
      </c>
      <c r="AA59" s="23">
        <f t="shared" si="41"/>
        <v>257.87684781476804</v>
      </c>
      <c r="AB59" s="23">
        <f t="shared" si="41"/>
        <v>227.37840624601606</v>
      </c>
      <c r="AC59" s="23">
        <f t="shared" si="41"/>
        <v>254.74196538839055</v>
      </c>
      <c r="AD59" s="23">
        <f t="shared" si="41"/>
        <v>227.48519787614163</v>
      </c>
      <c r="AE59" s="23">
        <f t="shared" si="41"/>
        <v>235.22396268087641</v>
      </c>
      <c r="AF59" s="23">
        <f t="shared" si="41"/>
        <v>436.24809177716241</v>
      </c>
      <c r="AG59" s="23">
        <f t="shared" si="41"/>
        <v>383.3435967989866</v>
      </c>
      <c r="AH59" s="23">
        <f t="shared" si="41"/>
        <v>360.44709141399863</v>
      </c>
      <c r="AI59" s="23">
        <f t="shared" si="41"/>
        <v>392.59392179069306</v>
      </c>
      <c r="AJ59" s="23">
        <f t="shared" si="41"/>
        <v>213.20519377941008</v>
      </c>
      <c r="AK59" s="23">
        <f t="shared" si="41"/>
        <v>238.15218768334344</v>
      </c>
      <c r="AL59" s="23">
        <f t="shared" si="41"/>
        <v>259.59502301617766</v>
      </c>
      <c r="AM59" s="23">
        <f t="shared" si="41"/>
        <v>257.87684781476804</v>
      </c>
    </row>
    <row r="60" spans="1:40" ht="15.75" customHeight="1" x14ac:dyDescent="0.25">
      <c r="A60" s="624"/>
      <c r="B60" s="245" t="str">
        <f t="shared" si="30"/>
        <v xml:space="preserve"> </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40" ht="15.75" customHeight="1" x14ac:dyDescent="0.25">
      <c r="A61" s="624"/>
      <c r="B61" s="226" t="s">
        <v>17</v>
      </c>
      <c r="C61" s="23">
        <f>SUM(C50:C60)</f>
        <v>0</v>
      </c>
      <c r="D61" s="23">
        <f>SUM(D50:D60)</f>
        <v>0</v>
      </c>
      <c r="E61" s="23">
        <f t="shared" ref="E61:AM61" si="42">SUM(E50:E60)</f>
        <v>1341.2235665597234</v>
      </c>
      <c r="F61" s="23">
        <f t="shared" si="42"/>
        <v>3027.2437695717799</v>
      </c>
      <c r="G61" s="23">
        <f t="shared" si="42"/>
        <v>4068.8018842453207</v>
      </c>
      <c r="H61" s="23">
        <f t="shared" si="42"/>
        <v>23090.679650830709</v>
      </c>
      <c r="I61" s="23">
        <f t="shared" si="42"/>
        <v>41675.107043385629</v>
      </c>
      <c r="J61" s="23">
        <f t="shared" si="42"/>
        <v>44619.837156280235</v>
      </c>
      <c r="K61" s="23">
        <f t="shared" si="42"/>
        <v>27683.876488579332</v>
      </c>
      <c r="L61" s="23">
        <f t="shared" si="42"/>
        <v>14429.774099132324</v>
      </c>
      <c r="M61" s="23">
        <f t="shared" si="42"/>
        <v>30454.255023088699</v>
      </c>
      <c r="N61" s="23">
        <f t="shared" si="42"/>
        <v>55795.048851862397</v>
      </c>
      <c r="O61" s="23">
        <f t="shared" si="42"/>
        <v>58466.930586936935</v>
      </c>
      <c r="P61" s="23">
        <f t="shared" si="42"/>
        <v>48774.291946034624</v>
      </c>
      <c r="Q61" s="23">
        <f t="shared" si="42"/>
        <v>37808.95549490409</v>
      </c>
      <c r="R61" s="23">
        <f t="shared" si="42"/>
        <v>20303.379806563284</v>
      </c>
      <c r="S61" s="23">
        <f t="shared" si="42"/>
        <v>16279.547894740335</v>
      </c>
      <c r="T61" s="23">
        <f t="shared" si="42"/>
        <v>-30580.560274237239</v>
      </c>
      <c r="U61" s="23">
        <f t="shared" si="42"/>
        <v>-38919.391708168747</v>
      </c>
      <c r="V61" s="23">
        <f t="shared" si="42"/>
        <v>-37600.111989817022</v>
      </c>
      <c r="W61" s="23">
        <f t="shared" si="42"/>
        <v>-19555.223062043409</v>
      </c>
      <c r="X61" s="23">
        <f t="shared" si="42"/>
        <v>1625.6391476444824</v>
      </c>
      <c r="Y61" s="23">
        <f t="shared" si="42"/>
        <v>10483.645903018718</v>
      </c>
      <c r="Z61" s="23">
        <f t="shared" si="42"/>
        <v>20718.243521255372</v>
      </c>
      <c r="AA61" s="23">
        <f t="shared" si="42"/>
        <v>20747.235373645981</v>
      </c>
      <c r="AB61" s="23">
        <f t="shared" si="42"/>
        <v>17193.750956648433</v>
      </c>
      <c r="AC61" s="23">
        <f t="shared" si="42"/>
        <v>12088.859546419968</v>
      </c>
      <c r="AD61" s="23">
        <f t="shared" si="42"/>
        <v>2387.0687420206759</v>
      </c>
      <c r="AE61" s="23">
        <f t="shared" si="42"/>
        <v>-5524.211379559636</v>
      </c>
      <c r="AF61" s="23">
        <f t="shared" si="42"/>
        <v>-30580.560274237239</v>
      </c>
      <c r="AG61" s="23">
        <f t="shared" si="42"/>
        <v>-38919.391708168747</v>
      </c>
      <c r="AH61" s="23">
        <f t="shared" si="42"/>
        <v>-37600.111989817022</v>
      </c>
      <c r="AI61" s="23">
        <f t="shared" si="42"/>
        <v>-19555.223062043409</v>
      </c>
      <c r="AJ61" s="23">
        <f t="shared" si="42"/>
        <v>1625.6391476444824</v>
      </c>
      <c r="AK61" s="23">
        <f t="shared" si="42"/>
        <v>10483.645903018718</v>
      </c>
      <c r="AL61" s="23">
        <f t="shared" si="42"/>
        <v>20718.243521255372</v>
      </c>
      <c r="AM61" s="23">
        <f t="shared" si="42"/>
        <v>20747.235373645981</v>
      </c>
    </row>
    <row r="62" spans="1:40" ht="16.5" customHeight="1" thickBot="1" x14ac:dyDescent="0.3">
      <c r="A62" s="625"/>
      <c r="B62" s="127" t="s">
        <v>18</v>
      </c>
      <c r="C62" s="24">
        <f>C61</f>
        <v>0</v>
      </c>
      <c r="D62" s="24">
        <f>C62+D61</f>
        <v>0</v>
      </c>
      <c r="E62" s="24">
        <f t="shared" ref="E62:AM62" si="43">D62+E61</f>
        <v>1341.2235665597234</v>
      </c>
      <c r="F62" s="24">
        <f t="shared" si="43"/>
        <v>4368.4673361315035</v>
      </c>
      <c r="G62" s="24">
        <f t="shared" si="43"/>
        <v>8437.2692203768238</v>
      </c>
      <c r="H62" s="24">
        <f t="shared" si="43"/>
        <v>31527.948871207533</v>
      </c>
      <c r="I62" s="24">
        <f t="shared" si="43"/>
        <v>73203.055914593162</v>
      </c>
      <c r="J62" s="24">
        <f t="shared" si="43"/>
        <v>117822.8930708734</v>
      </c>
      <c r="K62" s="24">
        <f t="shared" si="43"/>
        <v>145506.76955945272</v>
      </c>
      <c r="L62" s="24">
        <f t="shared" si="43"/>
        <v>159936.54365858505</v>
      </c>
      <c r="M62" s="24">
        <f t="shared" si="43"/>
        <v>190390.79868167377</v>
      </c>
      <c r="N62" s="24">
        <f t="shared" si="43"/>
        <v>246185.84753353617</v>
      </c>
      <c r="O62" s="24">
        <f t="shared" si="43"/>
        <v>304652.77812047309</v>
      </c>
      <c r="P62" s="24">
        <f t="shared" si="43"/>
        <v>353427.07006650773</v>
      </c>
      <c r="Q62" s="24">
        <f t="shared" si="43"/>
        <v>391236.02556141181</v>
      </c>
      <c r="R62" s="24">
        <f t="shared" si="43"/>
        <v>411539.40536797507</v>
      </c>
      <c r="S62" s="24">
        <f t="shared" si="43"/>
        <v>427818.95326271543</v>
      </c>
      <c r="T62" s="24">
        <f t="shared" si="43"/>
        <v>397238.39298847818</v>
      </c>
      <c r="U62" s="24">
        <f t="shared" si="43"/>
        <v>358319.00128030946</v>
      </c>
      <c r="V62" s="24">
        <f t="shared" si="43"/>
        <v>320718.88929049246</v>
      </c>
      <c r="W62" s="24">
        <f t="shared" si="43"/>
        <v>301163.66622844903</v>
      </c>
      <c r="X62" s="24">
        <f t="shared" si="43"/>
        <v>302789.30537609349</v>
      </c>
      <c r="Y62" s="24">
        <f t="shared" si="43"/>
        <v>313272.9512791122</v>
      </c>
      <c r="Z62" s="24">
        <f t="shared" si="43"/>
        <v>333991.19480036758</v>
      </c>
      <c r="AA62" s="24">
        <f t="shared" si="43"/>
        <v>354738.43017401354</v>
      </c>
      <c r="AB62" s="24">
        <f t="shared" si="43"/>
        <v>371932.18113066198</v>
      </c>
      <c r="AC62" s="24">
        <f t="shared" si="43"/>
        <v>384021.04067708197</v>
      </c>
      <c r="AD62" s="24">
        <f t="shared" si="43"/>
        <v>386408.10941910266</v>
      </c>
      <c r="AE62" s="24">
        <f t="shared" si="43"/>
        <v>380883.89803954301</v>
      </c>
      <c r="AF62" s="24">
        <f t="shared" si="43"/>
        <v>350303.33776530577</v>
      </c>
      <c r="AG62" s="24">
        <f t="shared" si="43"/>
        <v>311383.94605713704</v>
      </c>
      <c r="AH62" s="24">
        <f t="shared" si="43"/>
        <v>273783.83406732004</v>
      </c>
      <c r="AI62" s="24">
        <f t="shared" si="43"/>
        <v>254228.61100527665</v>
      </c>
      <c r="AJ62" s="24">
        <f t="shared" si="43"/>
        <v>255854.25015292113</v>
      </c>
      <c r="AK62" s="24">
        <f t="shared" si="43"/>
        <v>266337.89605593984</v>
      </c>
      <c r="AL62" s="24">
        <f t="shared" si="43"/>
        <v>287056.13957719522</v>
      </c>
      <c r="AM62" s="24">
        <f t="shared" si="43"/>
        <v>307803.37495084119</v>
      </c>
    </row>
    <row r="63" spans="1:40" x14ac:dyDescent="0.25">
      <c r="A63" s="8"/>
      <c r="B63" s="30"/>
      <c r="C63" s="31"/>
      <c r="D63" s="27"/>
      <c r="E63" s="32"/>
      <c r="F63" s="27"/>
      <c r="G63" s="32"/>
      <c r="H63" s="27"/>
      <c r="I63" s="32"/>
      <c r="J63" s="27"/>
      <c r="K63" s="32"/>
      <c r="L63" s="27"/>
      <c r="M63" s="32"/>
      <c r="N63" s="27"/>
      <c r="O63" s="32"/>
      <c r="P63" s="27"/>
      <c r="Q63" s="32"/>
      <c r="R63" s="27"/>
      <c r="S63" s="32"/>
      <c r="T63" s="27"/>
      <c r="U63" s="32"/>
      <c r="V63" s="27"/>
      <c r="W63" s="32"/>
      <c r="X63" s="27"/>
      <c r="Y63" s="32"/>
      <c r="Z63" s="27"/>
      <c r="AA63" s="32"/>
      <c r="AB63" s="27"/>
      <c r="AC63" s="32"/>
      <c r="AD63" s="27"/>
      <c r="AE63" s="32"/>
      <c r="AF63" s="27"/>
      <c r="AG63" s="32"/>
      <c r="AH63" s="27"/>
      <c r="AI63" s="32"/>
      <c r="AJ63" s="27"/>
      <c r="AK63" s="32"/>
      <c r="AL63" s="27"/>
      <c r="AM63" s="32"/>
    </row>
    <row r="64" spans="1:40" ht="15.75" thickBot="1" x14ac:dyDescent="0.3">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183"/>
    </row>
    <row r="65" spans="1:41" s="95" customFormat="1" ht="16.5" thickBot="1" x14ac:dyDescent="0.3">
      <c r="A65" s="609" t="s">
        <v>12</v>
      </c>
      <c r="B65" s="17" t="s">
        <v>12</v>
      </c>
      <c r="C65" s="135">
        <f>C$4</f>
        <v>45292</v>
      </c>
      <c r="D65" s="135">
        <f t="shared" ref="D65:AM65" si="44">D$4</f>
        <v>45323</v>
      </c>
      <c r="E65" s="135">
        <f t="shared" si="44"/>
        <v>45352</v>
      </c>
      <c r="F65" s="135">
        <f t="shared" si="44"/>
        <v>45383</v>
      </c>
      <c r="G65" s="135">
        <f t="shared" si="44"/>
        <v>45413</v>
      </c>
      <c r="H65" s="135">
        <f t="shared" si="44"/>
        <v>45444</v>
      </c>
      <c r="I65" s="135">
        <f t="shared" si="44"/>
        <v>45474</v>
      </c>
      <c r="J65" s="135">
        <f t="shared" si="44"/>
        <v>45505</v>
      </c>
      <c r="K65" s="135">
        <f t="shared" si="44"/>
        <v>45536</v>
      </c>
      <c r="L65" s="135">
        <f t="shared" si="44"/>
        <v>45566</v>
      </c>
      <c r="M65" s="135">
        <f t="shared" si="44"/>
        <v>45597</v>
      </c>
      <c r="N65" s="135">
        <f t="shared" si="44"/>
        <v>45627</v>
      </c>
      <c r="O65" s="135">
        <f t="shared" si="44"/>
        <v>45658</v>
      </c>
      <c r="P65" s="135">
        <f t="shared" si="44"/>
        <v>45689</v>
      </c>
      <c r="Q65" s="135">
        <f t="shared" si="44"/>
        <v>45717</v>
      </c>
      <c r="R65" s="135">
        <f t="shared" si="44"/>
        <v>45748</v>
      </c>
      <c r="S65" s="135">
        <f t="shared" si="44"/>
        <v>45778</v>
      </c>
      <c r="T65" s="135">
        <f t="shared" si="44"/>
        <v>45809</v>
      </c>
      <c r="U65" s="135">
        <f t="shared" si="44"/>
        <v>45839</v>
      </c>
      <c r="V65" s="135">
        <f t="shared" si="44"/>
        <v>45870</v>
      </c>
      <c r="W65" s="135">
        <f t="shared" si="44"/>
        <v>45901</v>
      </c>
      <c r="X65" s="135">
        <f t="shared" si="44"/>
        <v>45931</v>
      </c>
      <c r="Y65" s="135">
        <f t="shared" si="44"/>
        <v>45962</v>
      </c>
      <c r="Z65" s="135">
        <f t="shared" si="44"/>
        <v>45992</v>
      </c>
      <c r="AA65" s="135">
        <f t="shared" si="44"/>
        <v>46023</v>
      </c>
      <c r="AB65" s="135">
        <f t="shared" si="44"/>
        <v>46054</v>
      </c>
      <c r="AC65" s="135">
        <f t="shared" si="44"/>
        <v>46082</v>
      </c>
      <c r="AD65" s="135">
        <f t="shared" si="44"/>
        <v>46113</v>
      </c>
      <c r="AE65" s="135">
        <f t="shared" si="44"/>
        <v>46143</v>
      </c>
      <c r="AF65" s="135">
        <f t="shared" si="44"/>
        <v>46174</v>
      </c>
      <c r="AG65" s="135">
        <f t="shared" si="44"/>
        <v>46204</v>
      </c>
      <c r="AH65" s="135">
        <f t="shared" si="44"/>
        <v>46235</v>
      </c>
      <c r="AI65" s="135">
        <f t="shared" si="44"/>
        <v>46266</v>
      </c>
      <c r="AJ65" s="135">
        <f t="shared" si="44"/>
        <v>46296</v>
      </c>
      <c r="AK65" s="135">
        <f t="shared" si="44"/>
        <v>46327</v>
      </c>
      <c r="AL65" s="135">
        <f t="shared" si="44"/>
        <v>46357</v>
      </c>
      <c r="AM65" s="135">
        <f t="shared" si="44"/>
        <v>46388</v>
      </c>
      <c r="AO65" s="95" t="s">
        <v>172</v>
      </c>
    </row>
    <row r="66" spans="1:41" s="95" customFormat="1" ht="15" customHeight="1" x14ac:dyDescent="0.25">
      <c r="A66" s="610"/>
      <c r="B66" s="74" t="s">
        <v>0</v>
      </c>
      <c r="C66" s="375">
        <f>' 1M - RES'!C66</f>
        <v>0.11129699999999999</v>
      </c>
      <c r="D66" s="375">
        <f>' 1M - RES'!D66</f>
        <v>9.3076999999999993E-2</v>
      </c>
      <c r="E66" s="375">
        <f>' 1M - RES'!E66</f>
        <v>7.0041999999999993E-2</v>
      </c>
      <c r="F66" s="375">
        <f>' 1M - RES'!F66</f>
        <v>3.7116000000000003E-2</v>
      </c>
      <c r="G66" s="375">
        <f>' 1M - RES'!G66</f>
        <v>4.0888000000000001E-2</v>
      </c>
      <c r="H66" s="375">
        <f>' 1M - RES'!H66</f>
        <v>0.103973</v>
      </c>
      <c r="I66" s="375">
        <f>' 1M - RES'!I66</f>
        <v>0.1401</v>
      </c>
      <c r="J66" s="375">
        <f>' 1M - RES'!J66</f>
        <v>0.13320699999999999</v>
      </c>
      <c r="K66" s="375">
        <f>' 1M - RES'!K66</f>
        <v>6.6758999999999999E-2</v>
      </c>
      <c r="L66" s="375">
        <f>' 1M - RES'!L66</f>
        <v>3.7011000000000002E-2</v>
      </c>
      <c r="M66" s="375">
        <f>' 1M - RES'!M66</f>
        <v>5.9593E-2</v>
      </c>
      <c r="N66" s="375">
        <f>' 1M - RES'!N66</f>
        <v>0.106937</v>
      </c>
      <c r="O66" s="375">
        <f>' 1M - RES'!O66</f>
        <v>0.11129699999999999</v>
      </c>
      <c r="P66" s="375">
        <f>' 1M - RES'!P66</f>
        <v>9.3076999999999993E-2</v>
      </c>
      <c r="Q66" s="375">
        <f>' 1M - RES'!Q66</f>
        <v>7.0041999999999993E-2</v>
      </c>
      <c r="R66" s="375">
        <f>' 1M - RES'!R66</f>
        <v>3.7116000000000003E-2</v>
      </c>
      <c r="S66" s="375">
        <f>' 1M - RES'!S66</f>
        <v>4.0888000000000001E-2</v>
      </c>
      <c r="T66" s="375">
        <f>' 1M - RES'!T66</f>
        <v>0.103973</v>
      </c>
      <c r="U66" s="375">
        <f>' 1M - RES'!U66</f>
        <v>0.1401</v>
      </c>
      <c r="V66" s="375">
        <f>' 1M - RES'!V66</f>
        <v>0.13320699999999999</v>
      </c>
      <c r="W66" s="375">
        <f>' 1M - RES'!W66</f>
        <v>6.6758999999999999E-2</v>
      </c>
      <c r="X66" s="375">
        <f>' 1M - RES'!X66</f>
        <v>3.7011000000000002E-2</v>
      </c>
      <c r="Y66" s="375">
        <f>' 1M - RES'!Y66</f>
        <v>5.9593E-2</v>
      </c>
      <c r="Z66" s="375">
        <f>' 1M - RES'!Z66</f>
        <v>0.106937</v>
      </c>
      <c r="AA66" s="375">
        <f>' 1M - RES'!AA66</f>
        <v>0.11129699999999999</v>
      </c>
      <c r="AB66" s="375">
        <f>' 1M - RES'!AB66</f>
        <v>9.3076999999999993E-2</v>
      </c>
      <c r="AC66" s="375">
        <f>' 1M - RES'!AC66</f>
        <v>7.0041999999999993E-2</v>
      </c>
      <c r="AD66" s="375">
        <f>' 1M - RES'!AD66</f>
        <v>3.7116000000000003E-2</v>
      </c>
      <c r="AE66" s="375">
        <f>' 1M - RES'!AE66</f>
        <v>4.0888000000000001E-2</v>
      </c>
      <c r="AF66" s="375">
        <f>' 1M - RES'!AF66</f>
        <v>0.103973</v>
      </c>
      <c r="AG66" s="375">
        <f>' 1M - RES'!AG66</f>
        <v>0.1401</v>
      </c>
      <c r="AH66" s="375">
        <f>' 1M - RES'!AH66</f>
        <v>0.13320699999999999</v>
      </c>
      <c r="AI66" s="375">
        <f>' 1M - RES'!AI66</f>
        <v>6.6758999999999999E-2</v>
      </c>
      <c r="AJ66" s="375">
        <f>' 1M - RES'!AJ66</f>
        <v>3.7011000000000002E-2</v>
      </c>
      <c r="AK66" s="375">
        <f>' 1M - RES'!AK66</f>
        <v>5.9593E-2</v>
      </c>
      <c r="AL66" s="375">
        <f>' 1M - RES'!AL66</f>
        <v>0.106937</v>
      </c>
      <c r="AM66" s="375">
        <f>' 1M - RES'!AM66</f>
        <v>0.11129699999999999</v>
      </c>
      <c r="AO66" s="373">
        <f t="shared" ref="AO66:AO75" si="45">SUM(C66:N66)</f>
        <v>1</v>
      </c>
    </row>
    <row r="67" spans="1:41" s="95" customFormat="1" x14ac:dyDescent="0.25">
      <c r="A67" s="610"/>
      <c r="B67" s="75" t="s">
        <v>1</v>
      </c>
      <c r="C67" s="375">
        <f>' 1M - RES'!C67</f>
        <v>1.1999999999999999E-3</v>
      </c>
      <c r="D67" s="375">
        <f>' 1M - RES'!D67</f>
        <v>1.1000000000000001E-3</v>
      </c>
      <c r="E67" s="375">
        <f>' 1M - RES'!E67</f>
        <v>3.13E-3</v>
      </c>
      <c r="F67" s="375">
        <f>' 1M - RES'!F67</f>
        <v>1.5047E-2</v>
      </c>
      <c r="G67" s="375">
        <f>' 1M - RES'!G67</f>
        <v>6.5409999999999996E-2</v>
      </c>
      <c r="H67" s="375">
        <f>' 1M - RES'!H67</f>
        <v>0.21082300000000001</v>
      </c>
      <c r="I67" s="375">
        <f>' 1M - RES'!I67</f>
        <v>0.28477999999999998</v>
      </c>
      <c r="J67" s="375">
        <f>' 1M - RES'!J67</f>
        <v>0.27076600000000001</v>
      </c>
      <c r="K67" s="375">
        <f>' 1M - RES'!K67</f>
        <v>0.126605</v>
      </c>
      <c r="L67" s="375">
        <f>' 1M - RES'!L67</f>
        <v>1.8471999999999999E-2</v>
      </c>
      <c r="M67" s="375">
        <f>' 1M - RES'!M67</f>
        <v>1.444E-3</v>
      </c>
      <c r="N67" s="375">
        <f>' 1M - RES'!N67</f>
        <v>1.2229999999999999E-3</v>
      </c>
      <c r="O67" s="375">
        <f>' 1M - RES'!O67</f>
        <v>1.1999999999999999E-3</v>
      </c>
      <c r="P67" s="375">
        <f>' 1M - RES'!P67</f>
        <v>1.1000000000000001E-3</v>
      </c>
      <c r="Q67" s="375">
        <f>' 1M - RES'!Q67</f>
        <v>3.13E-3</v>
      </c>
      <c r="R67" s="375">
        <f>' 1M - RES'!R67</f>
        <v>1.5047E-2</v>
      </c>
      <c r="S67" s="375">
        <f>' 1M - RES'!S67</f>
        <v>6.5409999999999996E-2</v>
      </c>
      <c r="T67" s="375">
        <f>' 1M - RES'!T67</f>
        <v>0.21082300000000001</v>
      </c>
      <c r="U67" s="375">
        <f>' 1M - RES'!U67</f>
        <v>0.28477999999999998</v>
      </c>
      <c r="V67" s="375">
        <f>' 1M - RES'!V67</f>
        <v>0.27076600000000001</v>
      </c>
      <c r="W67" s="375">
        <f>' 1M - RES'!W67</f>
        <v>0.126605</v>
      </c>
      <c r="X67" s="375">
        <f>' 1M - RES'!X67</f>
        <v>1.8471999999999999E-2</v>
      </c>
      <c r="Y67" s="375">
        <f>' 1M - RES'!Y67</f>
        <v>1.444E-3</v>
      </c>
      <c r="Z67" s="375">
        <f>' 1M - RES'!Z67</f>
        <v>1.2229999999999999E-3</v>
      </c>
      <c r="AA67" s="375">
        <f>' 1M - RES'!AA67</f>
        <v>1.1999999999999999E-3</v>
      </c>
      <c r="AB67" s="375">
        <f>' 1M - RES'!AB67</f>
        <v>1.1000000000000001E-3</v>
      </c>
      <c r="AC67" s="375">
        <f>' 1M - RES'!AC67</f>
        <v>3.13E-3</v>
      </c>
      <c r="AD67" s="375">
        <f>' 1M - RES'!AD67</f>
        <v>1.5047E-2</v>
      </c>
      <c r="AE67" s="375">
        <f>' 1M - RES'!AE67</f>
        <v>6.5409999999999996E-2</v>
      </c>
      <c r="AF67" s="375">
        <f>' 1M - RES'!AF67</f>
        <v>0.21082300000000001</v>
      </c>
      <c r="AG67" s="375">
        <f>' 1M - RES'!AG67</f>
        <v>0.28477999999999998</v>
      </c>
      <c r="AH67" s="375">
        <f>' 1M - RES'!AH67</f>
        <v>0.27076600000000001</v>
      </c>
      <c r="AI67" s="375">
        <f>' 1M - RES'!AI67</f>
        <v>0.126605</v>
      </c>
      <c r="AJ67" s="375">
        <f>' 1M - RES'!AJ67</f>
        <v>1.8471999999999999E-2</v>
      </c>
      <c r="AK67" s="375">
        <f>' 1M - RES'!AK67</f>
        <v>1.444E-3</v>
      </c>
      <c r="AL67" s="375">
        <f>' 1M - RES'!AL67</f>
        <v>1.2229999999999999E-3</v>
      </c>
      <c r="AM67" s="375">
        <f>' 1M - RES'!AM67</f>
        <v>1.1999999999999999E-3</v>
      </c>
      <c r="AO67" s="373">
        <f t="shared" si="45"/>
        <v>1.0000000000000002</v>
      </c>
    </row>
    <row r="68" spans="1:41" s="95" customFormat="1" x14ac:dyDescent="0.25">
      <c r="A68" s="610"/>
      <c r="B68" s="74" t="s">
        <v>2</v>
      </c>
      <c r="C68" s="375">
        <f>' 1M - RES'!C68</f>
        <v>7.9578999999999997E-2</v>
      </c>
      <c r="D68" s="375">
        <f>' 1M - RES'!D68</f>
        <v>7.2517999999999999E-2</v>
      </c>
      <c r="E68" s="375">
        <f>' 1M - RES'!E68</f>
        <v>8.1079999999999999E-2</v>
      </c>
      <c r="F68" s="375">
        <f>' 1M - RES'!F68</f>
        <v>7.9918000000000003E-2</v>
      </c>
      <c r="G68" s="375">
        <f>' 1M - RES'!G68</f>
        <v>8.4083000000000005E-2</v>
      </c>
      <c r="H68" s="375">
        <f>' 1M - RES'!H68</f>
        <v>8.5730000000000001E-2</v>
      </c>
      <c r="I68" s="375">
        <f>' 1M - RES'!I68</f>
        <v>9.6095E-2</v>
      </c>
      <c r="J68" s="375">
        <f>' 1M - RES'!J68</f>
        <v>9.6095E-2</v>
      </c>
      <c r="K68" s="375">
        <f>' 1M - RES'!K68</f>
        <v>8.4277000000000005E-2</v>
      </c>
      <c r="L68" s="375">
        <f>' 1M - RES'!L68</f>
        <v>8.2582000000000003E-2</v>
      </c>
      <c r="M68" s="375">
        <f>' 1M - RES'!M68</f>
        <v>7.8464999999999993E-2</v>
      </c>
      <c r="N68" s="375">
        <f>' 1M - RES'!N68</f>
        <v>7.9577999999999996E-2</v>
      </c>
      <c r="O68" s="375">
        <f>' 1M - RES'!O68</f>
        <v>7.9578999999999997E-2</v>
      </c>
      <c r="P68" s="375">
        <f>' 1M - RES'!P68</f>
        <v>7.2517999999999999E-2</v>
      </c>
      <c r="Q68" s="375">
        <f>' 1M - RES'!Q68</f>
        <v>8.1079999999999999E-2</v>
      </c>
      <c r="R68" s="375">
        <f>' 1M - RES'!R68</f>
        <v>7.9918000000000003E-2</v>
      </c>
      <c r="S68" s="375">
        <f>' 1M - RES'!S68</f>
        <v>8.4083000000000005E-2</v>
      </c>
      <c r="T68" s="375">
        <f>' 1M - RES'!T68</f>
        <v>8.5730000000000001E-2</v>
      </c>
      <c r="U68" s="375">
        <f>' 1M - RES'!U68</f>
        <v>9.6095E-2</v>
      </c>
      <c r="V68" s="375">
        <f>' 1M - RES'!V68</f>
        <v>9.6095E-2</v>
      </c>
      <c r="W68" s="375">
        <f>' 1M - RES'!W68</f>
        <v>8.4277000000000005E-2</v>
      </c>
      <c r="X68" s="375">
        <f>' 1M - RES'!X68</f>
        <v>8.2582000000000003E-2</v>
      </c>
      <c r="Y68" s="375">
        <f>' 1M - RES'!Y68</f>
        <v>7.8464999999999993E-2</v>
      </c>
      <c r="Z68" s="375">
        <f>' 1M - RES'!Z68</f>
        <v>7.9577999999999996E-2</v>
      </c>
      <c r="AA68" s="375">
        <f>' 1M - RES'!AA68</f>
        <v>7.9578999999999997E-2</v>
      </c>
      <c r="AB68" s="375">
        <f>' 1M - RES'!AB68</f>
        <v>7.2517999999999999E-2</v>
      </c>
      <c r="AC68" s="375">
        <f>' 1M - RES'!AC68</f>
        <v>8.1079999999999999E-2</v>
      </c>
      <c r="AD68" s="375">
        <f>' 1M - RES'!AD68</f>
        <v>7.9918000000000003E-2</v>
      </c>
      <c r="AE68" s="375">
        <f>' 1M - RES'!AE68</f>
        <v>8.4083000000000005E-2</v>
      </c>
      <c r="AF68" s="375">
        <f>' 1M - RES'!AF68</f>
        <v>8.5730000000000001E-2</v>
      </c>
      <c r="AG68" s="375">
        <f>' 1M - RES'!AG68</f>
        <v>9.6095E-2</v>
      </c>
      <c r="AH68" s="375">
        <f>' 1M - RES'!AH68</f>
        <v>9.6095E-2</v>
      </c>
      <c r="AI68" s="375">
        <f>' 1M - RES'!AI68</f>
        <v>8.4277000000000005E-2</v>
      </c>
      <c r="AJ68" s="375">
        <f>' 1M - RES'!AJ68</f>
        <v>8.2582000000000003E-2</v>
      </c>
      <c r="AK68" s="375">
        <f>' 1M - RES'!AK68</f>
        <v>7.8464999999999993E-2</v>
      </c>
      <c r="AL68" s="375">
        <f>' 1M - RES'!AL68</f>
        <v>7.9577999999999996E-2</v>
      </c>
      <c r="AM68" s="375">
        <f>' 1M - RES'!AM68</f>
        <v>7.9578999999999997E-2</v>
      </c>
      <c r="AO68" s="373">
        <f t="shared" si="45"/>
        <v>1.0000000000000002</v>
      </c>
    </row>
    <row r="69" spans="1:41" s="95" customFormat="1" x14ac:dyDescent="0.25">
      <c r="A69" s="610"/>
      <c r="B69" s="74" t="s">
        <v>9</v>
      </c>
      <c r="C69" s="375">
        <f>' 1M - RES'!C69</f>
        <v>0.21790499999999999</v>
      </c>
      <c r="D69" s="375">
        <f>' 1M - RES'!D69</f>
        <v>0.18213499999999999</v>
      </c>
      <c r="E69" s="375">
        <f>' 1M - RES'!E69</f>
        <v>0.13483300000000001</v>
      </c>
      <c r="F69" s="375">
        <f>' 1M - RES'!F69</f>
        <v>5.8486000000000003E-2</v>
      </c>
      <c r="G69" s="375">
        <f>' 1M - RES'!G69</f>
        <v>1.7144E-2</v>
      </c>
      <c r="H69" s="375">
        <f>' 1M - RES'!H69</f>
        <v>5.1000000000000004E-4</v>
      </c>
      <c r="I69" s="375">
        <f>' 1M - RES'!I69</f>
        <v>6.0000000000000002E-6</v>
      </c>
      <c r="J69" s="375">
        <f>' 1M - RES'!J69</f>
        <v>9.0000000000000002E-6</v>
      </c>
      <c r="K69" s="375">
        <f>' 1M - RES'!K69</f>
        <v>8.8090000000000009E-3</v>
      </c>
      <c r="L69" s="375">
        <f>' 1M - RES'!L69</f>
        <v>5.4961999999999997E-2</v>
      </c>
      <c r="M69" s="375">
        <f>' 1M - RES'!M69</f>
        <v>0.115899</v>
      </c>
      <c r="N69" s="375">
        <f>' 1M - RES'!N69</f>
        <v>0.2093020000000001</v>
      </c>
      <c r="O69" s="375">
        <f>' 1M - RES'!O69</f>
        <v>0.21790499999999999</v>
      </c>
      <c r="P69" s="375">
        <f>' 1M - RES'!P69</f>
        <v>0.18213499999999999</v>
      </c>
      <c r="Q69" s="375">
        <f>' 1M - RES'!Q69</f>
        <v>0.13483300000000001</v>
      </c>
      <c r="R69" s="375">
        <f>' 1M - RES'!R69</f>
        <v>5.8486000000000003E-2</v>
      </c>
      <c r="S69" s="375">
        <f>' 1M - RES'!S69</f>
        <v>1.7144E-2</v>
      </c>
      <c r="T69" s="375">
        <f>' 1M - RES'!T69</f>
        <v>5.1000000000000004E-4</v>
      </c>
      <c r="U69" s="375">
        <f>' 1M - RES'!U69</f>
        <v>6.0000000000000002E-6</v>
      </c>
      <c r="V69" s="375">
        <f>' 1M - RES'!V69</f>
        <v>9.0000000000000002E-6</v>
      </c>
      <c r="W69" s="375">
        <f>' 1M - RES'!W69</f>
        <v>8.8090000000000009E-3</v>
      </c>
      <c r="X69" s="375">
        <f>' 1M - RES'!X69</f>
        <v>5.4961999999999997E-2</v>
      </c>
      <c r="Y69" s="375">
        <f>' 1M - RES'!Y69</f>
        <v>0.115899</v>
      </c>
      <c r="Z69" s="375">
        <f>' 1M - RES'!Z69</f>
        <v>0.2093020000000001</v>
      </c>
      <c r="AA69" s="375">
        <f>' 1M - RES'!AA69</f>
        <v>0.21790499999999999</v>
      </c>
      <c r="AB69" s="375">
        <f>' 1M - RES'!AB69</f>
        <v>0.18213499999999999</v>
      </c>
      <c r="AC69" s="375">
        <f>' 1M - RES'!AC69</f>
        <v>0.13483300000000001</v>
      </c>
      <c r="AD69" s="375">
        <f>' 1M - RES'!AD69</f>
        <v>5.8486000000000003E-2</v>
      </c>
      <c r="AE69" s="375">
        <f>' 1M - RES'!AE69</f>
        <v>1.7144E-2</v>
      </c>
      <c r="AF69" s="375">
        <f>' 1M - RES'!AF69</f>
        <v>5.1000000000000004E-4</v>
      </c>
      <c r="AG69" s="375">
        <f>' 1M - RES'!AG69</f>
        <v>6.0000000000000002E-6</v>
      </c>
      <c r="AH69" s="375">
        <f>' 1M - RES'!AH69</f>
        <v>9.0000000000000002E-6</v>
      </c>
      <c r="AI69" s="375">
        <f>' 1M - RES'!AI69</f>
        <v>8.8090000000000009E-3</v>
      </c>
      <c r="AJ69" s="375">
        <f>' 1M - RES'!AJ69</f>
        <v>5.4961999999999997E-2</v>
      </c>
      <c r="AK69" s="375">
        <f>' 1M - RES'!AK69</f>
        <v>0.115899</v>
      </c>
      <c r="AL69" s="375">
        <f>' 1M - RES'!AL69</f>
        <v>0.2093020000000001</v>
      </c>
      <c r="AM69" s="375">
        <f>' 1M - RES'!AM69</f>
        <v>0.21790499999999999</v>
      </c>
      <c r="AO69" s="373">
        <f t="shared" si="45"/>
        <v>1</v>
      </c>
    </row>
    <row r="70" spans="1:41" s="95" customFormat="1" x14ac:dyDescent="0.25">
      <c r="A70" s="610"/>
      <c r="B70" s="75" t="s">
        <v>3</v>
      </c>
      <c r="C70" s="375">
        <f>' 1M - RES'!C70</f>
        <v>0.11129699999999999</v>
      </c>
      <c r="D70" s="375">
        <f>' 1M - RES'!D70</f>
        <v>9.3076999999999993E-2</v>
      </c>
      <c r="E70" s="375">
        <f>' 1M - RES'!E70</f>
        <v>7.0041999999999993E-2</v>
      </c>
      <c r="F70" s="375">
        <f>' 1M - RES'!F70</f>
        <v>3.7116000000000003E-2</v>
      </c>
      <c r="G70" s="375">
        <f>' 1M - RES'!G70</f>
        <v>4.0888000000000001E-2</v>
      </c>
      <c r="H70" s="375">
        <f>' 1M - RES'!H70</f>
        <v>0.103973</v>
      </c>
      <c r="I70" s="375">
        <f>' 1M - RES'!I70</f>
        <v>0.1401</v>
      </c>
      <c r="J70" s="375">
        <f>' 1M - RES'!J70</f>
        <v>0.13320699999999999</v>
      </c>
      <c r="K70" s="375">
        <f>' 1M - RES'!K70</f>
        <v>6.6758999999999999E-2</v>
      </c>
      <c r="L70" s="375">
        <f>' 1M - RES'!L70</f>
        <v>3.7011000000000002E-2</v>
      </c>
      <c r="M70" s="375">
        <f>' 1M - RES'!M70</f>
        <v>5.9593E-2</v>
      </c>
      <c r="N70" s="375">
        <f>' 1M - RES'!N70</f>
        <v>0.106937</v>
      </c>
      <c r="O70" s="375">
        <f>' 1M - RES'!O70</f>
        <v>0.11129699999999999</v>
      </c>
      <c r="P70" s="375">
        <f>' 1M - RES'!P70</f>
        <v>9.3076999999999993E-2</v>
      </c>
      <c r="Q70" s="375">
        <f>' 1M - RES'!Q70</f>
        <v>7.0041999999999993E-2</v>
      </c>
      <c r="R70" s="375">
        <f>' 1M - RES'!R70</f>
        <v>3.7116000000000003E-2</v>
      </c>
      <c r="S70" s="375">
        <f>' 1M - RES'!S70</f>
        <v>4.0888000000000001E-2</v>
      </c>
      <c r="T70" s="375">
        <f>' 1M - RES'!T70</f>
        <v>0.103973</v>
      </c>
      <c r="U70" s="375">
        <f>' 1M - RES'!U70</f>
        <v>0.1401</v>
      </c>
      <c r="V70" s="375">
        <f>' 1M - RES'!V70</f>
        <v>0.13320699999999999</v>
      </c>
      <c r="W70" s="375">
        <f>' 1M - RES'!W70</f>
        <v>6.6758999999999999E-2</v>
      </c>
      <c r="X70" s="375">
        <f>' 1M - RES'!X70</f>
        <v>3.7011000000000002E-2</v>
      </c>
      <c r="Y70" s="375">
        <f>' 1M - RES'!Y70</f>
        <v>5.9593E-2</v>
      </c>
      <c r="Z70" s="375">
        <f>' 1M - RES'!Z70</f>
        <v>0.106937</v>
      </c>
      <c r="AA70" s="375">
        <f>' 1M - RES'!AA70</f>
        <v>0.11129699999999999</v>
      </c>
      <c r="AB70" s="375">
        <f>' 1M - RES'!AB70</f>
        <v>9.3076999999999993E-2</v>
      </c>
      <c r="AC70" s="375">
        <f>' 1M - RES'!AC70</f>
        <v>7.0041999999999993E-2</v>
      </c>
      <c r="AD70" s="375">
        <f>' 1M - RES'!AD70</f>
        <v>3.7116000000000003E-2</v>
      </c>
      <c r="AE70" s="375">
        <f>' 1M - RES'!AE70</f>
        <v>4.0888000000000001E-2</v>
      </c>
      <c r="AF70" s="375">
        <f>' 1M - RES'!AF70</f>
        <v>0.103973</v>
      </c>
      <c r="AG70" s="375">
        <f>' 1M - RES'!AG70</f>
        <v>0.1401</v>
      </c>
      <c r="AH70" s="375">
        <f>' 1M - RES'!AH70</f>
        <v>0.13320699999999999</v>
      </c>
      <c r="AI70" s="375">
        <f>' 1M - RES'!AI70</f>
        <v>6.6758999999999999E-2</v>
      </c>
      <c r="AJ70" s="375">
        <f>' 1M - RES'!AJ70</f>
        <v>3.7011000000000002E-2</v>
      </c>
      <c r="AK70" s="375">
        <f>' 1M - RES'!AK70</f>
        <v>5.9593E-2</v>
      </c>
      <c r="AL70" s="375">
        <f>' 1M - RES'!AL70</f>
        <v>0.106937</v>
      </c>
      <c r="AM70" s="375">
        <f>' 1M - RES'!AM70</f>
        <v>0.11129699999999999</v>
      </c>
      <c r="AO70" s="373">
        <f t="shared" si="45"/>
        <v>1</v>
      </c>
    </row>
    <row r="71" spans="1:41" s="95" customFormat="1" x14ac:dyDescent="0.25">
      <c r="A71" s="610"/>
      <c r="B71" s="74" t="s">
        <v>4</v>
      </c>
      <c r="C71" s="375">
        <f>' 1M - RES'!C71</f>
        <v>0.10118199999999999</v>
      </c>
      <c r="D71" s="375">
        <f>' 1M - RES'!D71</f>
        <v>8.8441000000000006E-2</v>
      </c>
      <c r="E71" s="375">
        <f>' 1M - RES'!E71</f>
        <v>9.2879000000000003E-2</v>
      </c>
      <c r="F71" s="375">
        <f>' 1M - RES'!F71</f>
        <v>8.4644999999999998E-2</v>
      </c>
      <c r="G71" s="375">
        <f>' 1M - RES'!G71</f>
        <v>7.9393000000000005E-2</v>
      </c>
      <c r="H71" s="375">
        <f>' 1M - RES'!H71</f>
        <v>6.8507999999999999E-2</v>
      </c>
      <c r="I71" s="375">
        <f>' 1M - RES'!I71</f>
        <v>6.7863999999999994E-2</v>
      </c>
      <c r="J71" s="375">
        <f>' 1M - RES'!J71</f>
        <v>7.0565000000000003E-2</v>
      </c>
      <c r="K71" s="375">
        <f>' 1M - RES'!K71</f>
        <v>7.3791999999999996E-2</v>
      </c>
      <c r="L71" s="375">
        <f>' 1M - RES'!L71</f>
        <v>8.4539000000000003E-2</v>
      </c>
      <c r="M71" s="375">
        <f>' 1M - RES'!M71</f>
        <v>8.9880000000000002E-2</v>
      </c>
      <c r="N71" s="375">
        <f>' 1M - RES'!N71</f>
        <v>9.8311999999999997E-2</v>
      </c>
      <c r="O71" s="375">
        <f>' 1M - RES'!O71</f>
        <v>0.10118199999999999</v>
      </c>
      <c r="P71" s="375">
        <f>' 1M - RES'!P71</f>
        <v>8.8441000000000006E-2</v>
      </c>
      <c r="Q71" s="375">
        <f>' 1M - RES'!Q71</f>
        <v>9.2879000000000003E-2</v>
      </c>
      <c r="R71" s="375">
        <f>' 1M - RES'!R71</f>
        <v>8.4644999999999998E-2</v>
      </c>
      <c r="S71" s="375">
        <f>' 1M - RES'!S71</f>
        <v>7.9393000000000005E-2</v>
      </c>
      <c r="T71" s="375">
        <f>' 1M - RES'!T71</f>
        <v>6.8507999999999999E-2</v>
      </c>
      <c r="U71" s="375">
        <f>' 1M - RES'!U71</f>
        <v>6.7863999999999994E-2</v>
      </c>
      <c r="V71" s="375">
        <f>' 1M - RES'!V71</f>
        <v>7.0565000000000003E-2</v>
      </c>
      <c r="W71" s="375">
        <f>' 1M - RES'!W71</f>
        <v>7.3791999999999996E-2</v>
      </c>
      <c r="X71" s="375">
        <f>' 1M - RES'!X71</f>
        <v>8.4539000000000003E-2</v>
      </c>
      <c r="Y71" s="375">
        <f>' 1M - RES'!Y71</f>
        <v>8.9880000000000002E-2</v>
      </c>
      <c r="Z71" s="375">
        <f>' 1M - RES'!Z71</f>
        <v>9.8311999999999997E-2</v>
      </c>
      <c r="AA71" s="375">
        <f>' 1M - RES'!AA71</f>
        <v>0.10118199999999999</v>
      </c>
      <c r="AB71" s="375">
        <f>' 1M - RES'!AB71</f>
        <v>8.8441000000000006E-2</v>
      </c>
      <c r="AC71" s="375">
        <f>' 1M - RES'!AC71</f>
        <v>9.2879000000000003E-2</v>
      </c>
      <c r="AD71" s="375">
        <f>' 1M - RES'!AD71</f>
        <v>8.4644999999999998E-2</v>
      </c>
      <c r="AE71" s="375">
        <f>' 1M - RES'!AE71</f>
        <v>7.9393000000000005E-2</v>
      </c>
      <c r="AF71" s="375">
        <f>' 1M - RES'!AF71</f>
        <v>6.8507999999999999E-2</v>
      </c>
      <c r="AG71" s="375">
        <f>' 1M - RES'!AG71</f>
        <v>6.7863999999999994E-2</v>
      </c>
      <c r="AH71" s="375">
        <f>' 1M - RES'!AH71</f>
        <v>7.0565000000000003E-2</v>
      </c>
      <c r="AI71" s="375">
        <f>' 1M - RES'!AI71</f>
        <v>7.3791999999999996E-2</v>
      </c>
      <c r="AJ71" s="375">
        <f>' 1M - RES'!AJ71</f>
        <v>8.4539000000000003E-2</v>
      </c>
      <c r="AK71" s="375">
        <f>' 1M - RES'!AK71</f>
        <v>8.9880000000000002E-2</v>
      </c>
      <c r="AL71" s="375">
        <f>' 1M - RES'!AL71</f>
        <v>9.8311999999999997E-2</v>
      </c>
      <c r="AM71" s="375">
        <f>' 1M - RES'!AM71</f>
        <v>0.10118199999999999</v>
      </c>
      <c r="AO71" s="373">
        <f t="shared" si="45"/>
        <v>0.99999999999999989</v>
      </c>
    </row>
    <row r="72" spans="1:41" s="95" customFormat="1" x14ac:dyDescent="0.25">
      <c r="A72" s="610"/>
      <c r="B72" s="74" t="s">
        <v>5</v>
      </c>
      <c r="C72" s="375">
        <f>' 1M - RES'!C72</f>
        <v>8.4892999999999996E-2</v>
      </c>
      <c r="D72" s="375">
        <f>' 1M - RES'!D72</f>
        <v>7.7366000000000004E-2</v>
      </c>
      <c r="E72" s="375">
        <f>' 1M - RES'!E72</f>
        <v>8.4862999999999994E-2</v>
      </c>
      <c r="F72" s="375">
        <f>' 1M - RES'!F72</f>
        <v>8.2143999999999995E-2</v>
      </c>
      <c r="G72" s="375">
        <f>' 1M - RES'!G72</f>
        <v>8.4847000000000006E-2</v>
      </c>
      <c r="H72" s="375">
        <f>' 1M - RES'!H72</f>
        <v>8.2122000000000001E-2</v>
      </c>
      <c r="I72" s="375">
        <f>' 1M - RES'!I72</f>
        <v>8.4883E-2</v>
      </c>
      <c r="J72" s="375">
        <f>' 1M - RES'!J72</f>
        <v>8.4839999999999999E-2</v>
      </c>
      <c r="K72" s="375">
        <f>' 1M - RES'!K72</f>
        <v>8.2136000000000001E-2</v>
      </c>
      <c r="L72" s="375">
        <f>' 1M - RES'!L72</f>
        <v>8.4869E-2</v>
      </c>
      <c r="M72" s="375">
        <f>' 1M - RES'!M72</f>
        <v>8.2122000000000001E-2</v>
      </c>
      <c r="N72" s="375">
        <f>' 1M - RES'!N72</f>
        <v>8.4915000000000004E-2</v>
      </c>
      <c r="O72" s="375">
        <f>' 1M - RES'!O72</f>
        <v>8.4892999999999996E-2</v>
      </c>
      <c r="P72" s="375">
        <f>' 1M - RES'!P72</f>
        <v>7.7366000000000004E-2</v>
      </c>
      <c r="Q72" s="375">
        <f>' 1M - RES'!Q72</f>
        <v>8.4862999999999994E-2</v>
      </c>
      <c r="R72" s="375">
        <f>' 1M - RES'!R72</f>
        <v>8.2143999999999995E-2</v>
      </c>
      <c r="S72" s="375">
        <f>' 1M - RES'!S72</f>
        <v>8.4847000000000006E-2</v>
      </c>
      <c r="T72" s="375">
        <f>' 1M - RES'!T72</f>
        <v>8.2122000000000001E-2</v>
      </c>
      <c r="U72" s="375">
        <f>' 1M - RES'!U72</f>
        <v>8.4883E-2</v>
      </c>
      <c r="V72" s="375">
        <f>' 1M - RES'!V72</f>
        <v>8.4839999999999999E-2</v>
      </c>
      <c r="W72" s="375">
        <f>' 1M - RES'!W72</f>
        <v>8.2136000000000001E-2</v>
      </c>
      <c r="X72" s="375">
        <f>' 1M - RES'!X72</f>
        <v>8.4869E-2</v>
      </c>
      <c r="Y72" s="375">
        <f>' 1M - RES'!Y72</f>
        <v>8.2122000000000001E-2</v>
      </c>
      <c r="Z72" s="375">
        <f>' 1M - RES'!Z72</f>
        <v>8.4915000000000004E-2</v>
      </c>
      <c r="AA72" s="375">
        <f>' 1M - RES'!AA72</f>
        <v>8.4892999999999996E-2</v>
      </c>
      <c r="AB72" s="375">
        <f>' 1M - RES'!AB72</f>
        <v>7.7366000000000004E-2</v>
      </c>
      <c r="AC72" s="375">
        <f>' 1M - RES'!AC72</f>
        <v>8.4862999999999994E-2</v>
      </c>
      <c r="AD72" s="375">
        <f>' 1M - RES'!AD72</f>
        <v>8.2143999999999995E-2</v>
      </c>
      <c r="AE72" s="375">
        <f>' 1M - RES'!AE72</f>
        <v>8.4847000000000006E-2</v>
      </c>
      <c r="AF72" s="375">
        <f>' 1M - RES'!AF72</f>
        <v>8.2122000000000001E-2</v>
      </c>
      <c r="AG72" s="375">
        <f>' 1M - RES'!AG72</f>
        <v>8.4883E-2</v>
      </c>
      <c r="AH72" s="375">
        <f>' 1M - RES'!AH72</f>
        <v>8.4839999999999999E-2</v>
      </c>
      <c r="AI72" s="375">
        <f>' 1M - RES'!AI72</f>
        <v>8.2136000000000001E-2</v>
      </c>
      <c r="AJ72" s="375">
        <f>' 1M - RES'!AJ72</f>
        <v>8.4869E-2</v>
      </c>
      <c r="AK72" s="375">
        <f>' 1M - RES'!AK72</f>
        <v>8.2122000000000001E-2</v>
      </c>
      <c r="AL72" s="375">
        <f>' 1M - RES'!AL72</f>
        <v>8.4915000000000004E-2</v>
      </c>
      <c r="AM72" s="375">
        <f>' 1M - RES'!AM72</f>
        <v>8.4892999999999996E-2</v>
      </c>
      <c r="AO72" s="373">
        <f t="shared" si="45"/>
        <v>1</v>
      </c>
    </row>
    <row r="73" spans="1:41" s="95" customFormat="1" x14ac:dyDescent="0.25">
      <c r="A73" s="610"/>
      <c r="B73" s="74" t="s">
        <v>6</v>
      </c>
      <c r="C73" s="375">
        <f>' 1M - RES'!C73</f>
        <v>8.6451E-2</v>
      </c>
      <c r="D73" s="375">
        <f>' 1M - RES'!D73</f>
        <v>7.1145E-2</v>
      </c>
      <c r="E73" s="375">
        <f>' 1M - RES'!E73</f>
        <v>8.6052000000000003E-2</v>
      </c>
      <c r="F73" s="375">
        <f>' 1M - RES'!F73</f>
        <v>8.0701999999999996E-2</v>
      </c>
      <c r="G73" s="375">
        <f>' 1M - RES'!G73</f>
        <v>8.6052000000000003E-2</v>
      </c>
      <c r="H73" s="375">
        <f>' 1M - RES'!H73</f>
        <v>8.0701999999999996E-2</v>
      </c>
      <c r="I73" s="375">
        <f>' 1M - RES'!I73</f>
        <v>8.6451E-2</v>
      </c>
      <c r="J73" s="375">
        <f>' 1M - RES'!J73</f>
        <v>8.5653000000000007E-2</v>
      </c>
      <c r="K73" s="375">
        <f>' 1M - RES'!K73</f>
        <v>8.3031999999999995E-2</v>
      </c>
      <c r="L73" s="375">
        <f>' 1M - RES'!L73</f>
        <v>8.6052000000000003E-2</v>
      </c>
      <c r="M73" s="375">
        <f>' 1M - RES'!M73</f>
        <v>8.1087999999999993E-2</v>
      </c>
      <c r="N73" s="375">
        <f>' 1M - RES'!N73</f>
        <v>8.6620000000000003E-2</v>
      </c>
      <c r="O73" s="375">
        <f>' 1M - RES'!O73</f>
        <v>8.6451E-2</v>
      </c>
      <c r="P73" s="375">
        <f>' 1M - RES'!P73</f>
        <v>7.1145E-2</v>
      </c>
      <c r="Q73" s="375">
        <f>' 1M - RES'!Q73</f>
        <v>8.6052000000000003E-2</v>
      </c>
      <c r="R73" s="375">
        <f>' 1M - RES'!R73</f>
        <v>8.0701999999999996E-2</v>
      </c>
      <c r="S73" s="375">
        <f>' 1M - RES'!S73</f>
        <v>8.6052000000000003E-2</v>
      </c>
      <c r="T73" s="375">
        <f>' 1M - RES'!T73</f>
        <v>8.0701999999999996E-2</v>
      </c>
      <c r="U73" s="375">
        <f>' 1M - RES'!U73</f>
        <v>8.6451E-2</v>
      </c>
      <c r="V73" s="375">
        <f>' 1M - RES'!V73</f>
        <v>8.5653000000000007E-2</v>
      </c>
      <c r="W73" s="375">
        <f>' 1M - RES'!W73</f>
        <v>8.3031999999999995E-2</v>
      </c>
      <c r="X73" s="375">
        <f>' 1M - RES'!X73</f>
        <v>8.6052000000000003E-2</v>
      </c>
      <c r="Y73" s="375">
        <f>' 1M - RES'!Y73</f>
        <v>8.1087999999999993E-2</v>
      </c>
      <c r="Z73" s="375">
        <f>' 1M - RES'!Z73</f>
        <v>8.6620000000000003E-2</v>
      </c>
      <c r="AA73" s="375">
        <f>' 1M - RES'!AA73</f>
        <v>8.6451E-2</v>
      </c>
      <c r="AB73" s="375">
        <f>' 1M - RES'!AB73</f>
        <v>7.1145E-2</v>
      </c>
      <c r="AC73" s="375">
        <f>' 1M - RES'!AC73</f>
        <v>8.6052000000000003E-2</v>
      </c>
      <c r="AD73" s="375">
        <f>' 1M - RES'!AD73</f>
        <v>8.0701999999999996E-2</v>
      </c>
      <c r="AE73" s="375">
        <f>' 1M - RES'!AE73</f>
        <v>8.6052000000000003E-2</v>
      </c>
      <c r="AF73" s="375">
        <f>' 1M - RES'!AF73</f>
        <v>8.0701999999999996E-2</v>
      </c>
      <c r="AG73" s="375">
        <f>' 1M - RES'!AG73</f>
        <v>8.6451E-2</v>
      </c>
      <c r="AH73" s="375">
        <f>' 1M - RES'!AH73</f>
        <v>8.5653000000000007E-2</v>
      </c>
      <c r="AI73" s="375">
        <f>' 1M - RES'!AI73</f>
        <v>8.3031999999999995E-2</v>
      </c>
      <c r="AJ73" s="375">
        <f>' 1M - RES'!AJ73</f>
        <v>8.6052000000000003E-2</v>
      </c>
      <c r="AK73" s="375">
        <f>' 1M - RES'!AK73</f>
        <v>8.1087999999999993E-2</v>
      </c>
      <c r="AL73" s="375">
        <f>' 1M - RES'!AL73</f>
        <v>8.6620000000000003E-2</v>
      </c>
      <c r="AM73" s="375">
        <f>' 1M - RES'!AM73</f>
        <v>8.6451E-2</v>
      </c>
      <c r="AO73" s="373">
        <f t="shared" si="45"/>
        <v>1</v>
      </c>
    </row>
    <row r="74" spans="1:41" s="95" customFormat="1" x14ac:dyDescent="0.25">
      <c r="A74" s="610"/>
      <c r="B74" s="74" t="s">
        <v>7</v>
      </c>
      <c r="C74" s="375">
        <f>' 1M - RES'!C74</f>
        <v>7.7052999999999996E-2</v>
      </c>
      <c r="D74" s="375">
        <f>' 1M - RES'!D74</f>
        <v>7.2168999999999997E-2</v>
      </c>
      <c r="E74" s="375">
        <f>' 1M - RES'!E74</f>
        <v>8.0271999999999996E-2</v>
      </c>
      <c r="F74" s="375">
        <f>' 1M - RES'!F74</f>
        <v>7.8752000000000003E-2</v>
      </c>
      <c r="G74" s="375">
        <f>' 1M - RES'!G74</f>
        <v>8.5646E-2</v>
      </c>
      <c r="H74" s="375">
        <f>' 1M - RES'!H74</f>
        <v>8.9111999999999997E-2</v>
      </c>
      <c r="I74" s="375">
        <f>' 1M - RES'!I74</f>
        <v>9.4239000000000003E-2</v>
      </c>
      <c r="J74" s="375">
        <f>' 1M - RES'!J74</f>
        <v>9.4212000000000004E-2</v>
      </c>
      <c r="K74" s="375">
        <f>' 1M - RES'!K74</f>
        <v>8.4971000000000005E-2</v>
      </c>
      <c r="L74" s="375">
        <f>' 1M - RES'!L74</f>
        <v>8.5653000000000007E-2</v>
      </c>
      <c r="M74" s="375">
        <f>' 1M - RES'!M74</f>
        <v>7.8716999999999995E-2</v>
      </c>
      <c r="N74" s="375">
        <f>' 1M - RES'!N74</f>
        <v>7.9203999999999997E-2</v>
      </c>
      <c r="O74" s="375">
        <f>' 1M - RES'!O74</f>
        <v>7.7052999999999996E-2</v>
      </c>
      <c r="P74" s="375">
        <f>' 1M - RES'!P74</f>
        <v>7.2168999999999997E-2</v>
      </c>
      <c r="Q74" s="375">
        <f>' 1M - RES'!Q74</f>
        <v>8.0271999999999996E-2</v>
      </c>
      <c r="R74" s="375">
        <f>' 1M - RES'!R74</f>
        <v>7.8752000000000003E-2</v>
      </c>
      <c r="S74" s="375">
        <f>' 1M - RES'!S74</f>
        <v>8.5646E-2</v>
      </c>
      <c r="T74" s="375">
        <f>' 1M - RES'!T74</f>
        <v>8.9111999999999997E-2</v>
      </c>
      <c r="U74" s="375">
        <f>' 1M - RES'!U74</f>
        <v>9.4239000000000003E-2</v>
      </c>
      <c r="V74" s="375">
        <f>' 1M - RES'!V74</f>
        <v>9.4212000000000004E-2</v>
      </c>
      <c r="W74" s="375">
        <f>' 1M - RES'!W74</f>
        <v>8.4971000000000005E-2</v>
      </c>
      <c r="X74" s="375">
        <f>' 1M - RES'!X74</f>
        <v>8.5653000000000007E-2</v>
      </c>
      <c r="Y74" s="375">
        <f>' 1M - RES'!Y74</f>
        <v>7.8716999999999995E-2</v>
      </c>
      <c r="Z74" s="375">
        <f>' 1M - RES'!Z74</f>
        <v>7.9203999999999997E-2</v>
      </c>
      <c r="AA74" s="375">
        <f>' 1M - RES'!AA74</f>
        <v>7.7052999999999996E-2</v>
      </c>
      <c r="AB74" s="375">
        <f>' 1M - RES'!AB74</f>
        <v>7.2168999999999997E-2</v>
      </c>
      <c r="AC74" s="375">
        <f>' 1M - RES'!AC74</f>
        <v>8.0271999999999996E-2</v>
      </c>
      <c r="AD74" s="375">
        <f>' 1M - RES'!AD74</f>
        <v>7.8752000000000003E-2</v>
      </c>
      <c r="AE74" s="375">
        <f>' 1M - RES'!AE74</f>
        <v>8.5646E-2</v>
      </c>
      <c r="AF74" s="375">
        <f>' 1M - RES'!AF74</f>
        <v>8.9111999999999997E-2</v>
      </c>
      <c r="AG74" s="375">
        <f>' 1M - RES'!AG74</f>
        <v>9.4239000000000003E-2</v>
      </c>
      <c r="AH74" s="375">
        <f>' 1M - RES'!AH74</f>
        <v>9.4212000000000004E-2</v>
      </c>
      <c r="AI74" s="375">
        <f>' 1M - RES'!AI74</f>
        <v>8.4971000000000005E-2</v>
      </c>
      <c r="AJ74" s="375">
        <f>' 1M - RES'!AJ74</f>
        <v>8.5653000000000007E-2</v>
      </c>
      <c r="AK74" s="375">
        <f>' 1M - RES'!AK74</f>
        <v>7.8716999999999995E-2</v>
      </c>
      <c r="AL74" s="375">
        <f>' 1M - RES'!AL74</f>
        <v>7.9203999999999997E-2</v>
      </c>
      <c r="AM74" s="375">
        <f>' 1M - RES'!AM74</f>
        <v>7.7052999999999996E-2</v>
      </c>
      <c r="AO74" s="373">
        <f t="shared" si="45"/>
        <v>1</v>
      </c>
    </row>
    <row r="75" spans="1:41" s="95" customFormat="1" ht="15.75" thickBot="1" x14ac:dyDescent="0.3">
      <c r="A75" s="611"/>
      <c r="B75" s="76" t="s">
        <v>8</v>
      </c>
      <c r="C75" s="381">
        <f>' 1M - RES'!C75</f>
        <v>0.10352699999999999</v>
      </c>
      <c r="D75" s="381">
        <f>' 1M - RES'!D75</f>
        <v>9.0719999999999995E-2</v>
      </c>
      <c r="E75" s="381">
        <f>' 1M - RES'!E75</f>
        <v>9.5543000000000003E-2</v>
      </c>
      <c r="F75" s="381">
        <f>' 1M - RES'!F75</f>
        <v>8.4798999999999999E-2</v>
      </c>
      <c r="G75" s="381">
        <f>' 1M - RES'!G75</f>
        <v>8.3599999999999994E-2</v>
      </c>
      <c r="H75" s="381">
        <f>' 1M - RES'!H75</f>
        <v>7.7064999999999995E-2</v>
      </c>
      <c r="I75" s="381">
        <f>' 1M - RES'!I75</f>
        <v>6.7711999999999994E-2</v>
      </c>
      <c r="J75" s="381">
        <f>' 1M - RES'!J75</f>
        <v>6.3687999999999995E-2</v>
      </c>
      <c r="K75" s="381">
        <f>' 1M - RES'!K75</f>
        <v>6.9373000000000004E-2</v>
      </c>
      <c r="L75" s="381">
        <f>' 1M - RES'!L75</f>
        <v>7.9644000000000006E-2</v>
      </c>
      <c r="M75" s="381">
        <f>' 1M - RES'!M75</f>
        <v>8.4751999999999994E-2</v>
      </c>
      <c r="N75" s="381">
        <f>' 1M - RES'!N75</f>
        <v>9.9576999999999999E-2</v>
      </c>
      <c r="O75" s="381">
        <f>' 1M - RES'!O75</f>
        <v>0.10352699999999999</v>
      </c>
      <c r="P75" s="381">
        <f>' 1M - RES'!P75</f>
        <v>9.0719999999999995E-2</v>
      </c>
      <c r="Q75" s="381">
        <f>' 1M - RES'!Q75</f>
        <v>9.5543000000000003E-2</v>
      </c>
      <c r="R75" s="381">
        <f>' 1M - RES'!R75</f>
        <v>8.4798999999999999E-2</v>
      </c>
      <c r="S75" s="381">
        <f>' 1M - RES'!S75</f>
        <v>8.3599999999999994E-2</v>
      </c>
      <c r="T75" s="381">
        <f>' 1M - RES'!T75</f>
        <v>7.7064999999999995E-2</v>
      </c>
      <c r="U75" s="381">
        <f>' 1M - RES'!U75</f>
        <v>6.7711999999999994E-2</v>
      </c>
      <c r="V75" s="381">
        <f>' 1M - RES'!V75</f>
        <v>6.3687999999999995E-2</v>
      </c>
      <c r="W75" s="381">
        <f>' 1M - RES'!W75</f>
        <v>6.9373000000000004E-2</v>
      </c>
      <c r="X75" s="381">
        <f>' 1M - RES'!X75</f>
        <v>7.9644000000000006E-2</v>
      </c>
      <c r="Y75" s="381">
        <f>' 1M - RES'!Y75</f>
        <v>8.4751999999999994E-2</v>
      </c>
      <c r="Z75" s="381">
        <f>' 1M - RES'!Z75</f>
        <v>9.9576999999999999E-2</v>
      </c>
      <c r="AA75" s="381">
        <f>' 1M - RES'!AA75</f>
        <v>0.10352699999999999</v>
      </c>
      <c r="AB75" s="381">
        <f>' 1M - RES'!AB75</f>
        <v>9.0719999999999995E-2</v>
      </c>
      <c r="AC75" s="381">
        <f>' 1M - RES'!AC75</f>
        <v>9.5543000000000003E-2</v>
      </c>
      <c r="AD75" s="381">
        <f>' 1M - RES'!AD75</f>
        <v>8.4798999999999999E-2</v>
      </c>
      <c r="AE75" s="381">
        <f>' 1M - RES'!AE75</f>
        <v>8.3599999999999994E-2</v>
      </c>
      <c r="AF75" s="381">
        <f>' 1M - RES'!AF75</f>
        <v>7.7064999999999995E-2</v>
      </c>
      <c r="AG75" s="381">
        <f>' 1M - RES'!AG75</f>
        <v>6.7711999999999994E-2</v>
      </c>
      <c r="AH75" s="381">
        <f>' 1M - RES'!AH75</f>
        <v>6.3687999999999995E-2</v>
      </c>
      <c r="AI75" s="381">
        <f>' 1M - RES'!AI75</f>
        <v>6.9373000000000004E-2</v>
      </c>
      <c r="AJ75" s="381">
        <f>' 1M - RES'!AJ75</f>
        <v>7.9644000000000006E-2</v>
      </c>
      <c r="AK75" s="381">
        <f>' 1M - RES'!AK75</f>
        <v>8.4751999999999994E-2</v>
      </c>
      <c r="AL75" s="381">
        <f>' 1M - RES'!AL75</f>
        <v>9.9576999999999999E-2</v>
      </c>
      <c r="AM75" s="381">
        <f>' 1M - RES'!AM75</f>
        <v>0.10352699999999999</v>
      </c>
      <c r="AO75" s="373">
        <f t="shared" si="45"/>
        <v>1</v>
      </c>
    </row>
    <row r="76" spans="1:41" s="95" customFormat="1" ht="15.75" thickBot="1" x14ac:dyDescent="0.3">
      <c r="AO76" s="95" t="s">
        <v>223</v>
      </c>
    </row>
    <row r="77" spans="1:41" s="95" customFormat="1" ht="15.75" thickBot="1" x14ac:dyDescent="0.3">
      <c r="A77" s="377"/>
      <c r="B77" s="612" t="s">
        <v>27</v>
      </c>
      <c r="C77" s="135">
        <f>C$4</f>
        <v>45292</v>
      </c>
      <c r="D77" s="135">
        <f t="shared" ref="D77:AM77" si="46">D$4</f>
        <v>45323</v>
      </c>
      <c r="E77" s="135">
        <f t="shared" si="46"/>
        <v>45352</v>
      </c>
      <c r="F77" s="135">
        <f t="shared" si="46"/>
        <v>45383</v>
      </c>
      <c r="G77" s="135">
        <f t="shared" si="46"/>
        <v>45413</v>
      </c>
      <c r="H77" s="135">
        <f t="shared" si="46"/>
        <v>45444</v>
      </c>
      <c r="I77" s="135">
        <f t="shared" si="46"/>
        <v>45474</v>
      </c>
      <c r="J77" s="135">
        <f t="shared" si="46"/>
        <v>45505</v>
      </c>
      <c r="K77" s="135">
        <f t="shared" si="46"/>
        <v>45536</v>
      </c>
      <c r="L77" s="135">
        <f t="shared" si="46"/>
        <v>45566</v>
      </c>
      <c r="M77" s="135">
        <f t="shared" si="46"/>
        <v>45597</v>
      </c>
      <c r="N77" s="135">
        <f t="shared" si="46"/>
        <v>45627</v>
      </c>
      <c r="O77" s="135">
        <f t="shared" si="46"/>
        <v>45658</v>
      </c>
      <c r="P77" s="135">
        <f t="shared" si="46"/>
        <v>45689</v>
      </c>
      <c r="Q77" s="135">
        <f t="shared" si="46"/>
        <v>45717</v>
      </c>
      <c r="R77" s="135">
        <f t="shared" si="46"/>
        <v>45748</v>
      </c>
      <c r="S77" s="135">
        <f t="shared" si="46"/>
        <v>45778</v>
      </c>
      <c r="T77" s="135">
        <f t="shared" si="46"/>
        <v>45809</v>
      </c>
      <c r="U77" s="135">
        <f t="shared" si="46"/>
        <v>45839</v>
      </c>
      <c r="V77" s="135">
        <f t="shared" si="46"/>
        <v>45870</v>
      </c>
      <c r="W77" s="135">
        <f t="shared" si="46"/>
        <v>45901</v>
      </c>
      <c r="X77" s="135">
        <f t="shared" si="46"/>
        <v>45931</v>
      </c>
      <c r="Y77" s="135">
        <f t="shared" si="46"/>
        <v>45962</v>
      </c>
      <c r="Z77" s="135">
        <f t="shared" si="46"/>
        <v>45992</v>
      </c>
      <c r="AA77" s="135">
        <f t="shared" si="46"/>
        <v>46023</v>
      </c>
      <c r="AB77" s="135">
        <f t="shared" si="46"/>
        <v>46054</v>
      </c>
      <c r="AC77" s="135">
        <f t="shared" si="46"/>
        <v>46082</v>
      </c>
      <c r="AD77" s="135">
        <f t="shared" si="46"/>
        <v>46113</v>
      </c>
      <c r="AE77" s="135">
        <f t="shared" si="46"/>
        <v>46143</v>
      </c>
      <c r="AF77" s="135">
        <f t="shared" si="46"/>
        <v>46174</v>
      </c>
      <c r="AG77" s="135">
        <f t="shared" si="46"/>
        <v>46204</v>
      </c>
      <c r="AH77" s="135">
        <f t="shared" si="46"/>
        <v>46235</v>
      </c>
      <c r="AI77" s="135">
        <f t="shared" si="46"/>
        <v>46266</v>
      </c>
      <c r="AJ77" s="135">
        <f t="shared" si="46"/>
        <v>46296</v>
      </c>
      <c r="AK77" s="135">
        <f t="shared" si="46"/>
        <v>46327</v>
      </c>
      <c r="AL77" s="135">
        <f t="shared" si="46"/>
        <v>46357</v>
      </c>
      <c r="AM77" s="135">
        <f t="shared" si="46"/>
        <v>46388</v>
      </c>
    </row>
    <row r="78" spans="1:41" s="95" customFormat="1" ht="15.75" thickBot="1" x14ac:dyDescent="0.3">
      <c r="A78" s="377"/>
      <c r="B78" s="613"/>
      <c r="C78" s="382">
        <f>' 1M - RES'!C78</f>
        <v>5.3462000000000003E-2</v>
      </c>
      <c r="D78" s="382">
        <f>' 1M - RES'!D78</f>
        <v>5.3289999999999997E-2</v>
      </c>
      <c r="E78" s="382">
        <f>' 1M - RES'!E78</f>
        <v>5.4837999999999998E-2</v>
      </c>
      <c r="F78" s="382">
        <f>' 1M - RES'!F78</f>
        <v>5.9094000000000001E-2</v>
      </c>
      <c r="G78" s="382">
        <f>' 1M - RES'!G78</f>
        <v>6.0398E-2</v>
      </c>
      <c r="H78" s="382">
        <f>' 1M - RES'!H78</f>
        <v>0.122034</v>
      </c>
      <c r="I78" s="382">
        <f>' 1M - RES'!I78</f>
        <v>0.122029</v>
      </c>
      <c r="J78" s="382">
        <f>' 1M - RES'!J78</f>
        <v>0.122026</v>
      </c>
      <c r="K78" s="382">
        <f>' 1M - RES'!K78</f>
        <v>0.12202499999999999</v>
      </c>
      <c r="L78" s="382">
        <f>' 1M - RES'!L78</f>
        <v>5.5929E-2</v>
      </c>
      <c r="M78" s="382">
        <f>' 1M - RES'!M78</f>
        <v>5.9523E-2</v>
      </c>
      <c r="N78" s="382">
        <f>' 1M - RES'!N78</f>
        <v>5.5969999999999999E-2</v>
      </c>
      <c r="O78" s="382">
        <f>' 1M - RES'!O78</f>
        <v>5.3462000000000003E-2</v>
      </c>
      <c r="P78" s="382">
        <f>' 1M - RES'!P78</f>
        <v>5.3289999999999997E-2</v>
      </c>
      <c r="Q78" s="382">
        <f>' 1M - RES'!Q78</f>
        <v>5.4837999999999998E-2</v>
      </c>
      <c r="R78" s="382">
        <f>' 1M - RES'!R78</f>
        <v>5.9094000000000001E-2</v>
      </c>
      <c r="S78" s="382">
        <f>' 1M - RES'!S78</f>
        <v>6.0398E-2</v>
      </c>
      <c r="T78" s="432">
        <f>' 1M - RES'!T78</f>
        <v>0.140954</v>
      </c>
      <c r="U78" s="432">
        <f>' 1M - RES'!U78</f>
        <v>0.14096900000000001</v>
      </c>
      <c r="V78" s="432">
        <f>' 1M - RES'!V78</f>
        <v>0.14092399999999999</v>
      </c>
      <c r="W78" s="432">
        <f>' 1M - RES'!W78</f>
        <v>0.14091400000000001</v>
      </c>
      <c r="X78" s="432">
        <f>' 1M - RES'!X78</f>
        <v>6.6656999999999994E-2</v>
      </c>
      <c r="Y78" s="432">
        <f>' 1M - RES'!Y78</f>
        <v>6.9969000000000003E-2</v>
      </c>
      <c r="Z78" s="432">
        <f>' 1M - RES'!Z78</f>
        <v>6.4913999999999999E-2</v>
      </c>
      <c r="AA78" s="432">
        <f>' 1M - RES'!AA78</f>
        <v>6.2024000000000003E-2</v>
      </c>
      <c r="AB78" s="432">
        <f>' 1M - RES'!AB78</f>
        <v>6.2408999999999999E-2</v>
      </c>
      <c r="AC78" s="432">
        <f>' 1M - RES'!AC78</f>
        <v>6.6390000000000005E-2</v>
      </c>
      <c r="AD78" s="432">
        <f>' 1M - RES'!AD78</f>
        <v>6.6797999999999996E-2</v>
      </c>
      <c r="AE78" s="432">
        <f>' 1M - RES'!AE78</f>
        <v>7.0060999999999998E-2</v>
      </c>
      <c r="AF78" s="432">
        <f>' 1M - RES'!AF78</f>
        <v>0.140954</v>
      </c>
      <c r="AG78" s="432">
        <f>' 1M - RES'!AG78</f>
        <v>0.14096900000000001</v>
      </c>
      <c r="AH78" s="432">
        <f>' 1M - RES'!AH78</f>
        <v>0.14092399999999999</v>
      </c>
      <c r="AI78" s="432">
        <f>' 1M - RES'!AI78</f>
        <v>0.14091400000000001</v>
      </c>
      <c r="AJ78" s="432">
        <f>' 1M - RES'!AJ78</f>
        <v>6.6656999999999994E-2</v>
      </c>
      <c r="AK78" s="432">
        <f>' 1M - RES'!AK78</f>
        <v>6.9969000000000003E-2</v>
      </c>
      <c r="AL78" s="432">
        <f>' 1M - RES'!AL78</f>
        <v>6.4913999999999999E-2</v>
      </c>
      <c r="AM78" s="432">
        <f>' 1M - RES'!AM78</f>
        <v>6.2024000000000003E-2</v>
      </c>
      <c r="AO78" s="95" t="s">
        <v>224</v>
      </c>
    </row>
    <row r="79" spans="1:41" s="95" customFormat="1" x14ac:dyDescent="0.25">
      <c r="C79" s="379" t="s">
        <v>219</v>
      </c>
      <c r="T79" s="431" t="s">
        <v>248</v>
      </c>
      <c r="AO79" s="95" t="s">
        <v>249</v>
      </c>
    </row>
    <row r="80" spans="1:41" s="95" customFormat="1" x14ac:dyDescent="0.25"/>
    <row r="96" spans="10:10" x14ac:dyDescent="0.25">
      <c r="J96" s="5"/>
    </row>
    <row r="97" spans="4:4" x14ac:dyDescent="0.25">
      <c r="D97" s="6"/>
    </row>
  </sheetData>
  <mergeCells count="7">
    <mergeCell ref="A49:A62"/>
    <mergeCell ref="A65:A75"/>
    <mergeCell ref="B77:B78"/>
    <mergeCell ref="C3:O3"/>
    <mergeCell ref="A4:A16"/>
    <mergeCell ref="A19:A31"/>
    <mergeCell ref="A34:A46"/>
  </mergeCells>
  <pageMargins left="0.7" right="0.7" top="0.75" bottom="0.75" header="0.3" footer="0.3"/>
  <pageSetup orientation="portrait" r:id="rId1"/>
  <headerFooter>
    <oddFooter>&amp;RSchedule JNG-D7.F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O112"/>
  <sheetViews>
    <sheetView tabSelected="1" zoomScale="80" zoomScaleNormal="80" workbookViewId="0">
      <pane xSplit="2" topLeftCell="C1" activePane="topRight" state="frozen"/>
      <selection activeCell="V20" sqref="V20"/>
      <selection pane="topRight" activeCell="V20" sqref="V20"/>
    </sheetView>
  </sheetViews>
  <sheetFormatPr defaultRowHeight="15" x14ac:dyDescent="0.25"/>
  <cols>
    <col min="1" max="1" width="9.42578125" customWidth="1"/>
    <col min="2" max="2" width="24.7109375" customWidth="1"/>
    <col min="3" max="3" width="15.7109375" bestFit="1" customWidth="1"/>
    <col min="4" max="9" width="13.7109375" customWidth="1"/>
    <col min="10" max="16" width="14.28515625" bestFit="1" customWidth="1"/>
    <col min="17" max="39" width="14.28515625" customWidth="1"/>
    <col min="40" max="40" width="10.5703125" bestFit="1" customWidth="1"/>
    <col min="41" max="41" width="16.28515625" customWidth="1"/>
    <col min="52" max="52" width="9.28515625"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5" t="s">
        <v>13</v>
      </c>
      <c r="C2" s="316">
        <f>' LI 1M - RES'!C2</f>
        <v>1</v>
      </c>
      <c r="D2" s="316">
        <f>C2</f>
        <v>1</v>
      </c>
      <c r="E2" s="310">
        <f t="shared" ref="E2:AM2" si="0">D2</f>
        <v>1</v>
      </c>
      <c r="F2" s="318">
        <f t="shared" si="0"/>
        <v>1</v>
      </c>
      <c r="G2" s="318">
        <f t="shared" si="0"/>
        <v>1</v>
      </c>
      <c r="H2" s="318">
        <f t="shared" si="0"/>
        <v>1</v>
      </c>
      <c r="I2" s="318">
        <f t="shared" si="0"/>
        <v>1</v>
      </c>
      <c r="J2" s="318">
        <f t="shared" si="0"/>
        <v>1</v>
      </c>
      <c r="K2" s="318">
        <f t="shared" si="0"/>
        <v>1</v>
      </c>
      <c r="L2" s="318">
        <f t="shared" si="0"/>
        <v>1</v>
      </c>
      <c r="M2" s="318">
        <f t="shared" si="0"/>
        <v>1</v>
      </c>
      <c r="N2" s="318">
        <f t="shared" si="0"/>
        <v>1</v>
      </c>
      <c r="O2" s="318">
        <f t="shared" si="0"/>
        <v>1</v>
      </c>
      <c r="P2" s="318">
        <f t="shared" si="0"/>
        <v>1</v>
      </c>
      <c r="Q2" s="318">
        <f t="shared" si="0"/>
        <v>1</v>
      </c>
      <c r="R2" s="318">
        <f t="shared" si="0"/>
        <v>1</v>
      </c>
      <c r="S2" s="318">
        <f t="shared" si="0"/>
        <v>1</v>
      </c>
      <c r="T2" s="318">
        <f t="shared" si="0"/>
        <v>1</v>
      </c>
      <c r="U2" s="318">
        <f t="shared" si="0"/>
        <v>1</v>
      </c>
      <c r="V2" s="318">
        <f t="shared" si="0"/>
        <v>1</v>
      </c>
      <c r="W2" s="318">
        <f t="shared" si="0"/>
        <v>1</v>
      </c>
      <c r="X2" s="318">
        <f t="shared" si="0"/>
        <v>1</v>
      </c>
      <c r="Y2" s="318">
        <f t="shared" si="0"/>
        <v>1</v>
      </c>
      <c r="Z2" s="318">
        <f t="shared" si="0"/>
        <v>1</v>
      </c>
      <c r="AA2" s="318">
        <f t="shared" si="0"/>
        <v>1</v>
      </c>
      <c r="AB2" s="318">
        <f t="shared" si="0"/>
        <v>1</v>
      </c>
      <c r="AC2" s="318">
        <f t="shared" si="0"/>
        <v>1</v>
      </c>
      <c r="AD2" s="318">
        <f t="shared" si="0"/>
        <v>1</v>
      </c>
      <c r="AE2" s="318">
        <f t="shared" si="0"/>
        <v>1</v>
      </c>
      <c r="AF2" s="318">
        <f t="shared" si="0"/>
        <v>1</v>
      </c>
      <c r="AG2" s="318">
        <f t="shared" si="0"/>
        <v>1</v>
      </c>
      <c r="AH2" s="318">
        <f t="shared" si="0"/>
        <v>1</v>
      </c>
      <c r="AI2" s="318">
        <f t="shared" si="0"/>
        <v>1</v>
      </c>
      <c r="AJ2" s="318">
        <f t="shared" si="0"/>
        <v>1</v>
      </c>
      <c r="AK2" s="318">
        <f t="shared" si="0"/>
        <v>1</v>
      </c>
      <c r="AL2" s="318">
        <f t="shared" si="0"/>
        <v>1</v>
      </c>
      <c r="AM2" s="318">
        <f t="shared" si="0"/>
        <v>1</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614" t="s">
        <v>273</v>
      </c>
      <c r="B4" s="17" t="s">
        <v>10</v>
      </c>
      <c r="C4" s="135">
        <f>' 1M - RES'!C4</f>
        <v>45292</v>
      </c>
      <c r="D4" s="135">
        <f>' 1M - RES'!D4</f>
        <v>45323</v>
      </c>
      <c r="E4" s="135">
        <f>' 1M - RES'!E4</f>
        <v>45352</v>
      </c>
      <c r="F4" s="135">
        <f>' 1M - RES'!F4</f>
        <v>45383</v>
      </c>
      <c r="G4" s="135">
        <f>' 1M - RES'!G4</f>
        <v>45413</v>
      </c>
      <c r="H4" s="135">
        <f>' 1M - RES'!H4</f>
        <v>45444</v>
      </c>
      <c r="I4" s="135">
        <f>' 1M - RES'!I4</f>
        <v>45474</v>
      </c>
      <c r="J4" s="135">
        <f>' 1M - RES'!J4</f>
        <v>45505</v>
      </c>
      <c r="K4" s="135">
        <f>' 1M - RES'!K4</f>
        <v>45536</v>
      </c>
      <c r="L4" s="135">
        <f>' 1M - RES'!L4</f>
        <v>45566</v>
      </c>
      <c r="M4" s="135">
        <f>' 1M - RES'!M4</f>
        <v>45597</v>
      </c>
      <c r="N4" s="135">
        <f>' 1M - RES'!N4</f>
        <v>45627</v>
      </c>
      <c r="O4" s="135">
        <f>' 1M - RES'!O4</f>
        <v>45658</v>
      </c>
      <c r="P4" s="135">
        <f>' 1M - RES'!P4</f>
        <v>45689</v>
      </c>
      <c r="Q4" s="135">
        <f>' 1M - RES'!Q4</f>
        <v>45717</v>
      </c>
      <c r="R4" s="135">
        <f>' 1M - RES'!R4</f>
        <v>45748</v>
      </c>
      <c r="S4" s="135">
        <f>' 1M - RES'!S4</f>
        <v>45778</v>
      </c>
      <c r="T4" s="135">
        <f>' 1M - RES'!T4</f>
        <v>45809</v>
      </c>
      <c r="U4" s="135">
        <f>' 1M - RES'!U4</f>
        <v>45839</v>
      </c>
      <c r="V4" s="135">
        <f>' 1M - RES'!V4</f>
        <v>45870</v>
      </c>
      <c r="W4" s="135">
        <f>' 1M - RES'!W4</f>
        <v>45901</v>
      </c>
      <c r="X4" s="135">
        <f>' 1M - RES'!X4</f>
        <v>45931</v>
      </c>
      <c r="Y4" s="135">
        <f>' 1M - RES'!Y4</f>
        <v>45962</v>
      </c>
      <c r="Z4" s="135">
        <f>' 1M - RES'!Z4</f>
        <v>45992</v>
      </c>
      <c r="AA4" s="135">
        <f>' 1M - RES'!AA4</f>
        <v>46023</v>
      </c>
      <c r="AB4" s="135">
        <f>' 1M - RES'!AB4</f>
        <v>46054</v>
      </c>
      <c r="AC4" s="135">
        <f>' 1M - RES'!AC4</f>
        <v>46082</v>
      </c>
      <c r="AD4" s="135">
        <f>' 1M - RES'!AD4</f>
        <v>46113</v>
      </c>
      <c r="AE4" s="135">
        <f>' 1M - RES'!AE4</f>
        <v>46143</v>
      </c>
      <c r="AF4" s="135">
        <f>' 1M - RES'!AF4</f>
        <v>46174</v>
      </c>
      <c r="AG4" s="135">
        <f>' 1M - RES'!AG4</f>
        <v>46204</v>
      </c>
      <c r="AH4" s="135">
        <f>' 1M - RES'!AH4</f>
        <v>46235</v>
      </c>
      <c r="AI4" s="135">
        <f>' 1M - RES'!AI4</f>
        <v>46266</v>
      </c>
      <c r="AJ4" s="135">
        <f>' 1M - RES'!AJ4</f>
        <v>46296</v>
      </c>
      <c r="AK4" s="135">
        <f>' 1M - RES'!AK4</f>
        <v>46327</v>
      </c>
      <c r="AL4" s="135">
        <f>' 1M - RES'!AL4</f>
        <v>46357</v>
      </c>
      <c r="AM4" s="135">
        <f>' 1M - RES'!AM4</f>
        <v>46388</v>
      </c>
    </row>
    <row r="5" spans="1:41" ht="15" customHeight="1" x14ac:dyDescent="0.25">
      <c r="A5" s="615"/>
      <c r="B5" s="11" t="s">
        <v>19</v>
      </c>
      <c r="C5" s="3">
        <f>'BIZ kWh ENTRY'!C180</f>
        <v>0</v>
      </c>
      <c r="D5" s="3">
        <f>'BIZ kWh ENTRY'!D180</f>
        <v>0</v>
      </c>
      <c r="E5" s="3">
        <f>'BIZ kWh ENTRY'!E180</f>
        <v>0</v>
      </c>
      <c r="F5" s="3">
        <f>'BIZ kWh ENTRY'!F180</f>
        <v>0</v>
      </c>
      <c r="G5" s="3">
        <f>'BIZ kWh ENTRY'!G180</f>
        <v>0</v>
      </c>
      <c r="H5" s="3">
        <f>'BIZ kWh ENTRY'!H180</f>
        <v>0</v>
      </c>
      <c r="I5" s="3">
        <f>'BIZ kWh ENTRY'!I180</f>
        <v>0</v>
      </c>
      <c r="J5" s="3">
        <f>'BIZ kWh ENTRY'!J180</f>
        <v>0</v>
      </c>
      <c r="K5" s="3">
        <f>'BIZ kWh ENTRY'!K180</f>
        <v>0</v>
      </c>
      <c r="L5" s="3">
        <f>'BIZ kWh ENTRY'!L180</f>
        <v>0</v>
      </c>
      <c r="M5" s="3">
        <f>'BIZ kWh ENTRY'!M180</f>
        <v>0</v>
      </c>
      <c r="N5" s="3">
        <f>'BIZ kWh ENTRY'!N180</f>
        <v>0</v>
      </c>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row>
    <row r="6" spans="1:41" x14ac:dyDescent="0.25">
      <c r="A6" s="615"/>
      <c r="B6" s="12" t="s">
        <v>0</v>
      </c>
      <c r="C6" s="3">
        <f>'BIZ kWh ENTRY'!C181</f>
        <v>0</v>
      </c>
      <c r="D6" s="3">
        <f>'BIZ kWh ENTRY'!D181</f>
        <v>0</v>
      </c>
      <c r="E6" s="3">
        <f>'BIZ kWh ENTRY'!E181</f>
        <v>0</v>
      </c>
      <c r="F6" s="3">
        <f>'BIZ kWh ENTRY'!F181</f>
        <v>0</v>
      </c>
      <c r="G6" s="3">
        <f>'BIZ kWh ENTRY'!G181</f>
        <v>0</v>
      </c>
      <c r="H6" s="3">
        <f>'BIZ kWh ENTRY'!H181</f>
        <v>0</v>
      </c>
      <c r="I6" s="3">
        <f>'BIZ kWh ENTRY'!I181</f>
        <v>0</v>
      </c>
      <c r="J6" s="3">
        <f>'BIZ kWh ENTRY'!J181</f>
        <v>0</v>
      </c>
      <c r="K6" s="3">
        <f>'BIZ kWh ENTRY'!K181</f>
        <v>0</v>
      </c>
      <c r="L6" s="3">
        <f>'BIZ kWh ENTRY'!L181</f>
        <v>0</v>
      </c>
      <c r="M6" s="3">
        <f>'BIZ kWh ENTRY'!M181</f>
        <v>0</v>
      </c>
      <c r="N6" s="3">
        <f>'BIZ kWh ENTRY'!N181</f>
        <v>0</v>
      </c>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row>
    <row r="7" spans="1:41" x14ac:dyDescent="0.25">
      <c r="A7" s="615"/>
      <c r="B7" s="11" t="s">
        <v>20</v>
      </c>
      <c r="C7" s="3">
        <f>'BIZ kWh ENTRY'!C182</f>
        <v>0</v>
      </c>
      <c r="D7" s="3">
        <f>'BIZ kWh ENTRY'!D182</f>
        <v>0</v>
      </c>
      <c r="E7" s="3">
        <f>'BIZ kWh ENTRY'!E182</f>
        <v>479.72243499074074</v>
      </c>
      <c r="F7" s="3">
        <f>'BIZ kWh ENTRY'!F182</f>
        <v>0</v>
      </c>
      <c r="G7" s="3">
        <f>'BIZ kWh ENTRY'!G182</f>
        <v>73.803451537037034</v>
      </c>
      <c r="H7" s="3">
        <f>'BIZ kWh ENTRY'!H182</f>
        <v>3321.1553191666667</v>
      </c>
      <c r="I7" s="3">
        <f>'BIZ kWh ENTRY'!I182</f>
        <v>3025.9415130185189</v>
      </c>
      <c r="J7" s="3">
        <f>'BIZ kWh ENTRY'!J182</f>
        <v>701.13278960185187</v>
      </c>
      <c r="K7" s="3">
        <f>'BIZ kWh ENTRY'!K182</f>
        <v>1955.7914657314816</v>
      </c>
      <c r="L7" s="3">
        <f>'BIZ kWh ENTRY'!L182</f>
        <v>1992.6931915000002</v>
      </c>
      <c r="M7" s="3">
        <f>'BIZ kWh ENTRY'!M182</f>
        <v>1180.8552245925925</v>
      </c>
      <c r="N7" s="3">
        <f>'BIZ kWh ENTRY'!N182</f>
        <v>3210.4501418611112</v>
      </c>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row>
    <row r="8" spans="1:41" x14ac:dyDescent="0.25">
      <c r="A8" s="615"/>
      <c r="B8" s="11" t="s">
        <v>1</v>
      </c>
      <c r="C8" s="3">
        <f>'BIZ kWh ENTRY'!C183</f>
        <v>0</v>
      </c>
      <c r="D8" s="3">
        <f>'BIZ kWh ENTRY'!D183</f>
        <v>0</v>
      </c>
      <c r="E8" s="3">
        <f>'BIZ kWh ENTRY'!E183</f>
        <v>0</v>
      </c>
      <c r="F8" s="3">
        <f>'BIZ kWh ENTRY'!F183</f>
        <v>0</v>
      </c>
      <c r="G8" s="3">
        <f>'BIZ kWh ENTRY'!G183</f>
        <v>0</v>
      </c>
      <c r="H8" s="3">
        <f>'BIZ kWh ENTRY'!H183</f>
        <v>0</v>
      </c>
      <c r="I8" s="3">
        <f>'BIZ kWh ENTRY'!I183</f>
        <v>0</v>
      </c>
      <c r="J8" s="3">
        <f>'BIZ kWh ENTRY'!J183</f>
        <v>0</v>
      </c>
      <c r="K8" s="3">
        <f>'BIZ kWh ENTRY'!K183</f>
        <v>0</v>
      </c>
      <c r="L8" s="3">
        <f>'BIZ kWh ENTRY'!L183</f>
        <v>0</v>
      </c>
      <c r="M8" s="3">
        <f>'BIZ kWh ENTRY'!M183</f>
        <v>0</v>
      </c>
      <c r="N8" s="3">
        <f>'BIZ kWh ENTRY'!N183</f>
        <v>0</v>
      </c>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row>
    <row r="9" spans="1:41" x14ac:dyDescent="0.25">
      <c r="A9" s="615"/>
      <c r="B9" s="12" t="s">
        <v>21</v>
      </c>
      <c r="C9" s="3">
        <f>'BIZ kWh ENTRY'!C184</f>
        <v>0</v>
      </c>
      <c r="D9" s="3">
        <f>'BIZ kWh ENTRY'!D184</f>
        <v>0</v>
      </c>
      <c r="E9" s="3">
        <f>'BIZ kWh ENTRY'!E184</f>
        <v>0</v>
      </c>
      <c r="F9" s="3">
        <f>'BIZ kWh ENTRY'!F184</f>
        <v>0</v>
      </c>
      <c r="G9" s="3">
        <f>'BIZ kWh ENTRY'!G184</f>
        <v>0</v>
      </c>
      <c r="H9" s="3">
        <f>'BIZ kWh ENTRY'!H184</f>
        <v>0</v>
      </c>
      <c r="I9" s="3">
        <f>'BIZ kWh ENTRY'!I184</f>
        <v>0</v>
      </c>
      <c r="J9" s="3">
        <f>'BIZ kWh ENTRY'!J184</f>
        <v>0</v>
      </c>
      <c r="K9" s="3">
        <f>'BIZ kWh ENTRY'!K184</f>
        <v>0</v>
      </c>
      <c r="L9" s="3">
        <f>'BIZ kWh ENTRY'!L184</f>
        <v>0</v>
      </c>
      <c r="M9" s="3">
        <f>'BIZ kWh ENTRY'!M184</f>
        <v>0</v>
      </c>
      <c r="N9" s="3">
        <f>'BIZ kWh ENTRY'!N184</f>
        <v>0</v>
      </c>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row>
    <row r="10" spans="1:41" x14ac:dyDescent="0.25">
      <c r="A10" s="615"/>
      <c r="B10" s="11" t="s">
        <v>9</v>
      </c>
      <c r="C10" s="3">
        <f>'BIZ kWh ENTRY'!C185</f>
        <v>0</v>
      </c>
      <c r="D10" s="3">
        <f>'BIZ kWh ENTRY'!D185</f>
        <v>0</v>
      </c>
      <c r="E10" s="3">
        <f>'BIZ kWh ENTRY'!E185</f>
        <v>0</v>
      </c>
      <c r="F10" s="3">
        <f>'BIZ kWh ENTRY'!F185</f>
        <v>0</v>
      </c>
      <c r="G10" s="3">
        <f>'BIZ kWh ENTRY'!G185</f>
        <v>0</v>
      </c>
      <c r="H10" s="3">
        <f>'BIZ kWh ENTRY'!H185</f>
        <v>0</v>
      </c>
      <c r="I10" s="3">
        <f>'BIZ kWh ENTRY'!I185</f>
        <v>0</v>
      </c>
      <c r="J10" s="3">
        <f>'BIZ kWh ENTRY'!J185</f>
        <v>0</v>
      </c>
      <c r="K10" s="3">
        <f>'BIZ kWh ENTRY'!K185</f>
        <v>0</v>
      </c>
      <c r="L10" s="3">
        <f>'BIZ kWh ENTRY'!L185</f>
        <v>0</v>
      </c>
      <c r="M10" s="3">
        <f>'BIZ kWh ENTRY'!M185</f>
        <v>0</v>
      </c>
      <c r="N10" s="3">
        <f>'BIZ kWh ENTRY'!N185</f>
        <v>0</v>
      </c>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row>
    <row r="11" spans="1:41" x14ac:dyDescent="0.25">
      <c r="A11" s="615"/>
      <c r="B11" s="11" t="s">
        <v>3</v>
      </c>
      <c r="C11" s="3">
        <f>'BIZ kWh ENTRY'!C186</f>
        <v>0</v>
      </c>
      <c r="D11" s="3">
        <f>'BIZ kWh ENTRY'!D186</f>
        <v>0</v>
      </c>
      <c r="E11" s="3">
        <f>'BIZ kWh ENTRY'!E186</f>
        <v>14062.173191889706</v>
      </c>
      <c r="F11" s="3">
        <f>'BIZ kWh ENTRY'!F186</f>
        <v>30868.185055367649</v>
      </c>
      <c r="G11" s="3">
        <f>'BIZ kWh ENTRY'!G186</f>
        <v>38756.721236183825</v>
      </c>
      <c r="H11" s="3">
        <f>'BIZ kWh ENTRY'!H186</f>
        <v>5144.6975092279408</v>
      </c>
      <c r="I11" s="3">
        <f>'BIZ kWh ENTRY'!I186</f>
        <v>685.95966789705881</v>
      </c>
      <c r="J11" s="3">
        <f>'BIZ kWh ENTRY'!J186</f>
        <v>342.9798339485294</v>
      </c>
      <c r="K11" s="3">
        <f>'BIZ kWh ENTRY'!K186</f>
        <v>342.9798339485294</v>
      </c>
      <c r="L11" s="3">
        <f>'BIZ kWh ENTRY'!L186</f>
        <v>1028.9395018455882</v>
      </c>
      <c r="M11" s="3">
        <f>'BIZ kWh ENTRY'!M186</f>
        <v>1714.899169742647</v>
      </c>
      <c r="N11" s="3">
        <f>'BIZ kWh ENTRY'!N186</f>
        <v>342.9798339485294</v>
      </c>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row>
    <row r="12" spans="1:41" x14ac:dyDescent="0.25">
      <c r="A12" s="615"/>
      <c r="B12" s="11" t="s">
        <v>4</v>
      </c>
      <c r="C12" s="3">
        <f>'BIZ kWh ENTRY'!C187</f>
        <v>0</v>
      </c>
      <c r="D12" s="3">
        <f>'BIZ kWh ENTRY'!D187</f>
        <v>154014.06524705878</v>
      </c>
      <c r="E12" s="3">
        <f>'BIZ kWh ENTRY'!E187</f>
        <v>288263.15980761423</v>
      </c>
      <c r="F12" s="3">
        <f>'BIZ kWh ENTRY'!F187</f>
        <v>416413.2783274285</v>
      </c>
      <c r="G12" s="3">
        <f>'BIZ kWh ENTRY'!G187</f>
        <v>0</v>
      </c>
      <c r="H12" s="3">
        <f>'BIZ kWh ENTRY'!H187</f>
        <v>163025.7543668469</v>
      </c>
      <c r="I12" s="3">
        <f>'BIZ kWh ENTRY'!I187</f>
        <v>202688.13121619687</v>
      </c>
      <c r="J12" s="3">
        <f>'BIZ kWh ENTRY'!J187</f>
        <v>36506.680294099249</v>
      </c>
      <c r="K12" s="3">
        <f>'BIZ kWh ENTRY'!K187</f>
        <v>178730.62227319425</v>
      </c>
      <c r="L12" s="3">
        <f>'BIZ kWh ENTRY'!L187</f>
        <v>244518.70238651891</v>
      </c>
      <c r="M12" s="3">
        <f>'BIZ kWh ENTRY'!M187</f>
        <v>192420.62738348148</v>
      </c>
      <c r="N12" s="3">
        <f>'BIZ kWh ENTRY'!N187</f>
        <v>169984.23011939964</v>
      </c>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row>
    <row r="13" spans="1:41" x14ac:dyDescent="0.25">
      <c r="A13" s="615"/>
      <c r="B13" s="11" t="s">
        <v>5</v>
      </c>
      <c r="C13" s="3">
        <f>'BIZ kWh ENTRY'!C188</f>
        <v>0</v>
      </c>
      <c r="D13" s="3">
        <f>'BIZ kWh ENTRY'!D188</f>
        <v>0</v>
      </c>
      <c r="E13" s="3">
        <f>'BIZ kWh ENTRY'!E188</f>
        <v>0</v>
      </c>
      <c r="F13" s="3">
        <f>'BIZ kWh ENTRY'!F188</f>
        <v>0</v>
      </c>
      <c r="G13" s="3">
        <f>'BIZ kWh ENTRY'!G188</f>
        <v>0</v>
      </c>
      <c r="H13" s="3">
        <f>'BIZ kWh ENTRY'!H188</f>
        <v>0</v>
      </c>
      <c r="I13" s="3">
        <f>'BIZ kWh ENTRY'!I188</f>
        <v>0</v>
      </c>
      <c r="J13" s="3">
        <f>'BIZ kWh ENTRY'!J188</f>
        <v>0</v>
      </c>
      <c r="K13" s="3">
        <f>'BIZ kWh ENTRY'!K188</f>
        <v>0</v>
      </c>
      <c r="L13" s="3">
        <f>'BIZ kWh ENTRY'!L188</f>
        <v>0</v>
      </c>
      <c r="M13" s="3">
        <f>'BIZ kWh ENTRY'!M188</f>
        <v>0</v>
      </c>
      <c r="N13" s="3">
        <f>'BIZ kWh ENTRY'!N188</f>
        <v>0</v>
      </c>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row>
    <row r="14" spans="1:41" x14ac:dyDescent="0.25">
      <c r="A14" s="615"/>
      <c r="B14" s="11" t="s">
        <v>22</v>
      </c>
      <c r="C14" s="3">
        <f>'BIZ kWh ENTRY'!C189</f>
        <v>0</v>
      </c>
      <c r="D14" s="3">
        <f>'BIZ kWh ENTRY'!D189</f>
        <v>0</v>
      </c>
      <c r="E14" s="3">
        <f>'BIZ kWh ENTRY'!E189</f>
        <v>0</v>
      </c>
      <c r="F14" s="3">
        <f>'BIZ kWh ENTRY'!F189</f>
        <v>0</v>
      </c>
      <c r="G14" s="3">
        <f>'BIZ kWh ENTRY'!G189</f>
        <v>0</v>
      </c>
      <c r="H14" s="3">
        <f>'BIZ kWh ENTRY'!H189</f>
        <v>0</v>
      </c>
      <c r="I14" s="3">
        <f>'BIZ kWh ENTRY'!I189</f>
        <v>0</v>
      </c>
      <c r="J14" s="3">
        <f>'BIZ kWh ENTRY'!J189</f>
        <v>0</v>
      </c>
      <c r="K14" s="3">
        <f>'BIZ kWh ENTRY'!K189</f>
        <v>0</v>
      </c>
      <c r="L14" s="3">
        <f>'BIZ kWh ENTRY'!L189</f>
        <v>0</v>
      </c>
      <c r="M14" s="3">
        <f>'BIZ kWh ENTRY'!M189</f>
        <v>0</v>
      </c>
      <c r="N14" s="3">
        <f>'BIZ kWh ENTRY'!N189</f>
        <v>0</v>
      </c>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row>
    <row r="15" spans="1:41" x14ac:dyDescent="0.25">
      <c r="A15" s="615"/>
      <c r="B15" s="11" t="s">
        <v>23</v>
      </c>
      <c r="C15" s="3">
        <f>'BIZ kWh ENTRY'!C190</f>
        <v>0</v>
      </c>
      <c r="D15" s="3">
        <f>'BIZ kWh ENTRY'!D190</f>
        <v>0</v>
      </c>
      <c r="E15" s="3">
        <f>'BIZ kWh ENTRY'!E190</f>
        <v>0</v>
      </c>
      <c r="F15" s="3">
        <f>'BIZ kWh ENTRY'!F190</f>
        <v>0</v>
      </c>
      <c r="G15" s="3">
        <f>'BIZ kWh ENTRY'!G190</f>
        <v>0</v>
      </c>
      <c r="H15" s="3">
        <f>'BIZ kWh ENTRY'!H190</f>
        <v>0</v>
      </c>
      <c r="I15" s="3">
        <f>'BIZ kWh ENTRY'!I190</f>
        <v>0</v>
      </c>
      <c r="J15" s="3">
        <f>'BIZ kWh ENTRY'!J190</f>
        <v>0</v>
      </c>
      <c r="K15" s="3">
        <f>'BIZ kWh ENTRY'!K190</f>
        <v>0</v>
      </c>
      <c r="L15" s="3">
        <f>'BIZ kWh ENTRY'!L190</f>
        <v>0</v>
      </c>
      <c r="M15" s="3">
        <f>'BIZ kWh ENTRY'!M190</f>
        <v>0</v>
      </c>
      <c r="N15" s="3">
        <f>'BIZ kWh ENTRY'!N190</f>
        <v>0</v>
      </c>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row>
    <row r="16" spans="1:41" x14ac:dyDescent="0.25">
      <c r="A16" s="615"/>
      <c r="B16" s="11" t="s">
        <v>7</v>
      </c>
      <c r="C16" s="3">
        <f>'BIZ kWh ENTRY'!C191</f>
        <v>0</v>
      </c>
      <c r="D16" s="3">
        <f>'BIZ kWh ENTRY'!D191</f>
        <v>0</v>
      </c>
      <c r="E16" s="3">
        <f>'BIZ kWh ENTRY'!E191</f>
        <v>0</v>
      </c>
      <c r="F16" s="3">
        <f>'BIZ kWh ENTRY'!F191</f>
        <v>0</v>
      </c>
      <c r="G16" s="3">
        <f>'BIZ kWh ENTRY'!G191</f>
        <v>0</v>
      </c>
      <c r="H16" s="3">
        <f>'BIZ kWh ENTRY'!H191</f>
        <v>0</v>
      </c>
      <c r="I16" s="3">
        <f>'BIZ kWh ENTRY'!I191</f>
        <v>0</v>
      </c>
      <c r="J16" s="3">
        <f>'BIZ kWh ENTRY'!J191</f>
        <v>0</v>
      </c>
      <c r="K16" s="3">
        <f>'BIZ kWh ENTRY'!K191</f>
        <v>0</v>
      </c>
      <c r="L16" s="3">
        <f>'BIZ kWh ENTRY'!L191</f>
        <v>0</v>
      </c>
      <c r="M16" s="3">
        <f>'BIZ kWh ENTRY'!M191</f>
        <v>0</v>
      </c>
      <c r="N16" s="3">
        <f>'BIZ kWh ENTRY'!N191</f>
        <v>0</v>
      </c>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row>
    <row r="17" spans="1:39" x14ac:dyDescent="0.25">
      <c r="A17" s="615"/>
      <c r="B17" s="11" t="s">
        <v>8</v>
      </c>
      <c r="C17" s="3">
        <f>'BIZ kWh ENTRY'!C192</f>
        <v>0</v>
      </c>
      <c r="D17" s="3">
        <f>'BIZ kWh ENTRY'!D192</f>
        <v>0</v>
      </c>
      <c r="E17" s="3">
        <f>'BIZ kWh ENTRY'!E192</f>
        <v>0</v>
      </c>
      <c r="F17" s="3">
        <f>'BIZ kWh ENTRY'!F192</f>
        <v>0</v>
      </c>
      <c r="G17" s="3">
        <f>'BIZ kWh ENTRY'!G192</f>
        <v>0</v>
      </c>
      <c r="H17" s="3">
        <f>'BIZ kWh ENTRY'!H192</f>
        <v>0</v>
      </c>
      <c r="I17" s="3">
        <f>'BIZ kWh ENTRY'!I192</f>
        <v>0</v>
      </c>
      <c r="J17" s="3">
        <f>'BIZ kWh ENTRY'!J192</f>
        <v>0</v>
      </c>
      <c r="K17" s="3">
        <f>'BIZ kWh ENTRY'!K192</f>
        <v>0</v>
      </c>
      <c r="L17" s="3">
        <f>'BIZ kWh ENTRY'!L192</f>
        <v>0</v>
      </c>
      <c r="M17" s="3">
        <f>'BIZ kWh ENTRY'!M192</f>
        <v>0</v>
      </c>
      <c r="N17" s="3">
        <f>'BIZ kWh ENTRY'!N192</f>
        <v>0</v>
      </c>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row>
    <row r="18" spans="1:39" x14ac:dyDescent="0.25">
      <c r="A18" s="615"/>
      <c r="B18" s="11" t="s">
        <v>11</v>
      </c>
      <c r="C18" s="3"/>
      <c r="D18" s="3"/>
      <c r="E18" s="222"/>
      <c r="F18" s="222"/>
      <c r="G18" s="222"/>
      <c r="H18" s="222"/>
      <c r="I18" s="222"/>
      <c r="J18" s="222"/>
      <c r="K18" s="222"/>
      <c r="L18" s="222"/>
      <c r="M18" s="222"/>
      <c r="N18" s="222"/>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row>
    <row r="19" spans="1:39" ht="15.75" thickBot="1" x14ac:dyDescent="0.3">
      <c r="A19" s="616"/>
      <c r="B19" s="15" t="str">
        <f>' LI 1M - RES'!B16</f>
        <v>Monthly kWh</v>
      </c>
      <c r="C19" s="223">
        <f>SUM(C5:C18)</f>
        <v>0</v>
      </c>
      <c r="D19" s="223">
        <f t="shared" ref="D19:AM19" si="1">SUM(D5:D18)</f>
        <v>154014.06524705878</v>
      </c>
      <c r="E19" s="223">
        <f t="shared" si="1"/>
        <v>302805.05543449469</v>
      </c>
      <c r="F19" s="223">
        <f t="shared" si="1"/>
        <v>447281.46338279615</v>
      </c>
      <c r="G19" s="223">
        <f t="shared" si="1"/>
        <v>38830.524687720863</v>
      </c>
      <c r="H19" s="223">
        <f t="shared" si="1"/>
        <v>171491.60719524149</v>
      </c>
      <c r="I19" s="223">
        <f t="shared" si="1"/>
        <v>206400.03239711243</v>
      </c>
      <c r="J19" s="223">
        <f t="shared" si="1"/>
        <v>37550.792917649633</v>
      </c>
      <c r="K19" s="223">
        <f t="shared" si="1"/>
        <v>181029.39357287425</v>
      </c>
      <c r="L19" s="223">
        <f t="shared" si="1"/>
        <v>247540.33507986451</v>
      </c>
      <c r="M19" s="223">
        <f t="shared" si="1"/>
        <v>195316.38177781671</v>
      </c>
      <c r="N19" s="223">
        <f t="shared" si="1"/>
        <v>173537.66009520928</v>
      </c>
      <c r="O19" s="224">
        <f t="shared" si="1"/>
        <v>0</v>
      </c>
      <c r="P19" s="224">
        <f t="shared" si="1"/>
        <v>0</v>
      </c>
      <c r="Q19" s="224">
        <f t="shared" si="1"/>
        <v>0</v>
      </c>
      <c r="R19" s="224">
        <f t="shared" si="1"/>
        <v>0</v>
      </c>
      <c r="S19" s="224">
        <f t="shared" si="1"/>
        <v>0</v>
      </c>
      <c r="T19" s="224">
        <f t="shared" si="1"/>
        <v>0</v>
      </c>
      <c r="U19" s="224">
        <f t="shared" si="1"/>
        <v>0</v>
      </c>
      <c r="V19" s="224">
        <f t="shared" si="1"/>
        <v>0</v>
      </c>
      <c r="W19" s="224">
        <f t="shared" si="1"/>
        <v>0</v>
      </c>
      <c r="X19" s="224">
        <f t="shared" si="1"/>
        <v>0</v>
      </c>
      <c r="Y19" s="224">
        <f t="shared" si="1"/>
        <v>0</v>
      </c>
      <c r="Z19" s="224">
        <f t="shared" si="1"/>
        <v>0</v>
      </c>
      <c r="AA19" s="224">
        <f t="shared" si="1"/>
        <v>0</v>
      </c>
      <c r="AB19" s="224">
        <f t="shared" si="1"/>
        <v>0</v>
      </c>
      <c r="AC19" s="224">
        <f t="shared" si="1"/>
        <v>0</v>
      </c>
      <c r="AD19" s="224">
        <f t="shared" si="1"/>
        <v>0</v>
      </c>
      <c r="AE19" s="224">
        <f t="shared" si="1"/>
        <v>0</v>
      </c>
      <c r="AF19" s="224">
        <f t="shared" si="1"/>
        <v>0</v>
      </c>
      <c r="AG19" s="224">
        <f t="shared" si="1"/>
        <v>0</v>
      </c>
      <c r="AH19" s="224">
        <f t="shared" si="1"/>
        <v>0</v>
      </c>
      <c r="AI19" s="224">
        <f t="shared" si="1"/>
        <v>0</v>
      </c>
      <c r="AJ19" s="224">
        <f t="shared" si="1"/>
        <v>0</v>
      </c>
      <c r="AK19" s="224">
        <f t="shared" si="1"/>
        <v>0</v>
      </c>
      <c r="AL19" s="224">
        <f t="shared" si="1"/>
        <v>0</v>
      </c>
      <c r="AM19" s="224">
        <f t="shared" si="1"/>
        <v>0</v>
      </c>
    </row>
    <row r="20" spans="1:39" x14ac:dyDescent="0.25">
      <c r="A20" s="240"/>
      <c r="B20" s="241"/>
      <c r="C20" s="9"/>
      <c r="D20" s="241"/>
      <c r="E20" s="9"/>
      <c r="F20" s="241"/>
      <c r="G20" s="241"/>
      <c r="H20" s="9"/>
      <c r="I20" s="241"/>
      <c r="J20" s="241"/>
      <c r="K20" s="9"/>
      <c r="L20" s="241"/>
      <c r="M20" s="241"/>
      <c r="N20" s="9"/>
      <c r="O20" s="241"/>
      <c r="P20" s="241"/>
      <c r="Q20" s="9"/>
      <c r="R20" s="241"/>
      <c r="S20" s="241"/>
      <c r="T20" s="9"/>
      <c r="U20" s="241"/>
      <c r="V20" s="241"/>
      <c r="W20" s="9"/>
      <c r="X20" s="241"/>
      <c r="Y20" s="241"/>
      <c r="Z20" s="9"/>
      <c r="AA20" s="241"/>
      <c r="AB20" s="241"/>
      <c r="AC20" s="9"/>
      <c r="AD20" s="241"/>
      <c r="AE20" s="241"/>
      <c r="AF20" s="9"/>
      <c r="AG20" s="241"/>
      <c r="AH20" s="241"/>
      <c r="AI20" s="9"/>
      <c r="AJ20" s="241"/>
      <c r="AK20" s="241"/>
      <c r="AL20" s="9"/>
      <c r="AM20" s="241"/>
    </row>
    <row r="21" spans="1:39" ht="15.75" thickBot="1" x14ac:dyDescent="0.3">
      <c r="C21" s="242"/>
      <c r="D21" s="120"/>
      <c r="E21" s="242"/>
      <c r="F21" s="120"/>
      <c r="G21" s="120"/>
      <c r="H21" s="242"/>
      <c r="I21" s="120"/>
      <c r="J21" s="120"/>
      <c r="K21" s="242"/>
      <c r="L21" s="120"/>
      <c r="M21" s="120"/>
      <c r="N21" s="242"/>
      <c r="O21" s="120"/>
      <c r="P21" s="120"/>
      <c r="Q21" s="242"/>
      <c r="R21" s="120"/>
      <c r="S21" s="120"/>
      <c r="T21" s="242"/>
      <c r="U21" s="120"/>
      <c r="V21" s="120"/>
      <c r="W21" s="242"/>
      <c r="X21" s="120"/>
      <c r="Y21" s="120"/>
      <c r="Z21" s="242"/>
      <c r="AA21" s="120"/>
      <c r="AB21" s="120"/>
      <c r="AC21" s="242"/>
      <c r="AD21" s="120"/>
      <c r="AE21" s="120"/>
      <c r="AF21" s="242"/>
      <c r="AG21" s="120"/>
      <c r="AH21" s="120"/>
      <c r="AI21" s="242"/>
      <c r="AJ21" s="120"/>
      <c r="AK21" s="120"/>
      <c r="AL21" s="242"/>
      <c r="AM21" s="120"/>
    </row>
    <row r="22" spans="1:39" ht="16.5" thickBot="1" x14ac:dyDescent="0.3">
      <c r="A22" s="617" t="s">
        <v>14</v>
      </c>
      <c r="B22" s="17" t="str">
        <f t="shared" ref="B22" si="2">B4</f>
        <v>End Use</v>
      </c>
      <c r="C22" s="135">
        <f>C$4</f>
        <v>45292</v>
      </c>
      <c r="D22" s="135">
        <f t="shared" ref="D22:AM22" si="3">D$4</f>
        <v>45323</v>
      </c>
      <c r="E22" s="135">
        <f t="shared" si="3"/>
        <v>45352</v>
      </c>
      <c r="F22" s="135">
        <f t="shared" si="3"/>
        <v>45383</v>
      </c>
      <c r="G22" s="135">
        <f t="shared" si="3"/>
        <v>45413</v>
      </c>
      <c r="H22" s="135">
        <f t="shared" si="3"/>
        <v>45444</v>
      </c>
      <c r="I22" s="135">
        <f t="shared" si="3"/>
        <v>45474</v>
      </c>
      <c r="J22" s="135">
        <f t="shared" si="3"/>
        <v>45505</v>
      </c>
      <c r="K22" s="135">
        <f t="shared" si="3"/>
        <v>45536</v>
      </c>
      <c r="L22" s="135">
        <f t="shared" si="3"/>
        <v>45566</v>
      </c>
      <c r="M22" s="135">
        <f t="shared" si="3"/>
        <v>45597</v>
      </c>
      <c r="N22" s="135">
        <f t="shared" si="3"/>
        <v>45627</v>
      </c>
      <c r="O22" s="135">
        <f t="shared" si="3"/>
        <v>45658</v>
      </c>
      <c r="P22" s="135">
        <f t="shared" si="3"/>
        <v>45689</v>
      </c>
      <c r="Q22" s="135">
        <f t="shared" si="3"/>
        <v>45717</v>
      </c>
      <c r="R22" s="135">
        <f t="shared" si="3"/>
        <v>45748</v>
      </c>
      <c r="S22" s="135">
        <f t="shared" si="3"/>
        <v>45778</v>
      </c>
      <c r="T22" s="135">
        <f t="shared" si="3"/>
        <v>45809</v>
      </c>
      <c r="U22" s="135">
        <f t="shared" si="3"/>
        <v>45839</v>
      </c>
      <c r="V22" s="135">
        <f t="shared" si="3"/>
        <v>45870</v>
      </c>
      <c r="W22" s="135">
        <f t="shared" si="3"/>
        <v>45901</v>
      </c>
      <c r="X22" s="135">
        <f t="shared" si="3"/>
        <v>45931</v>
      </c>
      <c r="Y22" s="135">
        <f t="shared" si="3"/>
        <v>45962</v>
      </c>
      <c r="Z22" s="135">
        <f t="shared" si="3"/>
        <v>45992</v>
      </c>
      <c r="AA22" s="135">
        <f t="shared" si="3"/>
        <v>46023</v>
      </c>
      <c r="AB22" s="135">
        <f t="shared" si="3"/>
        <v>46054</v>
      </c>
      <c r="AC22" s="135">
        <f t="shared" si="3"/>
        <v>46082</v>
      </c>
      <c r="AD22" s="135">
        <f t="shared" si="3"/>
        <v>46113</v>
      </c>
      <c r="AE22" s="135">
        <f t="shared" si="3"/>
        <v>46143</v>
      </c>
      <c r="AF22" s="135">
        <f t="shared" si="3"/>
        <v>46174</v>
      </c>
      <c r="AG22" s="135">
        <f t="shared" si="3"/>
        <v>46204</v>
      </c>
      <c r="AH22" s="135">
        <f t="shared" si="3"/>
        <v>46235</v>
      </c>
      <c r="AI22" s="135">
        <f t="shared" si="3"/>
        <v>46266</v>
      </c>
      <c r="AJ22" s="135">
        <f t="shared" si="3"/>
        <v>46296</v>
      </c>
      <c r="AK22" s="135">
        <f t="shared" si="3"/>
        <v>46327</v>
      </c>
      <c r="AL22" s="135">
        <f t="shared" si="3"/>
        <v>46357</v>
      </c>
      <c r="AM22" s="135">
        <f t="shared" si="3"/>
        <v>46388</v>
      </c>
    </row>
    <row r="23" spans="1:39" ht="15" customHeight="1" x14ac:dyDescent="0.25">
      <c r="A23" s="618"/>
      <c r="B23" s="11" t="str">
        <f t="shared" ref="B23:C37" si="4">B5</f>
        <v>Air Comp</v>
      </c>
      <c r="C23" s="3">
        <f>C5</f>
        <v>0</v>
      </c>
      <c r="D23" s="3">
        <f>IF(SUM($C$19:$N$19)=0,0,C23+D5)</f>
        <v>0</v>
      </c>
      <c r="E23" s="3">
        <f t="shared" ref="E23:AM23" si="5">IF(SUM($C$19:$N$19)=0,0,D23+E5)</f>
        <v>0</v>
      </c>
      <c r="F23" s="3">
        <f t="shared" si="5"/>
        <v>0</v>
      </c>
      <c r="G23" s="3">
        <f t="shared" si="5"/>
        <v>0</v>
      </c>
      <c r="H23" s="3">
        <f t="shared" si="5"/>
        <v>0</v>
      </c>
      <c r="I23" s="3">
        <f t="shared" si="5"/>
        <v>0</v>
      </c>
      <c r="J23" s="3">
        <f t="shared" si="5"/>
        <v>0</v>
      </c>
      <c r="K23" s="3">
        <f t="shared" si="5"/>
        <v>0</v>
      </c>
      <c r="L23" s="3">
        <f t="shared" si="5"/>
        <v>0</v>
      </c>
      <c r="M23" s="3">
        <f t="shared" si="5"/>
        <v>0</v>
      </c>
      <c r="N23" s="3">
        <f t="shared" si="5"/>
        <v>0</v>
      </c>
      <c r="O23" s="3">
        <f t="shared" si="5"/>
        <v>0</v>
      </c>
      <c r="P23" s="3">
        <f t="shared" si="5"/>
        <v>0</v>
      </c>
      <c r="Q23" s="3">
        <f t="shared" si="5"/>
        <v>0</v>
      </c>
      <c r="R23" s="3">
        <f t="shared" si="5"/>
        <v>0</v>
      </c>
      <c r="S23" s="3">
        <f t="shared" si="5"/>
        <v>0</v>
      </c>
      <c r="T23" s="3">
        <f t="shared" si="5"/>
        <v>0</v>
      </c>
      <c r="U23" s="3">
        <f t="shared" si="5"/>
        <v>0</v>
      </c>
      <c r="V23" s="3">
        <f t="shared" si="5"/>
        <v>0</v>
      </c>
      <c r="W23" s="3">
        <f t="shared" si="5"/>
        <v>0</v>
      </c>
      <c r="X23" s="3">
        <f t="shared" si="5"/>
        <v>0</v>
      </c>
      <c r="Y23" s="3">
        <f t="shared" si="5"/>
        <v>0</v>
      </c>
      <c r="Z23" s="3">
        <f t="shared" si="5"/>
        <v>0</v>
      </c>
      <c r="AA23" s="3">
        <f t="shared" si="5"/>
        <v>0</v>
      </c>
      <c r="AB23" s="3">
        <f t="shared" si="5"/>
        <v>0</v>
      </c>
      <c r="AC23" s="3">
        <f t="shared" si="5"/>
        <v>0</v>
      </c>
      <c r="AD23" s="3">
        <f t="shared" si="5"/>
        <v>0</v>
      </c>
      <c r="AE23" s="3">
        <f t="shared" si="5"/>
        <v>0</v>
      </c>
      <c r="AF23" s="3">
        <f t="shared" si="5"/>
        <v>0</v>
      </c>
      <c r="AG23" s="3">
        <f t="shared" si="5"/>
        <v>0</v>
      </c>
      <c r="AH23" s="3">
        <f t="shared" si="5"/>
        <v>0</v>
      </c>
      <c r="AI23" s="3">
        <f t="shared" si="5"/>
        <v>0</v>
      </c>
      <c r="AJ23" s="3">
        <f t="shared" si="5"/>
        <v>0</v>
      </c>
      <c r="AK23" s="3">
        <f t="shared" si="5"/>
        <v>0</v>
      </c>
      <c r="AL23" s="3">
        <f t="shared" si="5"/>
        <v>0</v>
      </c>
      <c r="AM23" s="3">
        <f t="shared" si="5"/>
        <v>0</v>
      </c>
    </row>
    <row r="24" spans="1:39" x14ac:dyDescent="0.25">
      <c r="A24" s="618"/>
      <c r="B24" s="12" t="str">
        <f t="shared" si="4"/>
        <v>Building Shell</v>
      </c>
      <c r="C24" s="3">
        <f t="shared" si="4"/>
        <v>0</v>
      </c>
      <c r="D24" s="3">
        <f t="shared" ref="D24:AM24" si="6">IF(SUM($C$19:$N$19)=0,0,C24+D6)</f>
        <v>0</v>
      </c>
      <c r="E24" s="3">
        <f t="shared" si="6"/>
        <v>0</v>
      </c>
      <c r="F24" s="3">
        <f t="shared" si="6"/>
        <v>0</v>
      </c>
      <c r="G24" s="3">
        <f t="shared" si="6"/>
        <v>0</v>
      </c>
      <c r="H24" s="3">
        <f t="shared" si="6"/>
        <v>0</v>
      </c>
      <c r="I24" s="3">
        <f t="shared" si="6"/>
        <v>0</v>
      </c>
      <c r="J24" s="3">
        <f t="shared" si="6"/>
        <v>0</v>
      </c>
      <c r="K24" s="3">
        <f t="shared" si="6"/>
        <v>0</v>
      </c>
      <c r="L24" s="3">
        <f t="shared" si="6"/>
        <v>0</v>
      </c>
      <c r="M24" s="3">
        <f t="shared" si="6"/>
        <v>0</v>
      </c>
      <c r="N24" s="3">
        <f t="shared" si="6"/>
        <v>0</v>
      </c>
      <c r="O24" s="3">
        <f t="shared" si="6"/>
        <v>0</v>
      </c>
      <c r="P24" s="3">
        <f t="shared" si="6"/>
        <v>0</v>
      </c>
      <c r="Q24" s="3">
        <f t="shared" si="6"/>
        <v>0</v>
      </c>
      <c r="R24" s="3">
        <f t="shared" si="6"/>
        <v>0</v>
      </c>
      <c r="S24" s="3">
        <f t="shared" si="6"/>
        <v>0</v>
      </c>
      <c r="T24" s="3">
        <f t="shared" si="6"/>
        <v>0</v>
      </c>
      <c r="U24" s="3">
        <f t="shared" si="6"/>
        <v>0</v>
      </c>
      <c r="V24" s="3">
        <f t="shared" si="6"/>
        <v>0</v>
      </c>
      <c r="W24" s="3">
        <f t="shared" si="6"/>
        <v>0</v>
      </c>
      <c r="X24" s="3">
        <f t="shared" si="6"/>
        <v>0</v>
      </c>
      <c r="Y24" s="3">
        <f t="shared" si="6"/>
        <v>0</v>
      </c>
      <c r="Z24" s="3">
        <f t="shared" si="6"/>
        <v>0</v>
      </c>
      <c r="AA24" s="3">
        <f t="shared" si="6"/>
        <v>0</v>
      </c>
      <c r="AB24" s="3">
        <f t="shared" si="6"/>
        <v>0</v>
      </c>
      <c r="AC24" s="3">
        <f t="shared" si="6"/>
        <v>0</v>
      </c>
      <c r="AD24" s="3">
        <f t="shared" si="6"/>
        <v>0</v>
      </c>
      <c r="AE24" s="3">
        <f t="shared" si="6"/>
        <v>0</v>
      </c>
      <c r="AF24" s="3">
        <f t="shared" si="6"/>
        <v>0</v>
      </c>
      <c r="AG24" s="3">
        <f t="shared" si="6"/>
        <v>0</v>
      </c>
      <c r="AH24" s="3">
        <f t="shared" si="6"/>
        <v>0</v>
      </c>
      <c r="AI24" s="3">
        <f t="shared" si="6"/>
        <v>0</v>
      </c>
      <c r="AJ24" s="3">
        <f t="shared" si="6"/>
        <v>0</v>
      </c>
      <c r="AK24" s="3">
        <f t="shared" si="6"/>
        <v>0</v>
      </c>
      <c r="AL24" s="3">
        <f t="shared" si="6"/>
        <v>0</v>
      </c>
      <c r="AM24" s="3">
        <f t="shared" si="6"/>
        <v>0</v>
      </c>
    </row>
    <row r="25" spans="1:39" x14ac:dyDescent="0.25">
      <c r="A25" s="618"/>
      <c r="B25" s="11" t="str">
        <f t="shared" si="4"/>
        <v>Cooking</v>
      </c>
      <c r="C25" s="3">
        <f t="shared" si="4"/>
        <v>0</v>
      </c>
      <c r="D25" s="3">
        <f t="shared" ref="D25:AM25" si="7">IF(SUM($C$19:$N$19)=0,0,C25+D7)</f>
        <v>0</v>
      </c>
      <c r="E25" s="3">
        <f t="shared" si="7"/>
        <v>479.72243499074074</v>
      </c>
      <c r="F25" s="3">
        <f t="shared" si="7"/>
        <v>479.72243499074074</v>
      </c>
      <c r="G25" s="3">
        <f t="shared" si="7"/>
        <v>553.52588652777774</v>
      </c>
      <c r="H25" s="3">
        <f t="shared" si="7"/>
        <v>3874.6812056944445</v>
      </c>
      <c r="I25" s="3">
        <f t="shared" si="7"/>
        <v>6900.6227187129634</v>
      </c>
      <c r="J25" s="3">
        <f t="shared" si="7"/>
        <v>7601.7555083148154</v>
      </c>
      <c r="K25" s="3">
        <f t="shared" si="7"/>
        <v>9557.5469740462977</v>
      </c>
      <c r="L25" s="3">
        <f t="shared" si="7"/>
        <v>11550.240165546298</v>
      </c>
      <c r="M25" s="3">
        <f t="shared" si="7"/>
        <v>12731.095390138891</v>
      </c>
      <c r="N25" s="3">
        <f t="shared" si="7"/>
        <v>15941.545532000002</v>
      </c>
      <c r="O25" s="3">
        <f t="shared" si="7"/>
        <v>15941.545532000002</v>
      </c>
      <c r="P25" s="3">
        <f t="shared" si="7"/>
        <v>15941.545532000002</v>
      </c>
      <c r="Q25" s="3">
        <f t="shared" si="7"/>
        <v>15941.545532000002</v>
      </c>
      <c r="R25" s="3">
        <f t="shared" si="7"/>
        <v>15941.545532000002</v>
      </c>
      <c r="S25" s="3">
        <f t="shared" si="7"/>
        <v>15941.545532000002</v>
      </c>
      <c r="T25" s="3">
        <f t="shared" si="7"/>
        <v>15941.545532000002</v>
      </c>
      <c r="U25" s="3">
        <f t="shared" si="7"/>
        <v>15941.545532000002</v>
      </c>
      <c r="V25" s="3">
        <f t="shared" si="7"/>
        <v>15941.545532000002</v>
      </c>
      <c r="W25" s="3">
        <f t="shared" si="7"/>
        <v>15941.545532000002</v>
      </c>
      <c r="X25" s="3">
        <f t="shared" si="7"/>
        <v>15941.545532000002</v>
      </c>
      <c r="Y25" s="3">
        <f t="shared" si="7"/>
        <v>15941.545532000002</v>
      </c>
      <c r="Z25" s="3">
        <f t="shared" si="7"/>
        <v>15941.545532000002</v>
      </c>
      <c r="AA25" s="3">
        <f t="shared" si="7"/>
        <v>15941.545532000002</v>
      </c>
      <c r="AB25" s="3">
        <f t="shared" si="7"/>
        <v>15941.545532000002</v>
      </c>
      <c r="AC25" s="3">
        <f t="shared" si="7"/>
        <v>15941.545532000002</v>
      </c>
      <c r="AD25" s="3">
        <f t="shared" si="7"/>
        <v>15941.545532000002</v>
      </c>
      <c r="AE25" s="3">
        <f t="shared" si="7"/>
        <v>15941.545532000002</v>
      </c>
      <c r="AF25" s="3">
        <f t="shared" si="7"/>
        <v>15941.545532000002</v>
      </c>
      <c r="AG25" s="3">
        <f t="shared" si="7"/>
        <v>15941.545532000002</v>
      </c>
      <c r="AH25" s="3">
        <f t="shared" si="7"/>
        <v>15941.545532000002</v>
      </c>
      <c r="AI25" s="3">
        <f t="shared" si="7"/>
        <v>15941.545532000002</v>
      </c>
      <c r="AJ25" s="3">
        <f t="shared" si="7"/>
        <v>15941.545532000002</v>
      </c>
      <c r="AK25" s="3">
        <f t="shared" si="7"/>
        <v>15941.545532000002</v>
      </c>
      <c r="AL25" s="3">
        <f t="shared" si="7"/>
        <v>15941.545532000002</v>
      </c>
      <c r="AM25" s="3">
        <f t="shared" si="7"/>
        <v>15941.545532000002</v>
      </c>
    </row>
    <row r="26" spans="1:39" x14ac:dyDescent="0.25">
      <c r="A26" s="618"/>
      <c r="B26" s="11" t="str">
        <f t="shared" si="4"/>
        <v>Cooling</v>
      </c>
      <c r="C26" s="3">
        <f t="shared" si="4"/>
        <v>0</v>
      </c>
      <c r="D26" s="3">
        <f t="shared" ref="D26:AM26" si="8">IF(SUM($C$19:$N$19)=0,0,C26+D8)</f>
        <v>0</v>
      </c>
      <c r="E26" s="3">
        <f t="shared" si="8"/>
        <v>0</v>
      </c>
      <c r="F26" s="3">
        <f t="shared" si="8"/>
        <v>0</v>
      </c>
      <c r="G26" s="3">
        <f t="shared" si="8"/>
        <v>0</v>
      </c>
      <c r="H26" s="3">
        <f t="shared" si="8"/>
        <v>0</v>
      </c>
      <c r="I26" s="3">
        <f t="shared" si="8"/>
        <v>0</v>
      </c>
      <c r="J26" s="3">
        <f t="shared" si="8"/>
        <v>0</v>
      </c>
      <c r="K26" s="3">
        <f t="shared" si="8"/>
        <v>0</v>
      </c>
      <c r="L26" s="3">
        <f t="shared" si="8"/>
        <v>0</v>
      </c>
      <c r="M26" s="3">
        <f t="shared" si="8"/>
        <v>0</v>
      </c>
      <c r="N26" s="3">
        <f t="shared" si="8"/>
        <v>0</v>
      </c>
      <c r="O26" s="3">
        <f t="shared" si="8"/>
        <v>0</v>
      </c>
      <c r="P26" s="3">
        <f t="shared" si="8"/>
        <v>0</v>
      </c>
      <c r="Q26" s="3">
        <f t="shared" si="8"/>
        <v>0</v>
      </c>
      <c r="R26" s="3">
        <f t="shared" si="8"/>
        <v>0</v>
      </c>
      <c r="S26" s="3">
        <f t="shared" si="8"/>
        <v>0</v>
      </c>
      <c r="T26" s="3">
        <f t="shared" si="8"/>
        <v>0</v>
      </c>
      <c r="U26" s="3">
        <f t="shared" si="8"/>
        <v>0</v>
      </c>
      <c r="V26" s="3">
        <f t="shared" si="8"/>
        <v>0</v>
      </c>
      <c r="W26" s="3">
        <f t="shared" si="8"/>
        <v>0</v>
      </c>
      <c r="X26" s="3">
        <f t="shared" si="8"/>
        <v>0</v>
      </c>
      <c r="Y26" s="3">
        <f t="shared" si="8"/>
        <v>0</v>
      </c>
      <c r="Z26" s="3">
        <f t="shared" si="8"/>
        <v>0</v>
      </c>
      <c r="AA26" s="3">
        <f t="shared" si="8"/>
        <v>0</v>
      </c>
      <c r="AB26" s="3">
        <f t="shared" si="8"/>
        <v>0</v>
      </c>
      <c r="AC26" s="3">
        <f t="shared" si="8"/>
        <v>0</v>
      </c>
      <c r="AD26" s="3">
        <f t="shared" si="8"/>
        <v>0</v>
      </c>
      <c r="AE26" s="3">
        <f t="shared" si="8"/>
        <v>0</v>
      </c>
      <c r="AF26" s="3">
        <f t="shared" si="8"/>
        <v>0</v>
      </c>
      <c r="AG26" s="3">
        <f t="shared" si="8"/>
        <v>0</v>
      </c>
      <c r="AH26" s="3">
        <f t="shared" si="8"/>
        <v>0</v>
      </c>
      <c r="AI26" s="3">
        <f t="shared" si="8"/>
        <v>0</v>
      </c>
      <c r="AJ26" s="3">
        <f t="shared" si="8"/>
        <v>0</v>
      </c>
      <c r="AK26" s="3">
        <f t="shared" si="8"/>
        <v>0</v>
      </c>
      <c r="AL26" s="3">
        <f t="shared" si="8"/>
        <v>0</v>
      </c>
      <c r="AM26" s="3">
        <f t="shared" si="8"/>
        <v>0</v>
      </c>
    </row>
    <row r="27" spans="1:39" x14ac:dyDescent="0.25">
      <c r="A27" s="618"/>
      <c r="B27" s="12" t="str">
        <f t="shared" si="4"/>
        <v>Ext Lighting</v>
      </c>
      <c r="C27" s="3">
        <f t="shared" si="4"/>
        <v>0</v>
      </c>
      <c r="D27" s="3">
        <f t="shared" ref="D27:AM27" si="9">IF(SUM($C$19:$N$19)=0,0,C27+D9)</f>
        <v>0</v>
      </c>
      <c r="E27" s="3">
        <f t="shared" si="9"/>
        <v>0</v>
      </c>
      <c r="F27" s="3">
        <f t="shared" si="9"/>
        <v>0</v>
      </c>
      <c r="G27" s="3">
        <f t="shared" si="9"/>
        <v>0</v>
      </c>
      <c r="H27" s="3">
        <f t="shared" si="9"/>
        <v>0</v>
      </c>
      <c r="I27" s="3">
        <f t="shared" si="9"/>
        <v>0</v>
      </c>
      <c r="J27" s="3">
        <f t="shared" si="9"/>
        <v>0</v>
      </c>
      <c r="K27" s="3">
        <f t="shared" si="9"/>
        <v>0</v>
      </c>
      <c r="L27" s="3">
        <f t="shared" si="9"/>
        <v>0</v>
      </c>
      <c r="M27" s="3">
        <f t="shared" si="9"/>
        <v>0</v>
      </c>
      <c r="N27" s="3">
        <f t="shared" si="9"/>
        <v>0</v>
      </c>
      <c r="O27" s="3">
        <f t="shared" si="9"/>
        <v>0</v>
      </c>
      <c r="P27" s="3">
        <f t="shared" si="9"/>
        <v>0</v>
      </c>
      <c r="Q27" s="3">
        <f t="shared" si="9"/>
        <v>0</v>
      </c>
      <c r="R27" s="3">
        <f t="shared" si="9"/>
        <v>0</v>
      </c>
      <c r="S27" s="3">
        <f t="shared" si="9"/>
        <v>0</v>
      </c>
      <c r="T27" s="3">
        <f t="shared" si="9"/>
        <v>0</v>
      </c>
      <c r="U27" s="3">
        <f t="shared" si="9"/>
        <v>0</v>
      </c>
      <c r="V27" s="3">
        <f t="shared" si="9"/>
        <v>0</v>
      </c>
      <c r="W27" s="3">
        <f t="shared" si="9"/>
        <v>0</v>
      </c>
      <c r="X27" s="3">
        <f t="shared" si="9"/>
        <v>0</v>
      </c>
      <c r="Y27" s="3">
        <f t="shared" si="9"/>
        <v>0</v>
      </c>
      <c r="Z27" s="3">
        <f t="shared" si="9"/>
        <v>0</v>
      </c>
      <c r="AA27" s="3">
        <f t="shared" si="9"/>
        <v>0</v>
      </c>
      <c r="AB27" s="3">
        <f t="shared" si="9"/>
        <v>0</v>
      </c>
      <c r="AC27" s="3">
        <f t="shared" si="9"/>
        <v>0</v>
      </c>
      <c r="AD27" s="3">
        <f t="shared" si="9"/>
        <v>0</v>
      </c>
      <c r="AE27" s="3">
        <f t="shared" si="9"/>
        <v>0</v>
      </c>
      <c r="AF27" s="3">
        <f t="shared" si="9"/>
        <v>0</v>
      </c>
      <c r="AG27" s="3">
        <f t="shared" si="9"/>
        <v>0</v>
      </c>
      <c r="AH27" s="3">
        <f t="shared" si="9"/>
        <v>0</v>
      </c>
      <c r="AI27" s="3">
        <f t="shared" si="9"/>
        <v>0</v>
      </c>
      <c r="AJ27" s="3">
        <f t="shared" si="9"/>
        <v>0</v>
      </c>
      <c r="AK27" s="3">
        <f t="shared" si="9"/>
        <v>0</v>
      </c>
      <c r="AL27" s="3">
        <f t="shared" si="9"/>
        <v>0</v>
      </c>
      <c r="AM27" s="3">
        <f t="shared" si="9"/>
        <v>0</v>
      </c>
    </row>
    <row r="28" spans="1:39" x14ac:dyDescent="0.25">
      <c r="A28" s="618"/>
      <c r="B28" s="11" t="str">
        <f t="shared" si="4"/>
        <v>Heating</v>
      </c>
      <c r="C28" s="3">
        <f t="shared" si="4"/>
        <v>0</v>
      </c>
      <c r="D28" s="3">
        <f t="shared" ref="D28:AM28" si="10">IF(SUM($C$19:$N$19)=0,0,C28+D10)</f>
        <v>0</v>
      </c>
      <c r="E28" s="3">
        <f t="shared" si="10"/>
        <v>0</v>
      </c>
      <c r="F28" s="3">
        <f t="shared" si="10"/>
        <v>0</v>
      </c>
      <c r="G28" s="3">
        <f t="shared" si="10"/>
        <v>0</v>
      </c>
      <c r="H28" s="3">
        <f t="shared" si="10"/>
        <v>0</v>
      </c>
      <c r="I28" s="3">
        <f t="shared" si="10"/>
        <v>0</v>
      </c>
      <c r="J28" s="3">
        <f t="shared" si="10"/>
        <v>0</v>
      </c>
      <c r="K28" s="3">
        <f t="shared" si="10"/>
        <v>0</v>
      </c>
      <c r="L28" s="3">
        <f t="shared" si="10"/>
        <v>0</v>
      </c>
      <c r="M28" s="3">
        <f t="shared" si="10"/>
        <v>0</v>
      </c>
      <c r="N28" s="3">
        <f t="shared" si="10"/>
        <v>0</v>
      </c>
      <c r="O28" s="3">
        <f t="shared" si="10"/>
        <v>0</v>
      </c>
      <c r="P28" s="3">
        <f t="shared" si="10"/>
        <v>0</v>
      </c>
      <c r="Q28" s="3">
        <f t="shared" si="10"/>
        <v>0</v>
      </c>
      <c r="R28" s="3">
        <f t="shared" si="10"/>
        <v>0</v>
      </c>
      <c r="S28" s="3">
        <f t="shared" si="10"/>
        <v>0</v>
      </c>
      <c r="T28" s="3">
        <f t="shared" si="10"/>
        <v>0</v>
      </c>
      <c r="U28" s="3">
        <f t="shared" si="10"/>
        <v>0</v>
      </c>
      <c r="V28" s="3">
        <f t="shared" si="10"/>
        <v>0</v>
      </c>
      <c r="W28" s="3">
        <f t="shared" si="10"/>
        <v>0</v>
      </c>
      <c r="X28" s="3">
        <f t="shared" si="10"/>
        <v>0</v>
      </c>
      <c r="Y28" s="3">
        <f t="shared" si="10"/>
        <v>0</v>
      </c>
      <c r="Z28" s="3">
        <f t="shared" si="10"/>
        <v>0</v>
      </c>
      <c r="AA28" s="3">
        <f t="shared" si="10"/>
        <v>0</v>
      </c>
      <c r="AB28" s="3">
        <f t="shared" si="10"/>
        <v>0</v>
      </c>
      <c r="AC28" s="3">
        <f t="shared" si="10"/>
        <v>0</v>
      </c>
      <c r="AD28" s="3">
        <f t="shared" si="10"/>
        <v>0</v>
      </c>
      <c r="AE28" s="3">
        <f t="shared" si="10"/>
        <v>0</v>
      </c>
      <c r="AF28" s="3">
        <f t="shared" si="10"/>
        <v>0</v>
      </c>
      <c r="AG28" s="3">
        <f t="shared" si="10"/>
        <v>0</v>
      </c>
      <c r="AH28" s="3">
        <f t="shared" si="10"/>
        <v>0</v>
      </c>
      <c r="AI28" s="3">
        <f t="shared" si="10"/>
        <v>0</v>
      </c>
      <c r="AJ28" s="3">
        <f t="shared" si="10"/>
        <v>0</v>
      </c>
      <c r="AK28" s="3">
        <f t="shared" si="10"/>
        <v>0</v>
      </c>
      <c r="AL28" s="3">
        <f t="shared" si="10"/>
        <v>0</v>
      </c>
      <c r="AM28" s="3">
        <f t="shared" si="10"/>
        <v>0</v>
      </c>
    </row>
    <row r="29" spans="1:39" x14ac:dyDescent="0.25">
      <c r="A29" s="618"/>
      <c r="B29" s="11" t="str">
        <f t="shared" si="4"/>
        <v>HVAC</v>
      </c>
      <c r="C29" s="3">
        <f t="shared" si="4"/>
        <v>0</v>
      </c>
      <c r="D29" s="3">
        <f t="shared" ref="D29:AM29" si="11">IF(SUM($C$19:$N$19)=0,0,C29+D11)</f>
        <v>0</v>
      </c>
      <c r="E29" s="3">
        <f t="shared" si="11"/>
        <v>14062.173191889706</v>
      </c>
      <c r="F29" s="3">
        <f t="shared" si="11"/>
        <v>44930.358247257354</v>
      </c>
      <c r="G29" s="3">
        <f t="shared" si="11"/>
        <v>83687.079483441179</v>
      </c>
      <c r="H29" s="3">
        <f t="shared" si="11"/>
        <v>88831.776992669125</v>
      </c>
      <c r="I29" s="3">
        <f t="shared" si="11"/>
        <v>89517.736660566181</v>
      </c>
      <c r="J29" s="3">
        <f t="shared" si="11"/>
        <v>89860.716494514709</v>
      </c>
      <c r="K29" s="3">
        <f t="shared" si="11"/>
        <v>90203.696328463237</v>
      </c>
      <c r="L29" s="3">
        <f t="shared" si="11"/>
        <v>91232.63583030882</v>
      </c>
      <c r="M29" s="3">
        <f t="shared" si="11"/>
        <v>92947.535000051474</v>
      </c>
      <c r="N29" s="3">
        <f t="shared" si="11"/>
        <v>93290.514834000001</v>
      </c>
      <c r="O29" s="3">
        <f t="shared" si="11"/>
        <v>93290.514834000001</v>
      </c>
      <c r="P29" s="3">
        <f t="shared" si="11"/>
        <v>93290.514834000001</v>
      </c>
      <c r="Q29" s="3">
        <f t="shared" si="11"/>
        <v>93290.514834000001</v>
      </c>
      <c r="R29" s="3">
        <f t="shared" si="11"/>
        <v>93290.514834000001</v>
      </c>
      <c r="S29" s="3">
        <f t="shared" si="11"/>
        <v>93290.514834000001</v>
      </c>
      <c r="T29" s="3">
        <f t="shared" si="11"/>
        <v>93290.514834000001</v>
      </c>
      <c r="U29" s="3">
        <f t="shared" si="11"/>
        <v>93290.514834000001</v>
      </c>
      <c r="V29" s="3">
        <f t="shared" si="11"/>
        <v>93290.514834000001</v>
      </c>
      <c r="W29" s="3">
        <f t="shared" si="11"/>
        <v>93290.514834000001</v>
      </c>
      <c r="X29" s="3">
        <f t="shared" si="11"/>
        <v>93290.514834000001</v>
      </c>
      <c r="Y29" s="3">
        <f t="shared" si="11"/>
        <v>93290.514834000001</v>
      </c>
      <c r="Z29" s="3">
        <f t="shared" si="11"/>
        <v>93290.514834000001</v>
      </c>
      <c r="AA29" s="3">
        <f t="shared" si="11"/>
        <v>93290.514834000001</v>
      </c>
      <c r="AB29" s="3">
        <f t="shared" si="11"/>
        <v>93290.514834000001</v>
      </c>
      <c r="AC29" s="3">
        <f t="shared" si="11"/>
        <v>93290.514834000001</v>
      </c>
      <c r="AD29" s="3">
        <f t="shared" si="11"/>
        <v>93290.514834000001</v>
      </c>
      <c r="AE29" s="3">
        <f t="shared" si="11"/>
        <v>93290.514834000001</v>
      </c>
      <c r="AF29" s="3">
        <f t="shared" si="11"/>
        <v>93290.514834000001</v>
      </c>
      <c r="AG29" s="3">
        <f t="shared" si="11"/>
        <v>93290.514834000001</v>
      </c>
      <c r="AH29" s="3">
        <f t="shared" si="11"/>
        <v>93290.514834000001</v>
      </c>
      <c r="AI29" s="3">
        <f t="shared" si="11"/>
        <v>93290.514834000001</v>
      </c>
      <c r="AJ29" s="3">
        <f t="shared" si="11"/>
        <v>93290.514834000001</v>
      </c>
      <c r="AK29" s="3">
        <f t="shared" si="11"/>
        <v>93290.514834000001</v>
      </c>
      <c r="AL29" s="3">
        <f t="shared" si="11"/>
        <v>93290.514834000001</v>
      </c>
      <c r="AM29" s="3">
        <f t="shared" si="11"/>
        <v>93290.514834000001</v>
      </c>
    </row>
    <row r="30" spans="1:39" x14ac:dyDescent="0.25">
      <c r="A30" s="618"/>
      <c r="B30" s="11" t="str">
        <f t="shared" si="4"/>
        <v>Lighting</v>
      </c>
      <c r="C30" s="3">
        <f t="shared" si="4"/>
        <v>0</v>
      </c>
      <c r="D30" s="3">
        <f t="shared" ref="D30:AM30" si="12">IF(SUM($C$19:$N$19)=0,0,C30+D12)</f>
        <v>154014.06524705878</v>
      </c>
      <c r="E30" s="3">
        <f t="shared" si="12"/>
        <v>442277.22505467304</v>
      </c>
      <c r="F30" s="3">
        <f t="shared" si="12"/>
        <v>858690.50338210154</v>
      </c>
      <c r="G30" s="3">
        <f t="shared" si="12"/>
        <v>858690.50338210154</v>
      </c>
      <c r="H30" s="3">
        <f t="shared" si="12"/>
        <v>1021716.2577489484</v>
      </c>
      <c r="I30" s="3">
        <f t="shared" si="12"/>
        <v>1224404.3889651452</v>
      </c>
      <c r="J30" s="3">
        <f t="shared" si="12"/>
        <v>1260911.0692592445</v>
      </c>
      <c r="K30" s="3">
        <f t="shared" si="12"/>
        <v>1439641.6915324386</v>
      </c>
      <c r="L30" s="3">
        <f t="shared" si="12"/>
        <v>1684160.3939189576</v>
      </c>
      <c r="M30" s="3">
        <f t="shared" si="12"/>
        <v>1876581.021302439</v>
      </c>
      <c r="N30" s="3">
        <f t="shared" si="12"/>
        <v>2046565.2514218388</v>
      </c>
      <c r="O30" s="3">
        <f t="shared" si="12"/>
        <v>2046565.2514218388</v>
      </c>
      <c r="P30" s="3">
        <f t="shared" si="12"/>
        <v>2046565.2514218388</v>
      </c>
      <c r="Q30" s="3">
        <f t="shared" si="12"/>
        <v>2046565.2514218388</v>
      </c>
      <c r="R30" s="3">
        <f t="shared" si="12"/>
        <v>2046565.2514218388</v>
      </c>
      <c r="S30" s="3">
        <f t="shared" si="12"/>
        <v>2046565.2514218388</v>
      </c>
      <c r="T30" s="3">
        <f t="shared" si="12"/>
        <v>2046565.2514218388</v>
      </c>
      <c r="U30" s="3">
        <f t="shared" si="12"/>
        <v>2046565.2514218388</v>
      </c>
      <c r="V30" s="3">
        <f t="shared" si="12"/>
        <v>2046565.2514218388</v>
      </c>
      <c r="W30" s="3">
        <f t="shared" si="12"/>
        <v>2046565.2514218388</v>
      </c>
      <c r="X30" s="3">
        <f t="shared" si="12"/>
        <v>2046565.2514218388</v>
      </c>
      <c r="Y30" s="3">
        <f t="shared" si="12"/>
        <v>2046565.2514218388</v>
      </c>
      <c r="Z30" s="3">
        <f t="shared" si="12"/>
        <v>2046565.2514218388</v>
      </c>
      <c r="AA30" s="3">
        <f t="shared" si="12"/>
        <v>2046565.2514218388</v>
      </c>
      <c r="AB30" s="3">
        <f t="shared" si="12"/>
        <v>2046565.2514218388</v>
      </c>
      <c r="AC30" s="3">
        <f t="shared" si="12"/>
        <v>2046565.2514218388</v>
      </c>
      <c r="AD30" s="3">
        <f t="shared" si="12"/>
        <v>2046565.2514218388</v>
      </c>
      <c r="AE30" s="3">
        <f t="shared" si="12"/>
        <v>2046565.2514218388</v>
      </c>
      <c r="AF30" s="3">
        <f t="shared" si="12"/>
        <v>2046565.2514218388</v>
      </c>
      <c r="AG30" s="3">
        <f t="shared" si="12"/>
        <v>2046565.2514218388</v>
      </c>
      <c r="AH30" s="3">
        <f t="shared" si="12"/>
        <v>2046565.2514218388</v>
      </c>
      <c r="AI30" s="3">
        <f t="shared" si="12"/>
        <v>2046565.2514218388</v>
      </c>
      <c r="AJ30" s="3">
        <f t="shared" si="12"/>
        <v>2046565.2514218388</v>
      </c>
      <c r="AK30" s="3">
        <f t="shared" si="12"/>
        <v>2046565.2514218388</v>
      </c>
      <c r="AL30" s="3">
        <f t="shared" si="12"/>
        <v>2046565.2514218388</v>
      </c>
      <c r="AM30" s="3">
        <f t="shared" si="12"/>
        <v>2046565.2514218388</v>
      </c>
    </row>
    <row r="31" spans="1:39" x14ac:dyDescent="0.25">
      <c r="A31" s="618"/>
      <c r="B31" s="11" t="str">
        <f t="shared" si="4"/>
        <v>Miscellaneous</v>
      </c>
      <c r="C31" s="3">
        <f t="shared" si="4"/>
        <v>0</v>
      </c>
      <c r="D31" s="3">
        <f t="shared" ref="D31:AM31" si="13">IF(SUM($C$19:$N$19)=0,0,C31+D13)</f>
        <v>0</v>
      </c>
      <c r="E31" s="3">
        <f t="shared" si="13"/>
        <v>0</v>
      </c>
      <c r="F31" s="3">
        <f t="shared" si="13"/>
        <v>0</v>
      </c>
      <c r="G31" s="3">
        <f t="shared" si="13"/>
        <v>0</v>
      </c>
      <c r="H31" s="3">
        <f t="shared" si="13"/>
        <v>0</v>
      </c>
      <c r="I31" s="3">
        <f t="shared" si="13"/>
        <v>0</v>
      </c>
      <c r="J31" s="3">
        <f t="shared" si="13"/>
        <v>0</v>
      </c>
      <c r="K31" s="3">
        <f t="shared" si="13"/>
        <v>0</v>
      </c>
      <c r="L31" s="3">
        <f t="shared" si="13"/>
        <v>0</v>
      </c>
      <c r="M31" s="3">
        <f t="shared" si="13"/>
        <v>0</v>
      </c>
      <c r="N31" s="3">
        <f t="shared" si="13"/>
        <v>0</v>
      </c>
      <c r="O31" s="3">
        <f t="shared" si="13"/>
        <v>0</v>
      </c>
      <c r="P31" s="3">
        <f t="shared" si="13"/>
        <v>0</v>
      </c>
      <c r="Q31" s="3">
        <f t="shared" si="13"/>
        <v>0</v>
      </c>
      <c r="R31" s="3">
        <f t="shared" si="13"/>
        <v>0</v>
      </c>
      <c r="S31" s="3">
        <f t="shared" si="13"/>
        <v>0</v>
      </c>
      <c r="T31" s="3">
        <f t="shared" si="13"/>
        <v>0</v>
      </c>
      <c r="U31" s="3">
        <f t="shared" si="13"/>
        <v>0</v>
      </c>
      <c r="V31" s="3">
        <f t="shared" si="13"/>
        <v>0</v>
      </c>
      <c r="W31" s="3">
        <f t="shared" si="13"/>
        <v>0</v>
      </c>
      <c r="X31" s="3">
        <f t="shared" si="13"/>
        <v>0</v>
      </c>
      <c r="Y31" s="3">
        <f t="shared" si="13"/>
        <v>0</v>
      </c>
      <c r="Z31" s="3">
        <f t="shared" si="13"/>
        <v>0</v>
      </c>
      <c r="AA31" s="3">
        <f t="shared" si="13"/>
        <v>0</v>
      </c>
      <c r="AB31" s="3">
        <f t="shared" si="13"/>
        <v>0</v>
      </c>
      <c r="AC31" s="3">
        <f t="shared" si="13"/>
        <v>0</v>
      </c>
      <c r="AD31" s="3">
        <f t="shared" si="13"/>
        <v>0</v>
      </c>
      <c r="AE31" s="3">
        <f t="shared" si="13"/>
        <v>0</v>
      </c>
      <c r="AF31" s="3">
        <f t="shared" si="13"/>
        <v>0</v>
      </c>
      <c r="AG31" s="3">
        <f t="shared" si="13"/>
        <v>0</v>
      </c>
      <c r="AH31" s="3">
        <f t="shared" si="13"/>
        <v>0</v>
      </c>
      <c r="AI31" s="3">
        <f t="shared" si="13"/>
        <v>0</v>
      </c>
      <c r="AJ31" s="3">
        <f t="shared" si="13"/>
        <v>0</v>
      </c>
      <c r="AK31" s="3">
        <f t="shared" si="13"/>
        <v>0</v>
      </c>
      <c r="AL31" s="3">
        <f t="shared" si="13"/>
        <v>0</v>
      </c>
      <c r="AM31" s="3">
        <f t="shared" si="13"/>
        <v>0</v>
      </c>
    </row>
    <row r="32" spans="1:39" ht="15" customHeight="1" x14ac:dyDescent="0.25">
      <c r="A32" s="618"/>
      <c r="B32" s="11" t="str">
        <f t="shared" si="4"/>
        <v>Motors</v>
      </c>
      <c r="C32" s="3">
        <f t="shared" si="4"/>
        <v>0</v>
      </c>
      <c r="D32" s="3">
        <f t="shared" ref="D32:AM32" si="14">IF(SUM($C$19:$N$19)=0,0,C32+D14)</f>
        <v>0</v>
      </c>
      <c r="E32" s="3">
        <f t="shared" si="14"/>
        <v>0</v>
      </c>
      <c r="F32" s="3">
        <f t="shared" si="14"/>
        <v>0</v>
      </c>
      <c r="G32" s="3">
        <f t="shared" si="14"/>
        <v>0</v>
      </c>
      <c r="H32" s="3">
        <f t="shared" si="14"/>
        <v>0</v>
      </c>
      <c r="I32" s="3">
        <f t="shared" si="14"/>
        <v>0</v>
      </c>
      <c r="J32" s="3">
        <f t="shared" si="14"/>
        <v>0</v>
      </c>
      <c r="K32" s="3">
        <f t="shared" si="14"/>
        <v>0</v>
      </c>
      <c r="L32" s="3">
        <f t="shared" si="14"/>
        <v>0</v>
      </c>
      <c r="M32" s="3">
        <f t="shared" si="14"/>
        <v>0</v>
      </c>
      <c r="N32" s="3">
        <f t="shared" si="14"/>
        <v>0</v>
      </c>
      <c r="O32" s="3">
        <f t="shared" si="14"/>
        <v>0</v>
      </c>
      <c r="P32" s="3">
        <f t="shared" si="14"/>
        <v>0</v>
      </c>
      <c r="Q32" s="3">
        <f t="shared" si="14"/>
        <v>0</v>
      </c>
      <c r="R32" s="3">
        <f t="shared" si="14"/>
        <v>0</v>
      </c>
      <c r="S32" s="3">
        <f t="shared" si="14"/>
        <v>0</v>
      </c>
      <c r="T32" s="3">
        <f t="shared" si="14"/>
        <v>0</v>
      </c>
      <c r="U32" s="3">
        <f t="shared" si="14"/>
        <v>0</v>
      </c>
      <c r="V32" s="3">
        <f t="shared" si="14"/>
        <v>0</v>
      </c>
      <c r="W32" s="3">
        <f t="shared" si="14"/>
        <v>0</v>
      </c>
      <c r="X32" s="3">
        <f t="shared" si="14"/>
        <v>0</v>
      </c>
      <c r="Y32" s="3">
        <f t="shared" si="14"/>
        <v>0</v>
      </c>
      <c r="Z32" s="3">
        <f t="shared" si="14"/>
        <v>0</v>
      </c>
      <c r="AA32" s="3">
        <f t="shared" si="14"/>
        <v>0</v>
      </c>
      <c r="AB32" s="3">
        <f t="shared" si="14"/>
        <v>0</v>
      </c>
      <c r="AC32" s="3">
        <f t="shared" si="14"/>
        <v>0</v>
      </c>
      <c r="AD32" s="3">
        <f t="shared" si="14"/>
        <v>0</v>
      </c>
      <c r="AE32" s="3">
        <f t="shared" si="14"/>
        <v>0</v>
      </c>
      <c r="AF32" s="3">
        <f t="shared" si="14"/>
        <v>0</v>
      </c>
      <c r="AG32" s="3">
        <f t="shared" si="14"/>
        <v>0</v>
      </c>
      <c r="AH32" s="3">
        <f t="shared" si="14"/>
        <v>0</v>
      </c>
      <c r="AI32" s="3">
        <f t="shared" si="14"/>
        <v>0</v>
      </c>
      <c r="AJ32" s="3">
        <f t="shared" si="14"/>
        <v>0</v>
      </c>
      <c r="AK32" s="3">
        <f t="shared" si="14"/>
        <v>0</v>
      </c>
      <c r="AL32" s="3">
        <f t="shared" si="14"/>
        <v>0</v>
      </c>
      <c r="AM32" s="3">
        <f t="shared" si="14"/>
        <v>0</v>
      </c>
    </row>
    <row r="33" spans="1:39" x14ac:dyDescent="0.25">
      <c r="A33" s="618"/>
      <c r="B33" s="11" t="str">
        <f t="shared" si="4"/>
        <v>Process</v>
      </c>
      <c r="C33" s="3">
        <f t="shared" si="4"/>
        <v>0</v>
      </c>
      <c r="D33" s="3">
        <f t="shared" ref="D33:AM33" si="15">IF(SUM($C$19:$N$19)=0,0,C33+D15)</f>
        <v>0</v>
      </c>
      <c r="E33" s="3">
        <f t="shared" si="15"/>
        <v>0</v>
      </c>
      <c r="F33" s="3">
        <f t="shared" si="15"/>
        <v>0</v>
      </c>
      <c r="G33" s="3">
        <f t="shared" si="15"/>
        <v>0</v>
      </c>
      <c r="H33" s="3">
        <f t="shared" si="15"/>
        <v>0</v>
      </c>
      <c r="I33" s="3">
        <f t="shared" si="15"/>
        <v>0</v>
      </c>
      <c r="J33" s="3">
        <f t="shared" si="15"/>
        <v>0</v>
      </c>
      <c r="K33" s="3">
        <f t="shared" si="15"/>
        <v>0</v>
      </c>
      <c r="L33" s="3">
        <f t="shared" si="15"/>
        <v>0</v>
      </c>
      <c r="M33" s="3">
        <f t="shared" si="15"/>
        <v>0</v>
      </c>
      <c r="N33" s="3">
        <f t="shared" si="15"/>
        <v>0</v>
      </c>
      <c r="O33" s="3">
        <f t="shared" si="15"/>
        <v>0</v>
      </c>
      <c r="P33" s="3">
        <f t="shared" si="15"/>
        <v>0</v>
      </c>
      <c r="Q33" s="3">
        <f t="shared" si="15"/>
        <v>0</v>
      </c>
      <c r="R33" s="3">
        <f t="shared" si="15"/>
        <v>0</v>
      </c>
      <c r="S33" s="3">
        <f t="shared" si="15"/>
        <v>0</v>
      </c>
      <c r="T33" s="3">
        <f t="shared" si="15"/>
        <v>0</v>
      </c>
      <c r="U33" s="3">
        <f t="shared" si="15"/>
        <v>0</v>
      </c>
      <c r="V33" s="3">
        <f t="shared" si="15"/>
        <v>0</v>
      </c>
      <c r="W33" s="3">
        <f t="shared" si="15"/>
        <v>0</v>
      </c>
      <c r="X33" s="3">
        <f t="shared" si="15"/>
        <v>0</v>
      </c>
      <c r="Y33" s="3">
        <f t="shared" si="15"/>
        <v>0</v>
      </c>
      <c r="Z33" s="3">
        <f t="shared" si="15"/>
        <v>0</v>
      </c>
      <c r="AA33" s="3">
        <f t="shared" si="15"/>
        <v>0</v>
      </c>
      <c r="AB33" s="3">
        <f t="shared" si="15"/>
        <v>0</v>
      </c>
      <c r="AC33" s="3">
        <f t="shared" si="15"/>
        <v>0</v>
      </c>
      <c r="AD33" s="3">
        <f t="shared" si="15"/>
        <v>0</v>
      </c>
      <c r="AE33" s="3">
        <f t="shared" si="15"/>
        <v>0</v>
      </c>
      <c r="AF33" s="3">
        <f t="shared" si="15"/>
        <v>0</v>
      </c>
      <c r="AG33" s="3">
        <f t="shared" si="15"/>
        <v>0</v>
      </c>
      <c r="AH33" s="3">
        <f t="shared" si="15"/>
        <v>0</v>
      </c>
      <c r="AI33" s="3">
        <f t="shared" si="15"/>
        <v>0</v>
      </c>
      <c r="AJ33" s="3">
        <f t="shared" si="15"/>
        <v>0</v>
      </c>
      <c r="AK33" s="3">
        <f t="shared" si="15"/>
        <v>0</v>
      </c>
      <c r="AL33" s="3">
        <f t="shared" si="15"/>
        <v>0</v>
      </c>
      <c r="AM33" s="3">
        <f t="shared" si="15"/>
        <v>0</v>
      </c>
    </row>
    <row r="34" spans="1:39" x14ac:dyDescent="0.25">
      <c r="A34" s="618"/>
      <c r="B34" s="11" t="str">
        <f t="shared" si="4"/>
        <v>Refrigeration</v>
      </c>
      <c r="C34" s="3">
        <f t="shared" si="4"/>
        <v>0</v>
      </c>
      <c r="D34" s="3">
        <f t="shared" ref="D34:AM34" si="16">IF(SUM($C$19:$N$19)=0,0,C34+D16)</f>
        <v>0</v>
      </c>
      <c r="E34" s="3">
        <f t="shared" si="16"/>
        <v>0</v>
      </c>
      <c r="F34" s="3">
        <f t="shared" si="16"/>
        <v>0</v>
      </c>
      <c r="G34" s="3">
        <f t="shared" si="16"/>
        <v>0</v>
      </c>
      <c r="H34" s="3">
        <f t="shared" si="16"/>
        <v>0</v>
      </c>
      <c r="I34" s="3">
        <f t="shared" si="16"/>
        <v>0</v>
      </c>
      <c r="J34" s="3">
        <f t="shared" si="16"/>
        <v>0</v>
      </c>
      <c r="K34" s="3">
        <f t="shared" si="16"/>
        <v>0</v>
      </c>
      <c r="L34" s="3">
        <f t="shared" si="16"/>
        <v>0</v>
      </c>
      <c r="M34" s="3">
        <f t="shared" si="16"/>
        <v>0</v>
      </c>
      <c r="N34" s="3">
        <f t="shared" si="16"/>
        <v>0</v>
      </c>
      <c r="O34" s="3">
        <f t="shared" si="16"/>
        <v>0</v>
      </c>
      <c r="P34" s="3">
        <f t="shared" si="16"/>
        <v>0</v>
      </c>
      <c r="Q34" s="3">
        <f t="shared" si="16"/>
        <v>0</v>
      </c>
      <c r="R34" s="3">
        <f t="shared" si="16"/>
        <v>0</v>
      </c>
      <c r="S34" s="3">
        <f t="shared" si="16"/>
        <v>0</v>
      </c>
      <c r="T34" s="3">
        <f t="shared" si="16"/>
        <v>0</v>
      </c>
      <c r="U34" s="3">
        <f t="shared" si="16"/>
        <v>0</v>
      </c>
      <c r="V34" s="3">
        <f t="shared" si="16"/>
        <v>0</v>
      </c>
      <c r="W34" s="3">
        <f t="shared" si="16"/>
        <v>0</v>
      </c>
      <c r="X34" s="3">
        <f t="shared" si="16"/>
        <v>0</v>
      </c>
      <c r="Y34" s="3">
        <f t="shared" si="16"/>
        <v>0</v>
      </c>
      <c r="Z34" s="3">
        <f t="shared" si="16"/>
        <v>0</v>
      </c>
      <c r="AA34" s="3">
        <f t="shared" si="16"/>
        <v>0</v>
      </c>
      <c r="AB34" s="3">
        <f t="shared" si="16"/>
        <v>0</v>
      </c>
      <c r="AC34" s="3">
        <f t="shared" si="16"/>
        <v>0</v>
      </c>
      <c r="AD34" s="3">
        <f t="shared" si="16"/>
        <v>0</v>
      </c>
      <c r="AE34" s="3">
        <f t="shared" si="16"/>
        <v>0</v>
      </c>
      <c r="AF34" s="3">
        <f t="shared" si="16"/>
        <v>0</v>
      </c>
      <c r="AG34" s="3">
        <f t="shared" si="16"/>
        <v>0</v>
      </c>
      <c r="AH34" s="3">
        <f t="shared" si="16"/>
        <v>0</v>
      </c>
      <c r="AI34" s="3">
        <f t="shared" si="16"/>
        <v>0</v>
      </c>
      <c r="AJ34" s="3">
        <f t="shared" si="16"/>
        <v>0</v>
      </c>
      <c r="AK34" s="3">
        <f t="shared" si="16"/>
        <v>0</v>
      </c>
      <c r="AL34" s="3">
        <f t="shared" si="16"/>
        <v>0</v>
      </c>
      <c r="AM34" s="3">
        <f t="shared" si="16"/>
        <v>0</v>
      </c>
    </row>
    <row r="35" spans="1:39" x14ac:dyDescent="0.25">
      <c r="A35" s="618"/>
      <c r="B35" s="11" t="str">
        <f t="shared" si="4"/>
        <v>Water Heating</v>
      </c>
      <c r="C35" s="3">
        <f t="shared" si="4"/>
        <v>0</v>
      </c>
      <c r="D35" s="3">
        <f t="shared" ref="D35:AM35" si="17">IF(SUM($C$19:$N$19)=0,0,C35+D17)</f>
        <v>0</v>
      </c>
      <c r="E35" s="3">
        <f t="shared" si="17"/>
        <v>0</v>
      </c>
      <c r="F35" s="3">
        <f t="shared" si="17"/>
        <v>0</v>
      </c>
      <c r="G35" s="3">
        <f t="shared" si="17"/>
        <v>0</v>
      </c>
      <c r="H35" s="3">
        <f t="shared" si="17"/>
        <v>0</v>
      </c>
      <c r="I35" s="3">
        <f t="shared" si="17"/>
        <v>0</v>
      </c>
      <c r="J35" s="3">
        <f t="shared" si="17"/>
        <v>0</v>
      </c>
      <c r="K35" s="3">
        <f t="shared" si="17"/>
        <v>0</v>
      </c>
      <c r="L35" s="3">
        <f t="shared" si="17"/>
        <v>0</v>
      </c>
      <c r="M35" s="3">
        <f t="shared" si="17"/>
        <v>0</v>
      </c>
      <c r="N35" s="3">
        <f t="shared" si="17"/>
        <v>0</v>
      </c>
      <c r="O35" s="3">
        <f t="shared" si="17"/>
        <v>0</v>
      </c>
      <c r="P35" s="3">
        <f t="shared" si="17"/>
        <v>0</v>
      </c>
      <c r="Q35" s="3">
        <f t="shared" si="17"/>
        <v>0</v>
      </c>
      <c r="R35" s="3">
        <f t="shared" si="17"/>
        <v>0</v>
      </c>
      <c r="S35" s="3">
        <f t="shared" si="17"/>
        <v>0</v>
      </c>
      <c r="T35" s="3">
        <f t="shared" si="17"/>
        <v>0</v>
      </c>
      <c r="U35" s="3">
        <f t="shared" si="17"/>
        <v>0</v>
      </c>
      <c r="V35" s="3">
        <f t="shared" si="17"/>
        <v>0</v>
      </c>
      <c r="W35" s="3">
        <f t="shared" si="17"/>
        <v>0</v>
      </c>
      <c r="X35" s="3">
        <f t="shared" si="17"/>
        <v>0</v>
      </c>
      <c r="Y35" s="3">
        <f t="shared" si="17"/>
        <v>0</v>
      </c>
      <c r="Z35" s="3">
        <f t="shared" si="17"/>
        <v>0</v>
      </c>
      <c r="AA35" s="3">
        <f t="shared" si="17"/>
        <v>0</v>
      </c>
      <c r="AB35" s="3">
        <f t="shared" si="17"/>
        <v>0</v>
      </c>
      <c r="AC35" s="3">
        <f t="shared" si="17"/>
        <v>0</v>
      </c>
      <c r="AD35" s="3">
        <f t="shared" si="17"/>
        <v>0</v>
      </c>
      <c r="AE35" s="3">
        <f t="shared" si="17"/>
        <v>0</v>
      </c>
      <c r="AF35" s="3">
        <f t="shared" si="17"/>
        <v>0</v>
      </c>
      <c r="AG35" s="3">
        <f t="shared" si="17"/>
        <v>0</v>
      </c>
      <c r="AH35" s="3">
        <f t="shared" si="17"/>
        <v>0</v>
      </c>
      <c r="AI35" s="3">
        <f t="shared" si="17"/>
        <v>0</v>
      </c>
      <c r="AJ35" s="3">
        <f t="shared" si="17"/>
        <v>0</v>
      </c>
      <c r="AK35" s="3">
        <f t="shared" si="17"/>
        <v>0</v>
      </c>
      <c r="AL35" s="3">
        <f t="shared" si="17"/>
        <v>0</v>
      </c>
      <c r="AM35" s="3">
        <f t="shared" si="17"/>
        <v>0</v>
      </c>
    </row>
    <row r="36" spans="1:39" ht="15" customHeight="1" x14ac:dyDescent="0.25">
      <c r="A36" s="618"/>
      <c r="B36" s="11" t="str">
        <f t="shared" si="4"/>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3">
      <c r="A37" s="619"/>
      <c r="B37" s="15" t="str">
        <f t="shared" si="4"/>
        <v>Monthly kWh</v>
      </c>
      <c r="C37" s="223">
        <f>SUM(C23:C36)</f>
        <v>0</v>
      </c>
      <c r="D37" s="223">
        <f t="shared" ref="D37:AM37" si="18">SUM(D23:D36)</f>
        <v>154014.06524705878</v>
      </c>
      <c r="E37" s="223">
        <f t="shared" si="18"/>
        <v>456819.1206815535</v>
      </c>
      <c r="F37" s="223">
        <f t="shared" si="18"/>
        <v>904100.58406434965</v>
      </c>
      <c r="G37" s="223">
        <f t="shared" si="18"/>
        <v>942931.10875207046</v>
      </c>
      <c r="H37" s="223">
        <f t="shared" si="18"/>
        <v>1114422.7159473121</v>
      </c>
      <c r="I37" s="223">
        <f t="shared" si="18"/>
        <v>1320822.7483444244</v>
      </c>
      <c r="J37" s="223">
        <f t="shared" si="18"/>
        <v>1358373.5412620739</v>
      </c>
      <c r="K37" s="223">
        <f t="shared" si="18"/>
        <v>1539402.9348349483</v>
      </c>
      <c r="L37" s="223">
        <f t="shared" si="18"/>
        <v>1786943.2699148126</v>
      </c>
      <c r="M37" s="223">
        <f t="shared" si="18"/>
        <v>1982259.6516926293</v>
      </c>
      <c r="N37" s="223">
        <f t="shared" si="18"/>
        <v>2155797.3117878386</v>
      </c>
      <c r="O37" s="223">
        <f t="shared" si="18"/>
        <v>2155797.3117878386</v>
      </c>
      <c r="P37" s="223">
        <f t="shared" si="18"/>
        <v>2155797.3117878386</v>
      </c>
      <c r="Q37" s="223">
        <f t="shared" si="18"/>
        <v>2155797.3117878386</v>
      </c>
      <c r="R37" s="223">
        <f t="shared" si="18"/>
        <v>2155797.3117878386</v>
      </c>
      <c r="S37" s="223">
        <f t="shared" si="18"/>
        <v>2155797.3117878386</v>
      </c>
      <c r="T37" s="223">
        <f t="shared" si="18"/>
        <v>2155797.3117878386</v>
      </c>
      <c r="U37" s="223">
        <f t="shared" si="18"/>
        <v>2155797.3117878386</v>
      </c>
      <c r="V37" s="223">
        <f t="shared" si="18"/>
        <v>2155797.3117878386</v>
      </c>
      <c r="W37" s="223">
        <f t="shared" si="18"/>
        <v>2155797.3117878386</v>
      </c>
      <c r="X37" s="223">
        <f t="shared" si="18"/>
        <v>2155797.3117878386</v>
      </c>
      <c r="Y37" s="223">
        <f t="shared" si="18"/>
        <v>2155797.3117878386</v>
      </c>
      <c r="Z37" s="223">
        <f t="shared" si="18"/>
        <v>2155797.3117878386</v>
      </c>
      <c r="AA37" s="223">
        <f t="shared" si="18"/>
        <v>2155797.3117878386</v>
      </c>
      <c r="AB37" s="223">
        <f t="shared" si="18"/>
        <v>2155797.3117878386</v>
      </c>
      <c r="AC37" s="223">
        <f t="shared" si="18"/>
        <v>2155797.3117878386</v>
      </c>
      <c r="AD37" s="223">
        <f t="shared" si="18"/>
        <v>2155797.3117878386</v>
      </c>
      <c r="AE37" s="223">
        <f t="shared" si="18"/>
        <v>2155797.3117878386</v>
      </c>
      <c r="AF37" s="223">
        <f t="shared" si="18"/>
        <v>2155797.3117878386</v>
      </c>
      <c r="AG37" s="223">
        <f t="shared" si="18"/>
        <v>2155797.3117878386</v>
      </c>
      <c r="AH37" s="223">
        <f t="shared" si="18"/>
        <v>2155797.3117878386</v>
      </c>
      <c r="AI37" s="223">
        <f t="shared" si="18"/>
        <v>2155797.3117878386</v>
      </c>
      <c r="AJ37" s="223">
        <f t="shared" si="18"/>
        <v>2155797.3117878386</v>
      </c>
      <c r="AK37" s="223">
        <f t="shared" si="18"/>
        <v>2155797.3117878386</v>
      </c>
      <c r="AL37" s="223">
        <f t="shared" si="18"/>
        <v>2155797.3117878386</v>
      </c>
      <c r="AM37" s="223">
        <f t="shared" si="18"/>
        <v>2155797.3117878386</v>
      </c>
    </row>
    <row r="38" spans="1:39" x14ac:dyDescent="0.25">
      <c r="A38" s="8"/>
      <c r="B38" s="241"/>
      <c r="C38" s="9"/>
      <c r="D38" s="241"/>
      <c r="E38" s="9"/>
      <c r="F38" s="241"/>
      <c r="G38" s="241"/>
      <c r="H38" s="9"/>
      <c r="I38" s="241"/>
      <c r="J38" s="241"/>
      <c r="K38" s="9"/>
      <c r="L38" s="241"/>
      <c r="M38" s="241"/>
      <c r="N38" s="278" t="s">
        <v>179</v>
      </c>
      <c r="O38" s="277">
        <f>SUM(C5:N18)</f>
        <v>2155797.3117878386</v>
      </c>
      <c r="P38" s="241"/>
      <c r="Q38" s="9"/>
      <c r="R38" s="241"/>
      <c r="S38" s="241"/>
      <c r="T38" s="9"/>
      <c r="U38" s="241"/>
      <c r="V38" s="241"/>
      <c r="W38" s="9"/>
      <c r="X38" s="241"/>
      <c r="Y38" s="241"/>
      <c r="Z38" s="9"/>
      <c r="AA38" s="241"/>
      <c r="AB38" s="241"/>
      <c r="AC38" s="9"/>
      <c r="AD38" s="241"/>
      <c r="AE38" s="241"/>
      <c r="AF38" s="9"/>
      <c r="AG38" s="241"/>
      <c r="AH38" s="241"/>
      <c r="AI38" s="9"/>
      <c r="AJ38" s="241"/>
      <c r="AK38" s="241"/>
      <c r="AL38" s="9"/>
      <c r="AM38" s="241"/>
    </row>
    <row r="39" spans="1:39" ht="15.75" thickBot="1" x14ac:dyDescent="0.3">
      <c r="C39" s="242"/>
      <c r="D39" s="120"/>
      <c r="E39" s="242"/>
      <c r="F39" s="120"/>
      <c r="G39" s="120"/>
      <c r="H39" s="242"/>
      <c r="I39" s="120"/>
      <c r="J39" s="120"/>
      <c r="K39" s="242"/>
      <c r="L39" s="120"/>
      <c r="M39" s="120"/>
      <c r="N39" s="242"/>
      <c r="O39" s="120"/>
      <c r="P39" s="120"/>
      <c r="Q39" s="242"/>
      <c r="R39" s="120"/>
      <c r="S39" s="120"/>
      <c r="T39" s="439" t="s">
        <v>244</v>
      </c>
      <c r="U39" s="120"/>
      <c r="V39" s="120"/>
      <c r="W39" s="242"/>
      <c r="X39" s="120"/>
      <c r="Y39" s="120"/>
      <c r="Z39" s="242"/>
      <c r="AA39" s="120"/>
      <c r="AB39" s="120"/>
      <c r="AC39" s="242"/>
      <c r="AD39" s="120"/>
      <c r="AE39" s="120"/>
      <c r="AF39" s="242"/>
      <c r="AG39" s="120"/>
      <c r="AH39" s="120"/>
      <c r="AI39" s="242"/>
      <c r="AJ39" s="120"/>
      <c r="AK39" s="120"/>
      <c r="AL39" s="242"/>
      <c r="AM39" s="120"/>
    </row>
    <row r="40" spans="1:39" ht="16.5" thickBot="1" x14ac:dyDescent="0.3">
      <c r="A40" s="620" t="s">
        <v>15</v>
      </c>
      <c r="B40" s="17" t="str">
        <f t="shared" ref="B40" si="19">B22</f>
        <v>End Use</v>
      </c>
      <c r="C40" s="135">
        <f>C$4</f>
        <v>45292</v>
      </c>
      <c r="D40" s="135">
        <f t="shared" ref="D40:AM40" si="20">D$4</f>
        <v>45323</v>
      </c>
      <c r="E40" s="135">
        <f t="shared" si="20"/>
        <v>45352</v>
      </c>
      <c r="F40" s="135">
        <f t="shared" si="20"/>
        <v>45383</v>
      </c>
      <c r="G40" s="135">
        <f t="shared" si="20"/>
        <v>45413</v>
      </c>
      <c r="H40" s="135">
        <f t="shared" si="20"/>
        <v>45444</v>
      </c>
      <c r="I40" s="135">
        <f t="shared" si="20"/>
        <v>45474</v>
      </c>
      <c r="J40" s="135">
        <f t="shared" si="20"/>
        <v>45505</v>
      </c>
      <c r="K40" s="135">
        <f t="shared" si="20"/>
        <v>45536</v>
      </c>
      <c r="L40" s="135">
        <f t="shared" si="20"/>
        <v>45566</v>
      </c>
      <c r="M40" s="135">
        <f t="shared" si="20"/>
        <v>45597</v>
      </c>
      <c r="N40" s="135">
        <f t="shared" si="20"/>
        <v>45627</v>
      </c>
      <c r="O40" s="135">
        <f t="shared" si="20"/>
        <v>45658</v>
      </c>
      <c r="P40" s="135">
        <f t="shared" si="20"/>
        <v>45689</v>
      </c>
      <c r="Q40" s="135">
        <f t="shared" si="20"/>
        <v>45717</v>
      </c>
      <c r="R40" s="135">
        <f t="shared" si="20"/>
        <v>45748</v>
      </c>
      <c r="S40" s="135">
        <f t="shared" si="20"/>
        <v>45778</v>
      </c>
      <c r="T40" s="135">
        <f t="shared" si="20"/>
        <v>45809</v>
      </c>
      <c r="U40" s="135">
        <f t="shared" si="20"/>
        <v>45839</v>
      </c>
      <c r="V40" s="135">
        <f t="shared" si="20"/>
        <v>45870</v>
      </c>
      <c r="W40" s="135">
        <f t="shared" si="20"/>
        <v>45901</v>
      </c>
      <c r="X40" s="135">
        <f t="shared" si="20"/>
        <v>45931</v>
      </c>
      <c r="Y40" s="135">
        <f t="shared" si="20"/>
        <v>45962</v>
      </c>
      <c r="Z40" s="135">
        <f t="shared" si="20"/>
        <v>45992</v>
      </c>
      <c r="AA40" s="135">
        <f t="shared" si="20"/>
        <v>46023</v>
      </c>
      <c r="AB40" s="135">
        <f t="shared" si="20"/>
        <v>46054</v>
      </c>
      <c r="AC40" s="135">
        <f t="shared" si="20"/>
        <v>46082</v>
      </c>
      <c r="AD40" s="135">
        <f t="shared" si="20"/>
        <v>46113</v>
      </c>
      <c r="AE40" s="135">
        <f t="shared" si="20"/>
        <v>46143</v>
      </c>
      <c r="AF40" s="135">
        <f t="shared" si="20"/>
        <v>46174</v>
      </c>
      <c r="AG40" s="135">
        <f t="shared" si="20"/>
        <v>46204</v>
      </c>
      <c r="AH40" s="135">
        <f t="shared" si="20"/>
        <v>46235</v>
      </c>
      <c r="AI40" s="135">
        <f t="shared" si="20"/>
        <v>46266</v>
      </c>
      <c r="AJ40" s="135">
        <f t="shared" si="20"/>
        <v>46296</v>
      </c>
      <c r="AK40" s="135">
        <f t="shared" si="20"/>
        <v>46327</v>
      </c>
      <c r="AL40" s="135">
        <f t="shared" si="20"/>
        <v>46357</v>
      </c>
      <c r="AM40" s="135">
        <f t="shared" si="20"/>
        <v>46388</v>
      </c>
    </row>
    <row r="41" spans="1:39" ht="15" customHeight="1" x14ac:dyDescent="0.25">
      <c r="A41" s="621"/>
      <c r="B41" s="11" t="str">
        <f t="shared" ref="B41:B55" si="21">B23</f>
        <v>Air Comp</v>
      </c>
      <c r="C41" s="3">
        <v>0</v>
      </c>
      <c r="D41" s="3">
        <v>0</v>
      </c>
      <c r="E41" s="3">
        <v>0</v>
      </c>
      <c r="F41" s="3">
        <v>0</v>
      </c>
      <c r="G41" s="3">
        <f>F41</f>
        <v>0</v>
      </c>
      <c r="H41" s="3">
        <f t="shared" ref="H41:AM41" si="22">G41</f>
        <v>0</v>
      </c>
      <c r="I41" s="3">
        <f t="shared" si="22"/>
        <v>0</v>
      </c>
      <c r="J41" s="3">
        <f t="shared" si="22"/>
        <v>0</v>
      </c>
      <c r="K41" s="3">
        <f t="shared" si="22"/>
        <v>0</v>
      </c>
      <c r="L41" s="3">
        <f t="shared" si="22"/>
        <v>0</v>
      </c>
      <c r="M41" s="3">
        <f t="shared" si="22"/>
        <v>0</v>
      </c>
      <c r="N41" s="3">
        <f t="shared" si="22"/>
        <v>0</v>
      </c>
      <c r="O41" s="3">
        <f t="shared" si="22"/>
        <v>0</v>
      </c>
      <c r="P41" s="3">
        <f t="shared" si="22"/>
        <v>0</v>
      </c>
      <c r="Q41" s="3">
        <f t="shared" si="22"/>
        <v>0</v>
      </c>
      <c r="R41" s="3">
        <f t="shared" si="22"/>
        <v>0</v>
      </c>
      <c r="S41" s="3">
        <f t="shared" si="22"/>
        <v>0</v>
      </c>
      <c r="T41" s="420">
        <v>0</v>
      </c>
      <c r="U41" s="3">
        <f t="shared" si="22"/>
        <v>0</v>
      </c>
      <c r="V41" s="3">
        <f t="shared" si="22"/>
        <v>0</v>
      </c>
      <c r="W41" s="3">
        <f t="shared" si="22"/>
        <v>0</v>
      </c>
      <c r="X41" s="3">
        <f t="shared" si="22"/>
        <v>0</v>
      </c>
      <c r="Y41" s="3">
        <f t="shared" si="22"/>
        <v>0</v>
      </c>
      <c r="Z41" s="3">
        <f t="shared" si="22"/>
        <v>0</v>
      </c>
      <c r="AA41" s="3">
        <f t="shared" si="22"/>
        <v>0</v>
      </c>
      <c r="AB41" s="3">
        <f t="shared" si="22"/>
        <v>0</v>
      </c>
      <c r="AC41" s="3">
        <f t="shared" si="22"/>
        <v>0</v>
      </c>
      <c r="AD41" s="3">
        <f t="shared" si="22"/>
        <v>0</v>
      </c>
      <c r="AE41" s="3">
        <f t="shared" si="22"/>
        <v>0</v>
      </c>
      <c r="AF41" s="3">
        <f t="shared" si="22"/>
        <v>0</v>
      </c>
      <c r="AG41" s="3">
        <f t="shared" si="22"/>
        <v>0</v>
      </c>
      <c r="AH41" s="3">
        <f t="shared" si="22"/>
        <v>0</v>
      </c>
      <c r="AI41" s="3">
        <f t="shared" si="22"/>
        <v>0</v>
      </c>
      <c r="AJ41" s="3">
        <f t="shared" si="22"/>
        <v>0</v>
      </c>
      <c r="AK41" s="3">
        <f t="shared" si="22"/>
        <v>0</v>
      </c>
      <c r="AL41" s="3">
        <f t="shared" si="22"/>
        <v>0</v>
      </c>
      <c r="AM41" s="3">
        <f t="shared" si="22"/>
        <v>0</v>
      </c>
    </row>
    <row r="42" spans="1:39" x14ac:dyDescent="0.25">
      <c r="A42" s="621"/>
      <c r="B42" s="12" t="str">
        <f t="shared" si="21"/>
        <v>Building Shell</v>
      </c>
      <c r="C42" s="3">
        <v>0</v>
      </c>
      <c r="D42" s="3">
        <v>0</v>
      </c>
      <c r="E42" s="3">
        <v>0</v>
      </c>
      <c r="F42" s="3">
        <v>0</v>
      </c>
      <c r="G42" s="3">
        <f t="shared" ref="G42:AM42" si="23">F42</f>
        <v>0</v>
      </c>
      <c r="H42" s="3">
        <f t="shared" si="23"/>
        <v>0</v>
      </c>
      <c r="I42" s="3">
        <f t="shared" si="23"/>
        <v>0</v>
      </c>
      <c r="J42" s="3">
        <f t="shared" si="23"/>
        <v>0</v>
      </c>
      <c r="K42" s="3">
        <f t="shared" si="23"/>
        <v>0</v>
      </c>
      <c r="L42" s="3">
        <f t="shared" si="23"/>
        <v>0</v>
      </c>
      <c r="M42" s="3">
        <f t="shared" si="23"/>
        <v>0</v>
      </c>
      <c r="N42" s="3">
        <f t="shared" si="23"/>
        <v>0</v>
      </c>
      <c r="O42" s="3">
        <f t="shared" si="23"/>
        <v>0</v>
      </c>
      <c r="P42" s="3">
        <f t="shared" si="23"/>
        <v>0</v>
      </c>
      <c r="Q42" s="3">
        <f t="shared" si="23"/>
        <v>0</v>
      </c>
      <c r="R42" s="3">
        <f t="shared" si="23"/>
        <v>0</v>
      </c>
      <c r="S42" s="3">
        <f t="shared" si="23"/>
        <v>0</v>
      </c>
      <c r="T42" s="420">
        <v>4060</v>
      </c>
      <c r="U42" s="3">
        <f t="shared" si="23"/>
        <v>4060</v>
      </c>
      <c r="V42" s="3">
        <f t="shared" si="23"/>
        <v>4060</v>
      </c>
      <c r="W42" s="3">
        <f t="shared" si="23"/>
        <v>4060</v>
      </c>
      <c r="X42" s="3">
        <f t="shared" si="23"/>
        <v>4060</v>
      </c>
      <c r="Y42" s="3">
        <f t="shared" si="23"/>
        <v>4060</v>
      </c>
      <c r="Z42" s="3">
        <f t="shared" si="23"/>
        <v>4060</v>
      </c>
      <c r="AA42" s="3">
        <f t="shared" si="23"/>
        <v>4060</v>
      </c>
      <c r="AB42" s="3">
        <f t="shared" si="23"/>
        <v>4060</v>
      </c>
      <c r="AC42" s="3">
        <f t="shared" si="23"/>
        <v>4060</v>
      </c>
      <c r="AD42" s="3">
        <f t="shared" si="23"/>
        <v>4060</v>
      </c>
      <c r="AE42" s="3">
        <f t="shared" si="23"/>
        <v>4060</v>
      </c>
      <c r="AF42" s="3">
        <f t="shared" si="23"/>
        <v>4060</v>
      </c>
      <c r="AG42" s="3">
        <f t="shared" si="23"/>
        <v>4060</v>
      </c>
      <c r="AH42" s="3">
        <f t="shared" si="23"/>
        <v>4060</v>
      </c>
      <c r="AI42" s="3">
        <f t="shared" si="23"/>
        <v>4060</v>
      </c>
      <c r="AJ42" s="3">
        <f t="shared" si="23"/>
        <v>4060</v>
      </c>
      <c r="AK42" s="3">
        <f t="shared" si="23"/>
        <v>4060</v>
      </c>
      <c r="AL42" s="3">
        <f t="shared" si="23"/>
        <v>4060</v>
      </c>
      <c r="AM42" s="3">
        <f t="shared" si="23"/>
        <v>4060</v>
      </c>
    </row>
    <row r="43" spans="1:39" x14ac:dyDescent="0.25">
      <c r="A43" s="621"/>
      <c r="B43" s="11" t="str">
        <f t="shared" si="21"/>
        <v>Cooking</v>
      </c>
      <c r="C43" s="3">
        <v>0</v>
      </c>
      <c r="D43" s="3">
        <v>0</v>
      </c>
      <c r="E43" s="3">
        <v>0</v>
      </c>
      <c r="F43" s="3">
        <v>0</v>
      </c>
      <c r="G43" s="3">
        <f t="shared" ref="G43:AM43" si="24">F43</f>
        <v>0</v>
      </c>
      <c r="H43" s="3">
        <f t="shared" si="24"/>
        <v>0</v>
      </c>
      <c r="I43" s="3">
        <f t="shared" si="24"/>
        <v>0</v>
      </c>
      <c r="J43" s="3">
        <f t="shared" si="24"/>
        <v>0</v>
      </c>
      <c r="K43" s="3">
        <f t="shared" si="24"/>
        <v>0</v>
      </c>
      <c r="L43" s="3">
        <f t="shared" si="24"/>
        <v>0</v>
      </c>
      <c r="M43" s="3">
        <f t="shared" si="24"/>
        <v>0</v>
      </c>
      <c r="N43" s="3">
        <f t="shared" si="24"/>
        <v>0</v>
      </c>
      <c r="O43" s="3">
        <f t="shared" si="24"/>
        <v>0</v>
      </c>
      <c r="P43" s="3">
        <f t="shared" si="24"/>
        <v>0</v>
      </c>
      <c r="Q43" s="3">
        <f t="shared" si="24"/>
        <v>0</v>
      </c>
      <c r="R43" s="3">
        <f t="shared" si="24"/>
        <v>0</v>
      </c>
      <c r="S43" s="3">
        <f t="shared" si="24"/>
        <v>0</v>
      </c>
      <c r="T43" s="420">
        <v>0</v>
      </c>
      <c r="U43" s="3">
        <f t="shared" si="24"/>
        <v>0</v>
      </c>
      <c r="V43" s="3">
        <f t="shared" si="24"/>
        <v>0</v>
      </c>
      <c r="W43" s="3">
        <f t="shared" si="24"/>
        <v>0</v>
      </c>
      <c r="X43" s="3">
        <f t="shared" si="24"/>
        <v>0</v>
      </c>
      <c r="Y43" s="3">
        <f t="shared" si="24"/>
        <v>0</v>
      </c>
      <c r="Z43" s="3">
        <f t="shared" si="24"/>
        <v>0</v>
      </c>
      <c r="AA43" s="3">
        <f t="shared" si="24"/>
        <v>0</v>
      </c>
      <c r="AB43" s="3">
        <f t="shared" si="24"/>
        <v>0</v>
      </c>
      <c r="AC43" s="3">
        <f t="shared" si="24"/>
        <v>0</v>
      </c>
      <c r="AD43" s="3">
        <f t="shared" si="24"/>
        <v>0</v>
      </c>
      <c r="AE43" s="3">
        <f t="shared" si="24"/>
        <v>0</v>
      </c>
      <c r="AF43" s="3">
        <f t="shared" si="24"/>
        <v>0</v>
      </c>
      <c r="AG43" s="3">
        <f t="shared" si="24"/>
        <v>0</v>
      </c>
      <c r="AH43" s="3">
        <f t="shared" si="24"/>
        <v>0</v>
      </c>
      <c r="AI43" s="3">
        <f t="shared" si="24"/>
        <v>0</v>
      </c>
      <c r="AJ43" s="3">
        <f t="shared" si="24"/>
        <v>0</v>
      </c>
      <c r="AK43" s="3">
        <f t="shared" si="24"/>
        <v>0</v>
      </c>
      <c r="AL43" s="3">
        <f t="shared" si="24"/>
        <v>0</v>
      </c>
      <c r="AM43" s="3">
        <f t="shared" si="24"/>
        <v>0</v>
      </c>
    </row>
    <row r="44" spans="1:39" x14ac:dyDescent="0.25">
      <c r="A44" s="621"/>
      <c r="B44" s="11" t="str">
        <f t="shared" si="21"/>
        <v>Cooling</v>
      </c>
      <c r="C44" s="3">
        <v>0</v>
      </c>
      <c r="D44" s="3">
        <v>0</v>
      </c>
      <c r="E44" s="3">
        <v>0</v>
      </c>
      <c r="F44" s="3">
        <v>0</v>
      </c>
      <c r="G44" s="3">
        <f t="shared" ref="G44:AM44" si="25">F44</f>
        <v>0</v>
      </c>
      <c r="H44" s="3">
        <f t="shared" si="25"/>
        <v>0</v>
      </c>
      <c r="I44" s="3">
        <f t="shared" si="25"/>
        <v>0</v>
      </c>
      <c r="J44" s="3">
        <f t="shared" si="25"/>
        <v>0</v>
      </c>
      <c r="K44" s="3">
        <f t="shared" si="25"/>
        <v>0</v>
      </c>
      <c r="L44" s="3">
        <f t="shared" si="25"/>
        <v>0</v>
      </c>
      <c r="M44" s="3">
        <f t="shared" si="25"/>
        <v>0</v>
      </c>
      <c r="N44" s="3">
        <f t="shared" si="25"/>
        <v>0</v>
      </c>
      <c r="O44" s="3">
        <f t="shared" si="25"/>
        <v>0</v>
      </c>
      <c r="P44" s="3">
        <f t="shared" si="25"/>
        <v>0</v>
      </c>
      <c r="Q44" s="3">
        <f t="shared" si="25"/>
        <v>0</v>
      </c>
      <c r="R44" s="3">
        <f t="shared" si="25"/>
        <v>0</v>
      </c>
      <c r="S44" s="3">
        <f t="shared" si="25"/>
        <v>0</v>
      </c>
      <c r="T44" s="420">
        <v>23076.109999999997</v>
      </c>
      <c r="U44" s="3">
        <f t="shared" si="25"/>
        <v>23076.109999999997</v>
      </c>
      <c r="V44" s="3">
        <f t="shared" si="25"/>
        <v>23076.109999999997</v>
      </c>
      <c r="W44" s="3">
        <f t="shared" si="25"/>
        <v>23076.109999999997</v>
      </c>
      <c r="X44" s="3">
        <f t="shared" si="25"/>
        <v>23076.109999999997</v>
      </c>
      <c r="Y44" s="3">
        <f t="shared" si="25"/>
        <v>23076.109999999997</v>
      </c>
      <c r="Z44" s="3">
        <f t="shared" si="25"/>
        <v>23076.109999999997</v>
      </c>
      <c r="AA44" s="3">
        <f t="shared" si="25"/>
        <v>23076.109999999997</v>
      </c>
      <c r="AB44" s="3">
        <f t="shared" si="25"/>
        <v>23076.109999999997</v>
      </c>
      <c r="AC44" s="3">
        <f t="shared" si="25"/>
        <v>23076.109999999997</v>
      </c>
      <c r="AD44" s="3">
        <f t="shared" si="25"/>
        <v>23076.109999999997</v>
      </c>
      <c r="AE44" s="3">
        <f t="shared" si="25"/>
        <v>23076.109999999997</v>
      </c>
      <c r="AF44" s="3">
        <f t="shared" si="25"/>
        <v>23076.109999999997</v>
      </c>
      <c r="AG44" s="3">
        <f t="shared" si="25"/>
        <v>23076.109999999997</v>
      </c>
      <c r="AH44" s="3">
        <f t="shared" si="25"/>
        <v>23076.109999999997</v>
      </c>
      <c r="AI44" s="3">
        <f t="shared" si="25"/>
        <v>23076.109999999997</v>
      </c>
      <c r="AJ44" s="3">
        <f t="shared" si="25"/>
        <v>23076.109999999997</v>
      </c>
      <c r="AK44" s="3">
        <f t="shared" si="25"/>
        <v>23076.109999999997</v>
      </c>
      <c r="AL44" s="3">
        <f t="shared" si="25"/>
        <v>23076.109999999997</v>
      </c>
      <c r="AM44" s="3">
        <f t="shared" si="25"/>
        <v>23076.109999999997</v>
      </c>
    </row>
    <row r="45" spans="1:39" x14ac:dyDescent="0.25">
      <c r="A45" s="621"/>
      <c r="B45" s="12" t="str">
        <f t="shared" si="21"/>
        <v>Ext Lighting</v>
      </c>
      <c r="C45" s="3">
        <v>0</v>
      </c>
      <c r="D45" s="3">
        <v>0</v>
      </c>
      <c r="E45" s="3">
        <v>0</v>
      </c>
      <c r="F45" s="3">
        <v>0</v>
      </c>
      <c r="G45" s="3">
        <f t="shared" ref="G45:AM45" si="26">F45</f>
        <v>0</v>
      </c>
      <c r="H45" s="3">
        <f t="shared" si="26"/>
        <v>0</v>
      </c>
      <c r="I45" s="3">
        <f t="shared" si="26"/>
        <v>0</v>
      </c>
      <c r="J45" s="3">
        <f t="shared" si="26"/>
        <v>0</v>
      </c>
      <c r="K45" s="3">
        <f t="shared" si="26"/>
        <v>0</v>
      </c>
      <c r="L45" s="3">
        <f t="shared" si="26"/>
        <v>0</v>
      </c>
      <c r="M45" s="3">
        <f t="shared" si="26"/>
        <v>0</v>
      </c>
      <c r="N45" s="3">
        <f t="shared" si="26"/>
        <v>0</v>
      </c>
      <c r="O45" s="3">
        <f t="shared" si="26"/>
        <v>0</v>
      </c>
      <c r="P45" s="3">
        <f t="shared" si="26"/>
        <v>0</v>
      </c>
      <c r="Q45" s="3">
        <f t="shared" si="26"/>
        <v>0</v>
      </c>
      <c r="R45" s="3">
        <f t="shared" si="26"/>
        <v>0</v>
      </c>
      <c r="S45" s="3">
        <f t="shared" si="26"/>
        <v>0</v>
      </c>
      <c r="T45" s="420">
        <v>0</v>
      </c>
      <c r="U45" s="3">
        <f t="shared" si="26"/>
        <v>0</v>
      </c>
      <c r="V45" s="3">
        <f t="shared" si="26"/>
        <v>0</v>
      </c>
      <c r="W45" s="3">
        <f t="shared" si="26"/>
        <v>0</v>
      </c>
      <c r="X45" s="3">
        <f t="shared" si="26"/>
        <v>0</v>
      </c>
      <c r="Y45" s="3">
        <f t="shared" si="26"/>
        <v>0</v>
      </c>
      <c r="Z45" s="3">
        <f t="shared" si="26"/>
        <v>0</v>
      </c>
      <c r="AA45" s="3">
        <f t="shared" si="26"/>
        <v>0</v>
      </c>
      <c r="AB45" s="3">
        <f t="shared" si="26"/>
        <v>0</v>
      </c>
      <c r="AC45" s="3">
        <f t="shared" si="26"/>
        <v>0</v>
      </c>
      <c r="AD45" s="3">
        <f t="shared" si="26"/>
        <v>0</v>
      </c>
      <c r="AE45" s="3">
        <f t="shared" si="26"/>
        <v>0</v>
      </c>
      <c r="AF45" s="3">
        <f t="shared" si="26"/>
        <v>0</v>
      </c>
      <c r="AG45" s="3">
        <f t="shared" si="26"/>
        <v>0</v>
      </c>
      <c r="AH45" s="3">
        <f t="shared" si="26"/>
        <v>0</v>
      </c>
      <c r="AI45" s="3">
        <f t="shared" si="26"/>
        <v>0</v>
      </c>
      <c r="AJ45" s="3">
        <f t="shared" si="26"/>
        <v>0</v>
      </c>
      <c r="AK45" s="3">
        <f t="shared" si="26"/>
        <v>0</v>
      </c>
      <c r="AL45" s="3">
        <f t="shared" si="26"/>
        <v>0</v>
      </c>
      <c r="AM45" s="3">
        <f t="shared" si="26"/>
        <v>0</v>
      </c>
    </row>
    <row r="46" spans="1:39" x14ac:dyDescent="0.25">
      <c r="A46" s="621"/>
      <c r="B46" s="11" t="str">
        <f t="shared" si="21"/>
        <v>Heating</v>
      </c>
      <c r="C46" s="3">
        <v>0</v>
      </c>
      <c r="D46" s="3">
        <v>0</v>
      </c>
      <c r="E46" s="3">
        <v>0</v>
      </c>
      <c r="F46" s="3">
        <v>0</v>
      </c>
      <c r="G46" s="3">
        <f t="shared" ref="G46:AM46" si="27">F46</f>
        <v>0</v>
      </c>
      <c r="H46" s="3">
        <f t="shared" si="27"/>
        <v>0</v>
      </c>
      <c r="I46" s="3">
        <f t="shared" si="27"/>
        <v>0</v>
      </c>
      <c r="J46" s="3">
        <f t="shared" si="27"/>
        <v>0</v>
      </c>
      <c r="K46" s="3">
        <f t="shared" si="27"/>
        <v>0</v>
      </c>
      <c r="L46" s="3">
        <f t="shared" si="27"/>
        <v>0</v>
      </c>
      <c r="M46" s="3">
        <f t="shared" si="27"/>
        <v>0</v>
      </c>
      <c r="N46" s="3">
        <f t="shared" si="27"/>
        <v>0</v>
      </c>
      <c r="O46" s="3">
        <f t="shared" si="27"/>
        <v>0</v>
      </c>
      <c r="P46" s="3">
        <f t="shared" si="27"/>
        <v>0</v>
      </c>
      <c r="Q46" s="3">
        <f t="shared" si="27"/>
        <v>0</v>
      </c>
      <c r="R46" s="3">
        <f t="shared" si="27"/>
        <v>0</v>
      </c>
      <c r="S46" s="3">
        <f t="shared" si="27"/>
        <v>0</v>
      </c>
      <c r="T46" s="420">
        <v>2774.4</v>
      </c>
      <c r="U46" s="3">
        <f t="shared" si="27"/>
        <v>2774.4</v>
      </c>
      <c r="V46" s="3">
        <f t="shared" si="27"/>
        <v>2774.4</v>
      </c>
      <c r="W46" s="3">
        <f t="shared" si="27"/>
        <v>2774.4</v>
      </c>
      <c r="X46" s="3">
        <f t="shared" si="27"/>
        <v>2774.4</v>
      </c>
      <c r="Y46" s="3">
        <f t="shared" si="27"/>
        <v>2774.4</v>
      </c>
      <c r="Z46" s="3">
        <f t="shared" si="27"/>
        <v>2774.4</v>
      </c>
      <c r="AA46" s="3">
        <f t="shared" si="27"/>
        <v>2774.4</v>
      </c>
      <c r="AB46" s="3">
        <f t="shared" si="27"/>
        <v>2774.4</v>
      </c>
      <c r="AC46" s="3">
        <f t="shared" si="27"/>
        <v>2774.4</v>
      </c>
      <c r="AD46" s="3">
        <f t="shared" si="27"/>
        <v>2774.4</v>
      </c>
      <c r="AE46" s="3">
        <f t="shared" si="27"/>
        <v>2774.4</v>
      </c>
      <c r="AF46" s="3">
        <f t="shared" si="27"/>
        <v>2774.4</v>
      </c>
      <c r="AG46" s="3">
        <f t="shared" si="27"/>
        <v>2774.4</v>
      </c>
      <c r="AH46" s="3">
        <f t="shared" si="27"/>
        <v>2774.4</v>
      </c>
      <c r="AI46" s="3">
        <f t="shared" si="27"/>
        <v>2774.4</v>
      </c>
      <c r="AJ46" s="3">
        <f t="shared" si="27"/>
        <v>2774.4</v>
      </c>
      <c r="AK46" s="3">
        <f t="shared" si="27"/>
        <v>2774.4</v>
      </c>
      <c r="AL46" s="3">
        <f t="shared" si="27"/>
        <v>2774.4</v>
      </c>
      <c r="AM46" s="3">
        <f t="shared" si="27"/>
        <v>2774.4</v>
      </c>
    </row>
    <row r="47" spans="1:39" x14ac:dyDescent="0.25">
      <c r="A47" s="621"/>
      <c r="B47" s="11" t="str">
        <f t="shared" si="21"/>
        <v>HVAC</v>
      </c>
      <c r="C47" s="3">
        <v>0</v>
      </c>
      <c r="D47" s="3">
        <v>0</v>
      </c>
      <c r="E47" s="3">
        <v>0</v>
      </c>
      <c r="F47" s="3">
        <v>0</v>
      </c>
      <c r="G47" s="3">
        <f t="shared" ref="G47:AM47" si="28">F47</f>
        <v>0</v>
      </c>
      <c r="H47" s="3">
        <f t="shared" si="28"/>
        <v>0</v>
      </c>
      <c r="I47" s="3">
        <f t="shared" si="28"/>
        <v>0</v>
      </c>
      <c r="J47" s="3">
        <f t="shared" si="28"/>
        <v>0</v>
      </c>
      <c r="K47" s="3">
        <f t="shared" si="28"/>
        <v>0</v>
      </c>
      <c r="L47" s="3">
        <f t="shared" si="28"/>
        <v>0</v>
      </c>
      <c r="M47" s="3">
        <f t="shared" si="28"/>
        <v>0</v>
      </c>
      <c r="N47" s="3">
        <f t="shared" si="28"/>
        <v>0</v>
      </c>
      <c r="O47" s="3">
        <f t="shared" si="28"/>
        <v>0</v>
      </c>
      <c r="P47" s="3">
        <f t="shared" si="28"/>
        <v>0</v>
      </c>
      <c r="Q47" s="3">
        <f t="shared" si="28"/>
        <v>0</v>
      </c>
      <c r="R47" s="3">
        <f t="shared" si="28"/>
        <v>0</v>
      </c>
      <c r="S47" s="3">
        <f t="shared" si="28"/>
        <v>0</v>
      </c>
      <c r="T47" s="420">
        <v>1146518.7899999998</v>
      </c>
      <c r="U47" s="3">
        <f t="shared" si="28"/>
        <v>1146518.7899999998</v>
      </c>
      <c r="V47" s="3">
        <f t="shared" si="28"/>
        <v>1146518.7899999998</v>
      </c>
      <c r="W47" s="3">
        <f t="shared" si="28"/>
        <v>1146518.7899999998</v>
      </c>
      <c r="X47" s="3">
        <f t="shared" si="28"/>
        <v>1146518.7899999998</v>
      </c>
      <c r="Y47" s="3">
        <f t="shared" si="28"/>
        <v>1146518.7899999998</v>
      </c>
      <c r="Z47" s="3">
        <f t="shared" si="28"/>
        <v>1146518.7899999998</v>
      </c>
      <c r="AA47" s="3">
        <f t="shared" si="28"/>
        <v>1146518.7899999998</v>
      </c>
      <c r="AB47" s="3">
        <f t="shared" si="28"/>
        <v>1146518.7899999998</v>
      </c>
      <c r="AC47" s="3">
        <f t="shared" si="28"/>
        <v>1146518.7899999998</v>
      </c>
      <c r="AD47" s="3">
        <f t="shared" si="28"/>
        <v>1146518.7899999998</v>
      </c>
      <c r="AE47" s="3">
        <f t="shared" si="28"/>
        <v>1146518.7899999998</v>
      </c>
      <c r="AF47" s="3">
        <f t="shared" si="28"/>
        <v>1146518.7899999998</v>
      </c>
      <c r="AG47" s="3">
        <f t="shared" si="28"/>
        <v>1146518.7899999998</v>
      </c>
      <c r="AH47" s="3">
        <f t="shared" si="28"/>
        <v>1146518.7899999998</v>
      </c>
      <c r="AI47" s="3">
        <f t="shared" si="28"/>
        <v>1146518.7899999998</v>
      </c>
      <c r="AJ47" s="3">
        <f t="shared" si="28"/>
        <v>1146518.7899999998</v>
      </c>
      <c r="AK47" s="3">
        <f t="shared" si="28"/>
        <v>1146518.7899999998</v>
      </c>
      <c r="AL47" s="3">
        <f t="shared" si="28"/>
        <v>1146518.7899999998</v>
      </c>
      <c r="AM47" s="3">
        <f t="shared" si="28"/>
        <v>1146518.7899999998</v>
      </c>
    </row>
    <row r="48" spans="1:39" x14ac:dyDescent="0.25">
      <c r="A48" s="621"/>
      <c r="B48" s="11" t="str">
        <f t="shared" si="21"/>
        <v>Lighting</v>
      </c>
      <c r="C48" s="3">
        <v>0</v>
      </c>
      <c r="D48" s="3">
        <v>0</v>
      </c>
      <c r="E48" s="3">
        <v>0</v>
      </c>
      <c r="F48" s="3">
        <v>0</v>
      </c>
      <c r="G48" s="3">
        <f t="shared" ref="G48:AM48" si="29">F48</f>
        <v>0</v>
      </c>
      <c r="H48" s="3">
        <f t="shared" si="29"/>
        <v>0</v>
      </c>
      <c r="I48" s="3">
        <f t="shared" si="29"/>
        <v>0</v>
      </c>
      <c r="J48" s="3">
        <f t="shared" si="29"/>
        <v>0</v>
      </c>
      <c r="K48" s="3">
        <f t="shared" si="29"/>
        <v>0</v>
      </c>
      <c r="L48" s="3">
        <f t="shared" si="29"/>
        <v>0</v>
      </c>
      <c r="M48" s="3">
        <f t="shared" si="29"/>
        <v>0</v>
      </c>
      <c r="N48" s="3">
        <f t="shared" si="29"/>
        <v>0</v>
      </c>
      <c r="O48" s="3">
        <f t="shared" si="29"/>
        <v>0</v>
      </c>
      <c r="P48" s="3">
        <f t="shared" si="29"/>
        <v>0</v>
      </c>
      <c r="Q48" s="3">
        <f t="shared" si="29"/>
        <v>0</v>
      </c>
      <c r="R48" s="3">
        <f t="shared" si="29"/>
        <v>0</v>
      </c>
      <c r="S48" s="3">
        <f t="shared" si="29"/>
        <v>0</v>
      </c>
      <c r="T48" s="420">
        <v>1454550.34</v>
      </c>
      <c r="U48" s="3">
        <f t="shared" si="29"/>
        <v>1454550.34</v>
      </c>
      <c r="V48" s="3">
        <f t="shared" si="29"/>
        <v>1454550.34</v>
      </c>
      <c r="W48" s="3">
        <f t="shared" si="29"/>
        <v>1454550.34</v>
      </c>
      <c r="X48" s="3">
        <f t="shared" si="29"/>
        <v>1454550.34</v>
      </c>
      <c r="Y48" s="3">
        <f t="shared" si="29"/>
        <v>1454550.34</v>
      </c>
      <c r="Z48" s="3">
        <f t="shared" si="29"/>
        <v>1454550.34</v>
      </c>
      <c r="AA48" s="3">
        <f t="shared" si="29"/>
        <v>1454550.34</v>
      </c>
      <c r="AB48" s="3">
        <f t="shared" si="29"/>
        <v>1454550.34</v>
      </c>
      <c r="AC48" s="3">
        <f t="shared" si="29"/>
        <v>1454550.34</v>
      </c>
      <c r="AD48" s="3">
        <f t="shared" si="29"/>
        <v>1454550.34</v>
      </c>
      <c r="AE48" s="3">
        <f t="shared" si="29"/>
        <v>1454550.34</v>
      </c>
      <c r="AF48" s="3">
        <f t="shared" si="29"/>
        <v>1454550.34</v>
      </c>
      <c r="AG48" s="3">
        <f t="shared" si="29"/>
        <v>1454550.34</v>
      </c>
      <c r="AH48" s="3">
        <f t="shared" si="29"/>
        <v>1454550.34</v>
      </c>
      <c r="AI48" s="3">
        <f t="shared" si="29"/>
        <v>1454550.34</v>
      </c>
      <c r="AJ48" s="3">
        <f t="shared" si="29"/>
        <v>1454550.34</v>
      </c>
      <c r="AK48" s="3">
        <f t="shared" si="29"/>
        <v>1454550.34</v>
      </c>
      <c r="AL48" s="3">
        <f t="shared" si="29"/>
        <v>1454550.34</v>
      </c>
      <c r="AM48" s="3">
        <f t="shared" si="29"/>
        <v>1454550.34</v>
      </c>
    </row>
    <row r="49" spans="1:39" x14ac:dyDescent="0.25">
      <c r="A49" s="621"/>
      <c r="B49" s="11" t="str">
        <f t="shared" si="21"/>
        <v>Miscellaneous</v>
      </c>
      <c r="C49" s="3">
        <v>0</v>
      </c>
      <c r="D49" s="3">
        <v>0</v>
      </c>
      <c r="E49" s="3">
        <v>0</v>
      </c>
      <c r="F49" s="3">
        <v>0</v>
      </c>
      <c r="G49" s="3">
        <f t="shared" ref="G49:AM49" si="30">F49</f>
        <v>0</v>
      </c>
      <c r="H49" s="3">
        <f t="shared" si="30"/>
        <v>0</v>
      </c>
      <c r="I49" s="3">
        <f t="shared" si="30"/>
        <v>0</v>
      </c>
      <c r="J49" s="3">
        <f t="shared" si="30"/>
        <v>0</v>
      </c>
      <c r="K49" s="3">
        <f t="shared" si="30"/>
        <v>0</v>
      </c>
      <c r="L49" s="3">
        <f t="shared" si="30"/>
        <v>0</v>
      </c>
      <c r="M49" s="3">
        <f t="shared" si="30"/>
        <v>0</v>
      </c>
      <c r="N49" s="3">
        <f t="shared" si="30"/>
        <v>0</v>
      </c>
      <c r="O49" s="3">
        <f t="shared" si="30"/>
        <v>0</v>
      </c>
      <c r="P49" s="3">
        <f t="shared" si="30"/>
        <v>0</v>
      </c>
      <c r="Q49" s="3">
        <f t="shared" si="30"/>
        <v>0</v>
      </c>
      <c r="R49" s="3">
        <f t="shared" si="30"/>
        <v>0</v>
      </c>
      <c r="S49" s="3">
        <f t="shared" si="30"/>
        <v>0</v>
      </c>
      <c r="T49" s="420">
        <v>0</v>
      </c>
      <c r="U49" s="3">
        <f t="shared" si="30"/>
        <v>0</v>
      </c>
      <c r="V49" s="3">
        <f t="shared" si="30"/>
        <v>0</v>
      </c>
      <c r="W49" s="3">
        <f t="shared" si="30"/>
        <v>0</v>
      </c>
      <c r="X49" s="3">
        <f t="shared" si="30"/>
        <v>0</v>
      </c>
      <c r="Y49" s="3">
        <f t="shared" si="30"/>
        <v>0</v>
      </c>
      <c r="Z49" s="3">
        <f t="shared" si="30"/>
        <v>0</v>
      </c>
      <c r="AA49" s="3">
        <f t="shared" si="30"/>
        <v>0</v>
      </c>
      <c r="AB49" s="3">
        <f t="shared" si="30"/>
        <v>0</v>
      </c>
      <c r="AC49" s="3">
        <f t="shared" si="30"/>
        <v>0</v>
      </c>
      <c r="AD49" s="3">
        <f t="shared" si="30"/>
        <v>0</v>
      </c>
      <c r="AE49" s="3">
        <f t="shared" si="30"/>
        <v>0</v>
      </c>
      <c r="AF49" s="3">
        <f t="shared" si="30"/>
        <v>0</v>
      </c>
      <c r="AG49" s="3">
        <f t="shared" si="30"/>
        <v>0</v>
      </c>
      <c r="AH49" s="3">
        <f t="shared" si="30"/>
        <v>0</v>
      </c>
      <c r="AI49" s="3">
        <f t="shared" si="30"/>
        <v>0</v>
      </c>
      <c r="AJ49" s="3">
        <f t="shared" si="30"/>
        <v>0</v>
      </c>
      <c r="AK49" s="3">
        <f t="shared" si="30"/>
        <v>0</v>
      </c>
      <c r="AL49" s="3">
        <f t="shared" si="30"/>
        <v>0</v>
      </c>
      <c r="AM49" s="3">
        <f t="shared" si="30"/>
        <v>0</v>
      </c>
    </row>
    <row r="50" spans="1:39" ht="15" customHeight="1" x14ac:dyDescent="0.25">
      <c r="A50" s="621"/>
      <c r="B50" s="11" t="str">
        <f t="shared" si="21"/>
        <v>Motors</v>
      </c>
      <c r="C50" s="3">
        <v>0</v>
      </c>
      <c r="D50" s="3">
        <v>0</v>
      </c>
      <c r="E50" s="3">
        <v>0</v>
      </c>
      <c r="F50" s="3">
        <v>0</v>
      </c>
      <c r="G50" s="3">
        <f t="shared" ref="G50:AM50" si="31">F50</f>
        <v>0</v>
      </c>
      <c r="H50" s="3">
        <f t="shared" si="31"/>
        <v>0</v>
      </c>
      <c r="I50" s="3">
        <f t="shared" si="31"/>
        <v>0</v>
      </c>
      <c r="J50" s="3">
        <f t="shared" si="31"/>
        <v>0</v>
      </c>
      <c r="K50" s="3">
        <f t="shared" si="31"/>
        <v>0</v>
      </c>
      <c r="L50" s="3">
        <f t="shared" si="31"/>
        <v>0</v>
      </c>
      <c r="M50" s="3">
        <f t="shared" si="31"/>
        <v>0</v>
      </c>
      <c r="N50" s="3">
        <f t="shared" si="31"/>
        <v>0</v>
      </c>
      <c r="O50" s="3">
        <f t="shared" si="31"/>
        <v>0</v>
      </c>
      <c r="P50" s="3">
        <f t="shared" si="31"/>
        <v>0</v>
      </c>
      <c r="Q50" s="3">
        <f t="shared" si="31"/>
        <v>0</v>
      </c>
      <c r="R50" s="3">
        <f t="shared" si="31"/>
        <v>0</v>
      </c>
      <c r="S50" s="3">
        <f t="shared" si="31"/>
        <v>0</v>
      </c>
      <c r="T50" s="420">
        <v>0</v>
      </c>
      <c r="U50" s="3">
        <f t="shared" si="31"/>
        <v>0</v>
      </c>
      <c r="V50" s="3">
        <f t="shared" si="31"/>
        <v>0</v>
      </c>
      <c r="W50" s="3">
        <f t="shared" si="31"/>
        <v>0</v>
      </c>
      <c r="X50" s="3">
        <f t="shared" si="31"/>
        <v>0</v>
      </c>
      <c r="Y50" s="3">
        <f t="shared" si="31"/>
        <v>0</v>
      </c>
      <c r="Z50" s="3">
        <f t="shared" si="31"/>
        <v>0</v>
      </c>
      <c r="AA50" s="3">
        <f t="shared" si="31"/>
        <v>0</v>
      </c>
      <c r="AB50" s="3">
        <f t="shared" si="31"/>
        <v>0</v>
      </c>
      <c r="AC50" s="3">
        <f t="shared" si="31"/>
        <v>0</v>
      </c>
      <c r="AD50" s="3">
        <f t="shared" si="31"/>
        <v>0</v>
      </c>
      <c r="AE50" s="3">
        <f t="shared" si="31"/>
        <v>0</v>
      </c>
      <c r="AF50" s="3">
        <f t="shared" si="31"/>
        <v>0</v>
      </c>
      <c r="AG50" s="3">
        <f t="shared" si="31"/>
        <v>0</v>
      </c>
      <c r="AH50" s="3">
        <f t="shared" si="31"/>
        <v>0</v>
      </c>
      <c r="AI50" s="3">
        <f t="shared" si="31"/>
        <v>0</v>
      </c>
      <c r="AJ50" s="3">
        <f t="shared" si="31"/>
        <v>0</v>
      </c>
      <c r="AK50" s="3">
        <f t="shared" si="31"/>
        <v>0</v>
      </c>
      <c r="AL50" s="3">
        <f t="shared" si="31"/>
        <v>0</v>
      </c>
      <c r="AM50" s="3">
        <f t="shared" si="31"/>
        <v>0</v>
      </c>
    </row>
    <row r="51" spans="1:39" x14ac:dyDescent="0.25">
      <c r="A51" s="621"/>
      <c r="B51" s="11" t="str">
        <f t="shared" si="21"/>
        <v>Process</v>
      </c>
      <c r="C51" s="3">
        <v>0</v>
      </c>
      <c r="D51" s="3">
        <v>0</v>
      </c>
      <c r="E51" s="3">
        <v>0</v>
      </c>
      <c r="F51" s="3">
        <v>0</v>
      </c>
      <c r="G51" s="3">
        <f t="shared" ref="G51:AM51" si="32">F51</f>
        <v>0</v>
      </c>
      <c r="H51" s="3">
        <f t="shared" si="32"/>
        <v>0</v>
      </c>
      <c r="I51" s="3">
        <f t="shared" si="32"/>
        <v>0</v>
      </c>
      <c r="J51" s="3">
        <f t="shared" si="32"/>
        <v>0</v>
      </c>
      <c r="K51" s="3">
        <f t="shared" si="32"/>
        <v>0</v>
      </c>
      <c r="L51" s="3">
        <f t="shared" si="32"/>
        <v>0</v>
      </c>
      <c r="M51" s="3">
        <f t="shared" si="32"/>
        <v>0</v>
      </c>
      <c r="N51" s="3">
        <f t="shared" si="32"/>
        <v>0</v>
      </c>
      <c r="O51" s="3">
        <f t="shared" si="32"/>
        <v>0</v>
      </c>
      <c r="P51" s="3">
        <f t="shared" si="32"/>
        <v>0</v>
      </c>
      <c r="Q51" s="3">
        <f t="shared" si="32"/>
        <v>0</v>
      </c>
      <c r="R51" s="3">
        <f t="shared" si="32"/>
        <v>0</v>
      </c>
      <c r="S51" s="3">
        <f t="shared" si="32"/>
        <v>0</v>
      </c>
      <c r="T51" s="420">
        <v>0</v>
      </c>
      <c r="U51" s="3">
        <f t="shared" si="32"/>
        <v>0</v>
      </c>
      <c r="V51" s="3">
        <f t="shared" si="32"/>
        <v>0</v>
      </c>
      <c r="W51" s="3">
        <f t="shared" si="32"/>
        <v>0</v>
      </c>
      <c r="X51" s="3">
        <f t="shared" si="32"/>
        <v>0</v>
      </c>
      <c r="Y51" s="3">
        <f t="shared" si="32"/>
        <v>0</v>
      </c>
      <c r="Z51" s="3">
        <f t="shared" si="32"/>
        <v>0</v>
      </c>
      <c r="AA51" s="3">
        <f t="shared" si="32"/>
        <v>0</v>
      </c>
      <c r="AB51" s="3">
        <f t="shared" si="32"/>
        <v>0</v>
      </c>
      <c r="AC51" s="3">
        <f t="shared" si="32"/>
        <v>0</v>
      </c>
      <c r="AD51" s="3">
        <f t="shared" si="32"/>
        <v>0</v>
      </c>
      <c r="AE51" s="3">
        <f t="shared" si="32"/>
        <v>0</v>
      </c>
      <c r="AF51" s="3">
        <f t="shared" si="32"/>
        <v>0</v>
      </c>
      <c r="AG51" s="3">
        <f t="shared" si="32"/>
        <v>0</v>
      </c>
      <c r="AH51" s="3">
        <f t="shared" si="32"/>
        <v>0</v>
      </c>
      <c r="AI51" s="3">
        <f t="shared" si="32"/>
        <v>0</v>
      </c>
      <c r="AJ51" s="3">
        <f t="shared" si="32"/>
        <v>0</v>
      </c>
      <c r="AK51" s="3">
        <f t="shared" si="32"/>
        <v>0</v>
      </c>
      <c r="AL51" s="3">
        <f t="shared" si="32"/>
        <v>0</v>
      </c>
      <c r="AM51" s="3">
        <f t="shared" si="32"/>
        <v>0</v>
      </c>
    </row>
    <row r="52" spans="1:39" x14ac:dyDescent="0.25">
      <c r="A52" s="621"/>
      <c r="B52" s="11" t="str">
        <f t="shared" si="21"/>
        <v>Refrigeration</v>
      </c>
      <c r="C52" s="3">
        <v>0</v>
      </c>
      <c r="D52" s="3">
        <v>0</v>
      </c>
      <c r="E52" s="3">
        <v>0</v>
      </c>
      <c r="F52" s="3">
        <v>0</v>
      </c>
      <c r="G52" s="3">
        <f t="shared" ref="G52:AM52" si="33">F52</f>
        <v>0</v>
      </c>
      <c r="H52" s="3">
        <f t="shared" si="33"/>
        <v>0</v>
      </c>
      <c r="I52" s="3">
        <f t="shared" si="33"/>
        <v>0</v>
      </c>
      <c r="J52" s="3">
        <f t="shared" si="33"/>
        <v>0</v>
      </c>
      <c r="K52" s="3">
        <f t="shared" si="33"/>
        <v>0</v>
      </c>
      <c r="L52" s="3">
        <f t="shared" si="33"/>
        <v>0</v>
      </c>
      <c r="M52" s="3">
        <f t="shared" si="33"/>
        <v>0</v>
      </c>
      <c r="N52" s="3">
        <f t="shared" si="33"/>
        <v>0</v>
      </c>
      <c r="O52" s="3">
        <f t="shared" si="33"/>
        <v>0</v>
      </c>
      <c r="P52" s="3">
        <f t="shared" si="33"/>
        <v>0</v>
      </c>
      <c r="Q52" s="3">
        <f t="shared" si="33"/>
        <v>0</v>
      </c>
      <c r="R52" s="3">
        <f t="shared" si="33"/>
        <v>0</v>
      </c>
      <c r="S52" s="3">
        <f t="shared" si="33"/>
        <v>0</v>
      </c>
      <c r="T52" s="420">
        <v>0</v>
      </c>
      <c r="U52" s="3">
        <f t="shared" si="33"/>
        <v>0</v>
      </c>
      <c r="V52" s="3">
        <f t="shared" si="33"/>
        <v>0</v>
      </c>
      <c r="W52" s="3">
        <f t="shared" si="33"/>
        <v>0</v>
      </c>
      <c r="X52" s="3">
        <f t="shared" si="33"/>
        <v>0</v>
      </c>
      <c r="Y52" s="3">
        <f t="shared" si="33"/>
        <v>0</v>
      </c>
      <c r="Z52" s="3">
        <f t="shared" si="33"/>
        <v>0</v>
      </c>
      <c r="AA52" s="3">
        <f t="shared" si="33"/>
        <v>0</v>
      </c>
      <c r="AB52" s="3">
        <f t="shared" si="33"/>
        <v>0</v>
      </c>
      <c r="AC52" s="3">
        <f t="shared" si="33"/>
        <v>0</v>
      </c>
      <c r="AD52" s="3">
        <f t="shared" si="33"/>
        <v>0</v>
      </c>
      <c r="AE52" s="3">
        <f t="shared" si="33"/>
        <v>0</v>
      </c>
      <c r="AF52" s="3">
        <f t="shared" si="33"/>
        <v>0</v>
      </c>
      <c r="AG52" s="3">
        <f t="shared" si="33"/>
        <v>0</v>
      </c>
      <c r="AH52" s="3">
        <f t="shared" si="33"/>
        <v>0</v>
      </c>
      <c r="AI52" s="3">
        <f t="shared" si="33"/>
        <v>0</v>
      </c>
      <c r="AJ52" s="3">
        <f t="shared" si="33"/>
        <v>0</v>
      </c>
      <c r="AK52" s="3">
        <f t="shared" si="33"/>
        <v>0</v>
      </c>
      <c r="AL52" s="3">
        <f t="shared" si="33"/>
        <v>0</v>
      </c>
      <c r="AM52" s="3">
        <f t="shared" si="33"/>
        <v>0</v>
      </c>
    </row>
    <row r="53" spans="1:39" x14ac:dyDescent="0.25">
      <c r="A53" s="621"/>
      <c r="B53" s="11" t="str">
        <f t="shared" si="21"/>
        <v>Water Heating</v>
      </c>
      <c r="C53" s="3">
        <v>0</v>
      </c>
      <c r="D53" s="3">
        <v>0</v>
      </c>
      <c r="E53" s="3">
        <v>0</v>
      </c>
      <c r="F53" s="3">
        <v>0</v>
      </c>
      <c r="G53" s="3">
        <f t="shared" ref="G53:AM53" si="34">F53</f>
        <v>0</v>
      </c>
      <c r="H53" s="3">
        <f t="shared" si="34"/>
        <v>0</v>
      </c>
      <c r="I53" s="3">
        <f t="shared" si="34"/>
        <v>0</v>
      </c>
      <c r="J53" s="3">
        <f t="shared" si="34"/>
        <v>0</v>
      </c>
      <c r="K53" s="3">
        <f t="shared" si="34"/>
        <v>0</v>
      </c>
      <c r="L53" s="3">
        <f t="shared" si="34"/>
        <v>0</v>
      </c>
      <c r="M53" s="3">
        <f t="shared" si="34"/>
        <v>0</v>
      </c>
      <c r="N53" s="3">
        <f t="shared" si="34"/>
        <v>0</v>
      </c>
      <c r="O53" s="3">
        <f t="shared" si="34"/>
        <v>0</v>
      </c>
      <c r="P53" s="3">
        <f t="shared" si="34"/>
        <v>0</v>
      </c>
      <c r="Q53" s="3">
        <f t="shared" si="34"/>
        <v>0</v>
      </c>
      <c r="R53" s="3">
        <f t="shared" si="34"/>
        <v>0</v>
      </c>
      <c r="S53" s="3">
        <f t="shared" si="34"/>
        <v>0</v>
      </c>
      <c r="T53" s="420">
        <v>17220.95</v>
      </c>
      <c r="U53" s="3">
        <f t="shared" si="34"/>
        <v>17220.95</v>
      </c>
      <c r="V53" s="3">
        <f t="shared" si="34"/>
        <v>17220.95</v>
      </c>
      <c r="W53" s="3">
        <f t="shared" si="34"/>
        <v>17220.95</v>
      </c>
      <c r="X53" s="3">
        <f t="shared" si="34"/>
        <v>17220.95</v>
      </c>
      <c r="Y53" s="3">
        <f t="shared" si="34"/>
        <v>17220.95</v>
      </c>
      <c r="Z53" s="3">
        <f t="shared" si="34"/>
        <v>17220.95</v>
      </c>
      <c r="AA53" s="3">
        <f t="shared" si="34"/>
        <v>17220.95</v>
      </c>
      <c r="AB53" s="3">
        <f t="shared" si="34"/>
        <v>17220.95</v>
      </c>
      <c r="AC53" s="3">
        <f t="shared" si="34"/>
        <v>17220.95</v>
      </c>
      <c r="AD53" s="3">
        <f t="shared" si="34"/>
        <v>17220.95</v>
      </c>
      <c r="AE53" s="3">
        <f t="shared" si="34"/>
        <v>17220.95</v>
      </c>
      <c r="AF53" s="3">
        <f t="shared" si="34"/>
        <v>17220.95</v>
      </c>
      <c r="AG53" s="3">
        <f t="shared" si="34"/>
        <v>17220.95</v>
      </c>
      <c r="AH53" s="3">
        <f t="shared" si="34"/>
        <v>17220.95</v>
      </c>
      <c r="AI53" s="3">
        <f t="shared" si="34"/>
        <v>17220.95</v>
      </c>
      <c r="AJ53" s="3">
        <f t="shared" si="34"/>
        <v>17220.95</v>
      </c>
      <c r="AK53" s="3">
        <f t="shared" si="34"/>
        <v>17220.95</v>
      </c>
      <c r="AL53" s="3">
        <f t="shared" si="34"/>
        <v>17220.95</v>
      </c>
      <c r="AM53" s="3">
        <f t="shared" si="34"/>
        <v>17220.95</v>
      </c>
    </row>
    <row r="54" spans="1:39" ht="15" customHeight="1" x14ac:dyDescent="0.25">
      <c r="A54" s="621"/>
      <c r="B54" s="11" t="str">
        <f t="shared" si="21"/>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3">
      <c r="A55" s="622"/>
      <c r="B55" s="15" t="str">
        <f t="shared" si="21"/>
        <v>Monthly kWh</v>
      </c>
      <c r="C55" s="223">
        <f>SUM(C41:C54)</f>
        <v>0</v>
      </c>
      <c r="D55" s="223">
        <f t="shared" ref="D55:AM55" si="35">SUM(D41:D54)</f>
        <v>0</v>
      </c>
      <c r="E55" s="223">
        <f t="shared" si="35"/>
        <v>0</v>
      </c>
      <c r="F55" s="223">
        <f t="shared" si="35"/>
        <v>0</v>
      </c>
      <c r="G55" s="223">
        <f t="shared" si="35"/>
        <v>0</v>
      </c>
      <c r="H55" s="223">
        <f t="shared" si="35"/>
        <v>0</v>
      </c>
      <c r="I55" s="223">
        <f t="shared" si="35"/>
        <v>0</v>
      </c>
      <c r="J55" s="223">
        <f t="shared" si="35"/>
        <v>0</v>
      </c>
      <c r="K55" s="223">
        <f t="shared" si="35"/>
        <v>0</v>
      </c>
      <c r="L55" s="223">
        <f t="shared" si="35"/>
        <v>0</v>
      </c>
      <c r="M55" s="223">
        <f t="shared" si="35"/>
        <v>0</v>
      </c>
      <c r="N55" s="223">
        <f t="shared" si="35"/>
        <v>0</v>
      </c>
      <c r="O55" s="223">
        <f t="shared" si="35"/>
        <v>0</v>
      </c>
      <c r="P55" s="223">
        <f t="shared" si="35"/>
        <v>0</v>
      </c>
      <c r="Q55" s="223">
        <f t="shared" si="35"/>
        <v>0</v>
      </c>
      <c r="R55" s="223">
        <f t="shared" si="35"/>
        <v>0</v>
      </c>
      <c r="S55" s="223">
        <f t="shared" si="35"/>
        <v>0</v>
      </c>
      <c r="T55" s="223">
        <f t="shared" si="35"/>
        <v>2648200.59</v>
      </c>
      <c r="U55" s="223">
        <f t="shared" si="35"/>
        <v>2648200.59</v>
      </c>
      <c r="V55" s="223">
        <f t="shared" si="35"/>
        <v>2648200.59</v>
      </c>
      <c r="W55" s="223">
        <f t="shared" si="35"/>
        <v>2648200.59</v>
      </c>
      <c r="X55" s="223">
        <f t="shared" si="35"/>
        <v>2648200.59</v>
      </c>
      <c r="Y55" s="223">
        <f t="shared" si="35"/>
        <v>2648200.59</v>
      </c>
      <c r="Z55" s="223">
        <f t="shared" si="35"/>
        <v>2648200.59</v>
      </c>
      <c r="AA55" s="223">
        <f t="shared" si="35"/>
        <v>2648200.59</v>
      </c>
      <c r="AB55" s="223">
        <f t="shared" si="35"/>
        <v>2648200.59</v>
      </c>
      <c r="AC55" s="223">
        <f t="shared" si="35"/>
        <v>2648200.59</v>
      </c>
      <c r="AD55" s="223">
        <f t="shared" si="35"/>
        <v>2648200.59</v>
      </c>
      <c r="AE55" s="223">
        <f t="shared" si="35"/>
        <v>2648200.59</v>
      </c>
      <c r="AF55" s="223">
        <f t="shared" si="35"/>
        <v>2648200.59</v>
      </c>
      <c r="AG55" s="223">
        <f t="shared" si="35"/>
        <v>2648200.59</v>
      </c>
      <c r="AH55" s="223">
        <f t="shared" si="35"/>
        <v>2648200.59</v>
      </c>
      <c r="AI55" s="223">
        <f t="shared" si="35"/>
        <v>2648200.59</v>
      </c>
      <c r="AJ55" s="223">
        <f t="shared" si="35"/>
        <v>2648200.59</v>
      </c>
      <c r="AK55" s="223">
        <f t="shared" si="35"/>
        <v>2648200.59</v>
      </c>
      <c r="AL55" s="223">
        <f t="shared" si="35"/>
        <v>2648200.59</v>
      </c>
      <c r="AM55" s="223">
        <f t="shared" si="35"/>
        <v>2648200.59</v>
      </c>
    </row>
    <row r="56" spans="1:39" x14ac:dyDescent="0.25">
      <c r="A56" s="8"/>
      <c r="B56" s="241"/>
      <c r="C56" s="9"/>
      <c r="D56" s="241"/>
      <c r="E56" s="9"/>
      <c r="F56" s="241"/>
      <c r="G56" s="241"/>
      <c r="H56" s="9"/>
      <c r="I56" s="241"/>
      <c r="J56" s="241"/>
      <c r="K56" s="9"/>
      <c r="L56" s="241"/>
      <c r="M56" s="241"/>
      <c r="N56" s="9"/>
      <c r="O56" s="241"/>
      <c r="P56" s="241"/>
      <c r="Q56" s="9"/>
      <c r="R56" s="241"/>
      <c r="S56" s="241"/>
      <c r="T56" s="9"/>
      <c r="U56" s="241"/>
      <c r="V56" s="241"/>
      <c r="W56" s="9"/>
      <c r="X56" s="241"/>
      <c r="Y56" s="241"/>
      <c r="Z56" s="9"/>
      <c r="AA56" s="241"/>
      <c r="AB56" s="241"/>
      <c r="AC56" s="9"/>
      <c r="AD56" s="241"/>
      <c r="AE56" s="241"/>
      <c r="AF56" s="9"/>
      <c r="AG56" s="241"/>
      <c r="AH56" s="241"/>
      <c r="AI56" s="9"/>
      <c r="AJ56" s="241"/>
      <c r="AK56" s="241"/>
      <c r="AL56" s="9"/>
      <c r="AM56" s="241"/>
    </row>
    <row r="57" spans="1:39" ht="15.75" thickBot="1" x14ac:dyDescent="0.3">
      <c r="A57" s="194" t="s">
        <v>173</v>
      </c>
      <c r="B57" s="194"/>
      <c r="C57" s="194"/>
      <c r="D57" s="194"/>
      <c r="E57" s="194"/>
      <c r="F57" s="194"/>
      <c r="G57" s="194"/>
      <c r="H57" s="194"/>
      <c r="I57" s="194"/>
      <c r="J57" s="194"/>
      <c r="K57" s="242"/>
      <c r="L57" s="120"/>
      <c r="M57" s="120"/>
      <c r="N57" s="242"/>
      <c r="O57" s="120"/>
      <c r="P57" s="120"/>
      <c r="Q57" s="242"/>
      <c r="R57" s="120"/>
      <c r="S57" s="120"/>
      <c r="T57" s="242"/>
      <c r="U57" s="120"/>
      <c r="V57" s="120"/>
      <c r="W57" s="242"/>
      <c r="X57" s="120"/>
      <c r="Y57" s="120"/>
      <c r="Z57" s="242"/>
      <c r="AA57" s="120"/>
      <c r="AB57" s="120"/>
      <c r="AC57" s="242"/>
      <c r="AD57" s="120"/>
      <c r="AE57" s="120"/>
      <c r="AF57" s="242"/>
      <c r="AG57" s="120"/>
      <c r="AH57" s="120"/>
      <c r="AI57" s="242"/>
      <c r="AJ57" s="120"/>
      <c r="AK57" s="120"/>
      <c r="AL57" s="242"/>
      <c r="AM57" s="120"/>
    </row>
    <row r="58" spans="1:39" ht="16.5" thickBot="1" x14ac:dyDescent="0.3">
      <c r="A58" s="623" t="s">
        <v>16</v>
      </c>
      <c r="B58" s="17" t="str">
        <f t="shared" ref="B58" si="36">B40</f>
        <v>End Use</v>
      </c>
      <c r="C58" s="135">
        <f>C$4</f>
        <v>45292</v>
      </c>
      <c r="D58" s="135">
        <f t="shared" ref="D58:AM58" si="37">D$4</f>
        <v>45323</v>
      </c>
      <c r="E58" s="135">
        <f t="shared" si="37"/>
        <v>45352</v>
      </c>
      <c r="F58" s="135">
        <f t="shared" si="37"/>
        <v>45383</v>
      </c>
      <c r="G58" s="135">
        <f t="shared" si="37"/>
        <v>45413</v>
      </c>
      <c r="H58" s="135">
        <f t="shared" si="37"/>
        <v>45444</v>
      </c>
      <c r="I58" s="135">
        <f t="shared" si="37"/>
        <v>45474</v>
      </c>
      <c r="J58" s="135">
        <f t="shared" si="37"/>
        <v>45505</v>
      </c>
      <c r="K58" s="135">
        <f t="shared" si="37"/>
        <v>45536</v>
      </c>
      <c r="L58" s="135">
        <f t="shared" si="37"/>
        <v>45566</v>
      </c>
      <c r="M58" s="135">
        <f t="shared" si="37"/>
        <v>45597</v>
      </c>
      <c r="N58" s="135">
        <f t="shared" si="37"/>
        <v>45627</v>
      </c>
      <c r="O58" s="135">
        <f t="shared" si="37"/>
        <v>45658</v>
      </c>
      <c r="P58" s="135">
        <f t="shared" si="37"/>
        <v>45689</v>
      </c>
      <c r="Q58" s="135">
        <f t="shared" si="37"/>
        <v>45717</v>
      </c>
      <c r="R58" s="135">
        <f t="shared" si="37"/>
        <v>45748</v>
      </c>
      <c r="S58" s="135">
        <f t="shared" si="37"/>
        <v>45778</v>
      </c>
      <c r="T58" s="135">
        <f t="shared" si="37"/>
        <v>45809</v>
      </c>
      <c r="U58" s="135">
        <f t="shared" si="37"/>
        <v>45839</v>
      </c>
      <c r="V58" s="135">
        <f t="shared" si="37"/>
        <v>45870</v>
      </c>
      <c r="W58" s="135">
        <f t="shared" si="37"/>
        <v>45901</v>
      </c>
      <c r="X58" s="135">
        <f t="shared" si="37"/>
        <v>45931</v>
      </c>
      <c r="Y58" s="135">
        <f t="shared" si="37"/>
        <v>45962</v>
      </c>
      <c r="Z58" s="135">
        <f t="shared" si="37"/>
        <v>45992</v>
      </c>
      <c r="AA58" s="135">
        <f t="shared" si="37"/>
        <v>46023</v>
      </c>
      <c r="AB58" s="135">
        <f t="shared" si="37"/>
        <v>46054</v>
      </c>
      <c r="AC58" s="135">
        <f t="shared" si="37"/>
        <v>46082</v>
      </c>
      <c r="AD58" s="135">
        <f t="shared" si="37"/>
        <v>46113</v>
      </c>
      <c r="AE58" s="135">
        <f t="shared" si="37"/>
        <v>46143</v>
      </c>
      <c r="AF58" s="135">
        <f t="shared" si="37"/>
        <v>46174</v>
      </c>
      <c r="AG58" s="135">
        <f t="shared" si="37"/>
        <v>46204</v>
      </c>
      <c r="AH58" s="135">
        <f t="shared" si="37"/>
        <v>46235</v>
      </c>
      <c r="AI58" s="135">
        <f t="shared" si="37"/>
        <v>46266</v>
      </c>
      <c r="AJ58" s="135">
        <f t="shared" si="37"/>
        <v>46296</v>
      </c>
      <c r="AK58" s="135">
        <f t="shared" si="37"/>
        <v>46327</v>
      </c>
      <c r="AL58" s="135">
        <f t="shared" si="37"/>
        <v>46357</v>
      </c>
      <c r="AM58" s="135">
        <f t="shared" si="37"/>
        <v>46388</v>
      </c>
    </row>
    <row r="59" spans="1:39" ht="15" customHeight="1" x14ac:dyDescent="0.25">
      <c r="A59" s="624"/>
      <c r="B59" s="13" t="str">
        <f t="shared" ref="B59:B72" si="38">B41</f>
        <v>Air Comp</v>
      </c>
      <c r="C59" s="23">
        <f>((C5*0.5)-C41)*C78*C$93*C$2</f>
        <v>0</v>
      </c>
      <c r="D59" s="23">
        <f>((D5*0.5)+C23-D41)*D78*D$93*D$2</f>
        <v>0</v>
      </c>
      <c r="E59" s="23">
        <f t="shared" ref="E59:AM59" si="39">((E5*0.5)+D23-E41)*E78*E$93*E$2</f>
        <v>0</v>
      </c>
      <c r="F59" s="23">
        <f t="shared" si="39"/>
        <v>0</v>
      </c>
      <c r="G59" s="23">
        <f t="shared" si="39"/>
        <v>0</v>
      </c>
      <c r="H59" s="23">
        <f t="shared" si="39"/>
        <v>0</v>
      </c>
      <c r="I59" s="23">
        <f t="shared" si="39"/>
        <v>0</v>
      </c>
      <c r="J59" s="23">
        <f t="shared" si="39"/>
        <v>0</v>
      </c>
      <c r="K59" s="23">
        <f t="shared" si="39"/>
        <v>0</v>
      </c>
      <c r="L59" s="23">
        <f t="shared" si="39"/>
        <v>0</v>
      </c>
      <c r="M59" s="23">
        <f t="shared" si="39"/>
        <v>0</v>
      </c>
      <c r="N59" s="23">
        <f t="shared" si="39"/>
        <v>0</v>
      </c>
      <c r="O59" s="23">
        <f t="shared" si="39"/>
        <v>0</v>
      </c>
      <c r="P59" s="23">
        <f t="shared" si="39"/>
        <v>0</v>
      </c>
      <c r="Q59" s="23">
        <f t="shared" si="39"/>
        <v>0</v>
      </c>
      <c r="R59" s="23">
        <f t="shared" si="39"/>
        <v>0</v>
      </c>
      <c r="S59" s="23">
        <f t="shared" si="39"/>
        <v>0</v>
      </c>
      <c r="T59" s="23">
        <f t="shared" si="39"/>
        <v>0</v>
      </c>
      <c r="U59" s="23">
        <f t="shared" si="39"/>
        <v>0</v>
      </c>
      <c r="V59" s="23">
        <f t="shared" si="39"/>
        <v>0</v>
      </c>
      <c r="W59" s="23">
        <f t="shared" si="39"/>
        <v>0</v>
      </c>
      <c r="X59" s="23">
        <f t="shared" si="39"/>
        <v>0</v>
      </c>
      <c r="Y59" s="23">
        <f t="shared" si="39"/>
        <v>0</v>
      </c>
      <c r="Z59" s="23">
        <f t="shared" si="39"/>
        <v>0</v>
      </c>
      <c r="AA59" s="23">
        <f t="shared" si="39"/>
        <v>0</v>
      </c>
      <c r="AB59" s="23">
        <f t="shared" si="39"/>
        <v>0</v>
      </c>
      <c r="AC59" s="23">
        <f t="shared" si="39"/>
        <v>0</v>
      </c>
      <c r="AD59" s="23">
        <f t="shared" si="39"/>
        <v>0</v>
      </c>
      <c r="AE59" s="23">
        <f t="shared" si="39"/>
        <v>0</v>
      </c>
      <c r="AF59" s="23">
        <f t="shared" si="39"/>
        <v>0</v>
      </c>
      <c r="AG59" s="23">
        <f t="shared" si="39"/>
        <v>0</v>
      </c>
      <c r="AH59" s="23">
        <f t="shared" si="39"/>
        <v>0</v>
      </c>
      <c r="AI59" s="23">
        <f t="shared" si="39"/>
        <v>0</v>
      </c>
      <c r="AJ59" s="23">
        <f t="shared" si="39"/>
        <v>0</v>
      </c>
      <c r="AK59" s="23">
        <f t="shared" si="39"/>
        <v>0</v>
      </c>
      <c r="AL59" s="23">
        <f t="shared" si="39"/>
        <v>0</v>
      </c>
      <c r="AM59" s="23">
        <f t="shared" si="39"/>
        <v>0</v>
      </c>
    </row>
    <row r="60" spans="1:39" ht="15.75" x14ac:dyDescent="0.25">
      <c r="A60" s="624"/>
      <c r="B60" s="13" t="str">
        <f t="shared" si="38"/>
        <v>Building Shell</v>
      </c>
      <c r="C60" s="23">
        <f t="shared" ref="C60:C71" si="40">((C6*0.5)-C42)*C79*C$93*C$2</f>
        <v>0</v>
      </c>
      <c r="D60" s="23">
        <f t="shared" ref="D60:AM60" si="41">((D6*0.5)+C24-D42)*D79*D$93*D$2</f>
        <v>0</v>
      </c>
      <c r="E60" s="23">
        <f t="shared" si="41"/>
        <v>0</v>
      </c>
      <c r="F60" s="23">
        <f t="shared" si="41"/>
        <v>0</v>
      </c>
      <c r="G60" s="23">
        <f t="shared" si="41"/>
        <v>0</v>
      </c>
      <c r="H60" s="23">
        <f t="shared" si="41"/>
        <v>0</v>
      </c>
      <c r="I60" s="23">
        <f t="shared" si="41"/>
        <v>0</v>
      </c>
      <c r="J60" s="23">
        <f t="shared" si="41"/>
        <v>0</v>
      </c>
      <c r="K60" s="23">
        <f t="shared" si="41"/>
        <v>0</v>
      </c>
      <c r="L60" s="23">
        <f t="shared" si="41"/>
        <v>0</v>
      </c>
      <c r="M60" s="23">
        <f t="shared" si="41"/>
        <v>0</v>
      </c>
      <c r="N60" s="23">
        <f t="shared" si="41"/>
        <v>0</v>
      </c>
      <c r="O60" s="23">
        <f t="shared" si="41"/>
        <v>0</v>
      </c>
      <c r="P60" s="23">
        <f t="shared" si="41"/>
        <v>0</v>
      </c>
      <c r="Q60" s="23">
        <f t="shared" si="41"/>
        <v>0</v>
      </c>
      <c r="R60" s="23">
        <f t="shared" si="41"/>
        <v>0</v>
      </c>
      <c r="S60" s="23">
        <f t="shared" si="41"/>
        <v>0</v>
      </c>
      <c r="T60" s="23">
        <f t="shared" si="41"/>
        <v>-51.543550840320002</v>
      </c>
      <c r="U60" s="23">
        <f t="shared" si="41"/>
        <v>-69.393506780639996</v>
      </c>
      <c r="V60" s="23">
        <f t="shared" si="41"/>
        <v>-64.83449019935999</v>
      </c>
      <c r="W60" s="23">
        <f t="shared" si="41"/>
        <v>-28.076781566399998</v>
      </c>
      <c r="X60" s="23">
        <f t="shared" si="41"/>
        <v>-11.837028999040001</v>
      </c>
      <c r="Y60" s="23">
        <f t="shared" si="41"/>
        <v>-19.796695831359997</v>
      </c>
      <c r="Z60" s="23">
        <f t="shared" si="41"/>
        <v>-30.822502693920001</v>
      </c>
      <c r="AA60" s="23">
        <f t="shared" si="41"/>
        <v>-29.743097289920001</v>
      </c>
      <c r="AB60" s="23">
        <f t="shared" si="41"/>
        <v>-25.043000353279997</v>
      </c>
      <c r="AC60" s="23">
        <f t="shared" si="41"/>
        <v>-21.350427600600003</v>
      </c>
      <c r="AD60" s="23">
        <f t="shared" si="41"/>
        <v>-12.77774816472</v>
      </c>
      <c r="AE60" s="23">
        <f t="shared" si="41"/>
        <v>-14.900199642720001</v>
      </c>
      <c r="AF60" s="23">
        <f t="shared" si="41"/>
        <v>-51.543550840320002</v>
      </c>
      <c r="AG60" s="23">
        <f t="shared" si="41"/>
        <v>-69.393506780639996</v>
      </c>
      <c r="AH60" s="23">
        <f t="shared" si="41"/>
        <v>-64.83449019935999</v>
      </c>
      <c r="AI60" s="23">
        <f t="shared" si="41"/>
        <v>-28.076781566399998</v>
      </c>
      <c r="AJ60" s="23">
        <f t="shared" si="41"/>
        <v>-11.837028999040001</v>
      </c>
      <c r="AK60" s="23">
        <f t="shared" si="41"/>
        <v>-19.796695831359997</v>
      </c>
      <c r="AL60" s="23">
        <f t="shared" si="41"/>
        <v>-30.822502693920001</v>
      </c>
      <c r="AM60" s="23">
        <f t="shared" si="41"/>
        <v>-29.743097289920001</v>
      </c>
    </row>
    <row r="61" spans="1:39" ht="15.75" x14ac:dyDescent="0.25">
      <c r="A61" s="624"/>
      <c r="B61" s="13" t="str">
        <f t="shared" si="38"/>
        <v>Cooking</v>
      </c>
      <c r="C61" s="23">
        <f t="shared" si="40"/>
        <v>0</v>
      </c>
      <c r="D61" s="23">
        <f t="shared" ref="D61:AM61" si="42">((D7*0.5)+C25-D43)*D80*D$93*D$2</f>
        <v>0</v>
      </c>
      <c r="E61" s="23">
        <f t="shared" si="42"/>
        <v>1.1953044185025701</v>
      </c>
      <c r="F61" s="23">
        <f t="shared" si="42"/>
        <v>2.4214296506360293</v>
      </c>
      <c r="G61" s="23">
        <f t="shared" si="42"/>
        <v>3.2272923326842355</v>
      </c>
      <c r="H61" s="23">
        <f t="shared" si="42"/>
        <v>19.278321342828068</v>
      </c>
      <c r="I61" s="23">
        <f t="shared" si="42"/>
        <v>48.355171492421576</v>
      </c>
      <c r="J61" s="23">
        <f t="shared" si="42"/>
        <v>65.100469522796161</v>
      </c>
      <c r="K61" s="23">
        <f t="shared" si="42"/>
        <v>74.865827816033814</v>
      </c>
      <c r="L61" s="23">
        <f t="shared" si="42"/>
        <v>59.939823435066742</v>
      </c>
      <c r="M61" s="23">
        <f t="shared" si="42"/>
        <v>69.248696603546421</v>
      </c>
      <c r="N61" s="23">
        <f t="shared" si="42"/>
        <v>79.535566545913099</v>
      </c>
      <c r="O61" s="23">
        <f t="shared" si="42"/>
        <v>82.457253505105925</v>
      </c>
      <c r="P61" s="23">
        <f t="shared" si="42"/>
        <v>73.230265350390127</v>
      </c>
      <c r="Q61" s="23">
        <f t="shared" si="42"/>
        <v>79.441770583555439</v>
      </c>
      <c r="R61" s="23">
        <f t="shared" si="42"/>
        <v>80.465969928828059</v>
      </c>
      <c r="S61" s="23">
        <f t="shared" si="42"/>
        <v>99.585020551399282</v>
      </c>
      <c r="T61" s="23">
        <f t="shared" si="42"/>
        <v>158.84094522991703</v>
      </c>
      <c r="U61" s="23">
        <f t="shared" si="42"/>
        <v>163.73237828049378</v>
      </c>
      <c r="V61" s="23">
        <f t="shared" si="42"/>
        <v>163.78196005800447</v>
      </c>
      <c r="W61" s="23">
        <f t="shared" si="42"/>
        <v>159.18611068104931</v>
      </c>
      <c r="X61" s="23">
        <f t="shared" si="42"/>
        <v>105.45747257705401</v>
      </c>
      <c r="Y61" s="23">
        <f t="shared" si="42"/>
        <v>104.50647470458033</v>
      </c>
      <c r="Z61" s="23">
        <f t="shared" si="42"/>
        <v>100.41711896447661</v>
      </c>
      <c r="AA61" s="23">
        <f t="shared" si="42"/>
        <v>93.251991992033894</v>
      </c>
      <c r="AB61" s="23">
        <f t="shared" si="42"/>
        <v>84.893322653401583</v>
      </c>
      <c r="AC61" s="23">
        <f t="shared" si="42"/>
        <v>96.103885387748448</v>
      </c>
      <c r="AD61" s="23">
        <f t="shared" si="42"/>
        <v>88.878416477157984</v>
      </c>
      <c r="AE61" s="23">
        <f t="shared" si="42"/>
        <v>113.62498864460673</v>
      </c>
      <c r="AF61" s="23">
        <f t="shared" si="42"/>
        <v>158.84094522991703</v>
      </c>
      <c r="AG61" s="23">
        <f t="shared" si="42"/>
        <v>163.73237828049378</v>
      </c>
      <c r="AH61" s="23">
        <f t="shared" si="42"/>
        <v>163.78196005800447</v>
      </c>
      <c r="AI61" s="23">
        <f t="shared" si="42"/>
        <v>159.18611068104931</v>
      </c>
      <c r="AJ61" s="23">
        <f t="shared" si="42"/>
        <v>105.45747257705401</v>
      </c>
      <c r="AK61" s="23">
        <f t="shared" si="42"/>
        <v>104.50647470458033</v>
      </c>
      <c r="AL61" s="23">
        <f t="shared" si="42"/>
        <v>100.41711896447661</v>
      </c>
      <c r="AM61" s="23">
        <f t="shared" si="42"/>
        <v>93.251991992033894</v>
      </c>
    </row>
    <row r="62" spans="1:39" ht="15.75" x14ac:dyDescent="0.25">
      <c r="A62" s="624"/>
      <c r="B62" s="13" t="str">
        <f t="shared" si="38"/>
        <v>Cooling</v>
      </c>
      <c r="C62" s="23">
        <f t="shared" si="40"/>
        <v>0</v>
      </c>
      <c r="D62" s="23">
        <f t="shared" ref="D62:AM62" si="43">((D8*0.5)+C26-D44)*D81*D$93*D$2</f>
        <v>0</v>
      </c>
      <c r="E62" s="23">
        <f t="shared" si="43"/>
        <v>0</v>
      </c>
      <c r="F62" s="23">
        <f t="shared" si="43"/>
        <v>0</v>
      </c>
      <c r="G62" s="23">
        <f t="shared" si="43"/>
        <v>0</v>
      </c>
      <c r="H62" s="23">
        <f t="shared" si="43"/>
        <v>0</v>
      </c>
      <c r="I62" s="23">
        <f t="shared" si="43"/>
        <v>0</v>
      </c>
      <c r="J62" s="23">
        <f t="shared" si="43"/>
        <v>0</v>
      </c>
      <c r="K62" s="23">
        <f t="shared" si="43"/>
        <v>0</v>
      </c>
      <c r="L62" s="23">
        <f t="shared" si="43"/>
        <v>0</v>
      </c>
      <c r="M62" s="23">
        <f t="shared" si="43"/>
        <v>0</v>
      </c>
      <c r="N62" s="23">
        <f t="shared" si="43"/>
        <v>0</v>
      </c>
      <c r="O62" s="23">
        <f t="shared" si="43"/>
        <v>0</v>
      </c>
      <c r="P62" s="23">
        <f t="shared" si="43"/>
        <v>0</v>
      </c>
      <c r="Q62" s="23">
        <f t="shared" si="43"/>
        <v>0</v>
      </c>
      <c r="R62" s="23">
        <f t="shared" si="43"/>
        <v>0</v>
      </c>
      <c r="S62" s="23">
        <f t="shared" si="43"/>
        <v>0</v>
      </c>
      <c r="T62" s="23">
        <f t="shared" si="43"/>
        <v>-588.44652972136862</v>
      </c>
      <c r="U62" s="23">
        <f t="shared" si="43"/>
        <v>-800.61246220649639</v>
      </c>
      <c r="V62" s="23">
        <f t="shared" si="43"/>
        <v>-745.89193136882363</v>
      </c>
      <c r="W62" s="23">
        <f t="shared" si="43"/>
        <v>-300.04782825005475</v>
      </c>
      <c r="X62" s="23">
        <f t="shared" si="43"/>
        <v>-34.761445595246236</v>
      </c>
      <c r="Y62" s="23">
        <f t="shared" si="43"/>
        <v>-10.925140134256198</v>
      </c>
      <c r="Z62" s="23">
        <f t="shared" si="43"/>
        <v>-0.11291472918984</v>
      </c>
      <c r="AA62" s="23">
        <f t="shared" si="43"/>
        <v>-9.4071608503799985E-3</v>
      </c>
      <c r="AB62" s="23">
        <f t="shared" si="43"/>
        <v>-0.38612719497247988</v>
      </c>
      <c r="AC62" s="23">
        <f t="shared" si="43"/>
        <v>-12.344069738874959</v>
      </c>
      <c r="AD62" s="23">
        <f t="shared" si="43"/>
        <v>-38.255569342820273</v>
      </c>
      <c r="AE62" s="23">
        <f t="shared" si="43"/>
        <v>-120.06423281858137</v>
      </c>
      <c r="AF62" s="23">
        <f t="shared" si="43"/>
        <v>-588.44652972136862</v>
      </c>
      <c r="AG62" s="23">
        <f t="shared" si="43"/>
        <v>-800.61246220649639</v>
      </c>
      <c r="AH62" s="23">
        <f t="shared" si="43"/>
        <v>-745.89193136882363</v>
      </c>
      <c r="AI62" s="23">
        <f t="shared" si="43"/>
        <v>-300.04782825005475</v>
      </c>
      <c r="AJ62" s="23">
        <f t="shared" si="43"/>
        <v>-34.761445595246236</v>
      </c>
      <c r="AK62" s="23">
        <f t="shared" si="43"/>
        <v>-10.925140134256198</v>
      </c>
      <c r="AL62" s="23">
        <f t="shared" si="43"/>
        <v>-0.11291472918984</v>
      </c>
      <c r="AM62" s="23">
        <f t="shared" si="43"/>
        <v>-9.4071608503799985E-3</v>
      </c>
    </row>
    <row r="63" spans="1:39" ht="15.75" x14ac:dyDescent="0.25">
      <c r="A63" s="624"/>
      <c r="B63" s="13" t="str">
        <f t="shared" si="38"/>
        <v>Ext Lighting</v>
      </c>
      <c r="C63" s="23">
        <f t="shared" si="40"/>
        <v>0</v>
      </c>
      <c r="D63" s="23">
        <f t="shared" ref="D63:AM63" si="44">((D9*0.5)+C27-D45)*D82*D$93*D$2</f>
        <v>0</v>
      </c>
      <c r="E63" s="23">
        <f t="shared" si="44"/>
        <v>0</v>
      </c>
      <c r="F63" s="23">
        <f t="shared" si="44"/>
        <v>0</v>
      </c>
      <c r="G63" s="23">
        <f t="shared" si="44"/>
        <v>0</v>
      </c>
      <c r="H63" s="23">
        <f t="shared" si="44"/>
        <v>0</v>
      </c>
      <c r="I63" s="23">
        <f t="shared" si="44"/>
        <v>0</v>
      </c>
      <c r="J63" s="23">
        <f t="shared" si="44"/>
        <v>0</v>
      </c>
      <c r="K63" s="23">
        <f t="shared" si="44"/>
        <v>0</v>
      </c>
      <c r="L63" s="23">
        <f t="shared" si="44"/>
        <v>0</v>
      </c>
      <c r="M63" s="23">
        <f t="shared" si="44"/>
        <v>0</v>
      </c>
      <c r="N63" s="23">
        <f t="shared" si="44"/>
        <v>0</v>
      </c>
      <c r="O63" s="23">
        <f t="shared" si="44"/>
        <v>0</v>
      </c>
      <c r="P63" s="23">
        <f t="shared" si="44"/>
        <v>0</v>
      </c>
      <c r="Q63" s="23">
        <f t="shared" si="44"/>
        <v>0</v>
      </c>
      <c r="R63" s="23">
        <f t="shared" si="44"/>
        <v>0</v>
      </c>
      <c r="S63" s="23">
        <f t="shared" si="44"/>
        <v>0</v>
      </c>
      <c r="T63" s="23">
        <f t="shared" si="44"/>
        <v>0</v>
      </c>
      <c r="U63" s="23">
        <f t="shared" si="44"/>
        <v>0</v>
      </c>
      <c r="V63" s="23">
        <f t="shared" si="44"/>
        <v>0</v>
      </c>
      <c r="W63" s="23">
        <f t="shared" si="44"/>
        <v>0</v>
      </c>
      <c r="X63" s="23">
        <f t="shared" si="44"/>
        <v>0</v>
      </c>
      <c r="Y63" s="23">
        <f t="shared" si="44"/>
        <v>0</v>
      </c>
      <c r="Z63" s="23">
        <f t="shared" si="44"/>
        <v>0</v>
      </c>
      <c r="AA63" s="23">
        <f t="shared" si="44"/>
        <v>0</v>
      </c>
      <c r="AB63" s="23">
        <f t="shared" si="44"/>
        <v>0</v>
      </c>
      <c r="AC63" s="23">
        <f t="shared" si="44"/>
        <v>0</v>
      </c>
      <c r="AD63" s="23">
        <f t="shared" si="44"/>
        <v>0</v>
      </c>
      <c r="AE63" s="23">
        <f t="shared" si="44"/>
        <v>0</v>
      </c>
      <c r="AF63" s="23">
        <f t="shared" si="44"/>
        <v>0</v>
      </c>
      <c r="AG63" s="23">
        <f t="shared" si="44"/>
        <v>0</v>
      </c>
      <c r="AH63" s="23">
        <f t="shared" si="44"/>
        <v>0</v>
      </c>
      <c r="AI63" s="23">
        <f t="shared" si="44"/>
        <v>0</v>
      </c>
      <c r="AJ63" s="23">
        <f t="shared" si="44"/>
        <v>0</v>
      </c>
      <c r="AK63" s="23">
        <f t="shared" si="44"/>
        <v>0</v>
      </c>
      <c r="AL63" s="23">
        <f t="shared" si="44"/>
        <v>0</v>
      </c>
      <c r="AM63" s="23">
        <f t="shared" si="44"/>
        <v>0</v>
      </c>
    </row>
    <row r="64" spans="1:39" ht="15.75" x14ac:dyDescent="0.25">
      <c r="A64" s="624"/>
      <c r="B64" s="13" t="str">
        <f t="shared" si="38"/>
        <v>Heating</v>
      </c>
      <c r="C64" s="23">
        <f t="shared" si="40"/>
        <v>0</v>
      </c>
      <c r="D64" s="23">
        <f t="shared" ref="D64:AM64" si="45">((D10*0.5)+C28-D46)*D83*D$93*D$2</f>
        <v>0</v>
      </c>
      <c r="E64" s="23">
        <f t="shared" si="45"/>
        <v>0</v>
      </c>
      <c r="F64" s="23">
        <f t="shared" si="45"/>
        <v>0</v>
      </c>
      <c r="G64" s="23">
        <f t="shared" si="45"/>
        <v>0</v>
      </c>
      <c r="H64" s="23">
        <f t="shared" si="45"/>
        <v>0</v>
      </c>
      <c r="I64" s="23">
        <f t="shared" si="45"/>
        <v>0</v>
      </c>
      <c r="J64" s="23">
        <f t="shared" si="45"/>
        <v>0</v>
      </c>
      <c r="K64" s="23">
        <f t="shared" si="45"/>
        <v>0</v>
      </c>
      <c r="L64" s="23">
        <f t="shared" si="45"/>
        <v>0</v>
      </c>
      <c r="M64" s="23">
        <f t="shared" si="45"/>
        <v>0</v>
      </c>
      <c r="N64" s="23">
        <f t="shared" si="45"/>
        <v>0</v>
      </c>
      <c r="O64" s="23">
        <f t="shared" si="45"/>
        <v>0</v>
      </c>
      <c r="P64" s="23">
        <f t="shared" si="45"/>
        <v>0</v>
      </c>
      <c r="Q64" s="23">
        <f t="shared" si="45"/>
        <v>0</v>
      </c>
      <c r="R64" s="23">
        <f t="shared" si="45"/>
        <v>0</v>
      </c>
      <c r="S64" s="23">
        <f t="shared" si="45"/>
        <v>0</v>
      </c>
      <c r="T64" s="23">
        <f t="shared" si="45"/>
        <v>-1.4254453259520001</v>
      </c>
      <c r="U64" s="23">
        <f t="shared" si="45"/>
        <v>-0.96080657011199999</v>
      </c>
      <c r="V64" s="23">
        <f t="shared" si="45"/>
        <v>-1.1390287214591999</v>
      </c>
      <c r="W64" s="23">
        <f t="shared" si="45"/>
        <v>-3.1203811302912001</v>
      </c>
      <c r="X64" s="23">
        <f t="shared" si="45"/>
        <v>-11.807718600038401</v>
      </c>
      <c r="Y64" s="23">
        <f t="shared" si="45"/>
        <v>-25.148821601203199</v>
      </c>
      <c r="Z64" s="23">
        <f t="shared" si="45"/>
        <v>-41.087887566566401</v>
      </c>
      <c r="AA64" s="23">
        <f t="shared" si="45"/>
        <v>-39.660057352502406</v>
      </c>
      <c r="AB64" s="23">
        <f t="shared" si="45"/>
        <v>-33.348910530969604</v>
      </c>
      <c r="AC64" s="23">
        <f t="shared" si="45"/>
        <v>-27.057651238425606</v>
      </c>
      <c r="AD64" s="23">
        <f t="shared" si="45"/>
        <v>-12.662714792217599</v>
      </c>
      <c r="AE64" s="23">
        <f t="shared" si="45"/>
        <v>-6.1354951462368001</v>
      </c>
      <c r="AF64" s="23">
        <f t="shared" si="45"/>
        <v>-1.4254453259520001</v>
      </c>
      <c r="AG64" s="23">
        <f t="shared" si="45"/>
        <v>-0.96080657011199999</v>
      </c>
      <c r="AH64" s="23">
        <f t="shared" si="45"/>
        <v>-1.1390287214591999</v>
      </c>
      <c r="AI64" s="23">
        <f t="shared" si="45"/>
        <v>-3.1203811302912001</v>
      </c>
      <c r="AJ64" s="23">
        <f t="shared" si="45"/>
        <v>-11.807718600038401</v>
      </c>
      <c r="AK64" s="23">
        <f t="shared" si="45"/>
        <v>-25.148821601203199</v>
      </c>
      <c r="AL64" s="23">
        <f t="shared" si="45"/>
        <v>-41.087887566566401</v>
      </c>
      <c r="AM64" s="23">
        <f t="shared" si="45"/>
        <v>-39.660057352502406</v>
      </c>
    </row>
    <row r="65" spans="1:41" ht="15.75" x14ac:dyDescent="0.25">
      <c r="A65" s="624"/>
      <c r="B65" s="13" t="str">
        <f t="shared" si="38"/>
        <v>HVAC</v>
      </c>
      <c r="C65" s="23">
        <f t="shared" si="40"/>
        <v>0</v>
      </c>
      <c r="D65" s="23">
        <f t="shared" ref="D65:AM65" si="46">((D11*0.5)+C29-D47)*D84*D$93*D$2</f>
        <v>0</v>
      </c>
      <c r="E65" s="23">
        <f t="shared" si="46"/>
        <v>30.564054086760041</v>
      </c>
      <c r="F65" s="23">
        <f t="shared" si="46"/>
        <v>84.044881683432848</v>
      </c>
      <c r="G65" s="23">
        <f t="shared" si="46"/>
        <v>206.85026239833192</v>
      </c>
      <c r="H65" s="23">
        <f t="shared" si="46"/>
        <v>956.96074708545075</v>
      </c>
      <c r="I65" s="23">
        <f t="shared" si="46"/>
        <v>1331.9072528166685</v>
      </c>
      <c r="J65" s="23">
        <f t="shared" si="46"/>
        <v>1251.5828236343916</v>
      </c>
      <c r="K65" s="23">
        <f t="shared" si="46"/>
        <v>544.07457550472463</v>
      </c>
      <c r="L65" s="23">
        <f t="shared" si="46"/>
        <v>227.0736570670835</v>
      </c>
      <c r="M65" s="23">
        <f t="shared" si="46"/>
        <v>390.69315910848303</v>
      </c>
      <c r="N65" s="23">
        <f t="shared" si="46"/>
        <v>622.62510926002983</v>
      </c>
      <c r="O65" s="23">
        <f t="shared" si="46"/>
        <v>604.32198689244694</v>
      </c>
      <c r="P65" s="23">
        <f t="shared" si="46"/>
        <v>496.38070532365413</v>
      </c>
      <c r="Q65" s="23">
        <f t="shared" si="46"/>
        <v>405.53281519993811</v>
      </c>
      <c r="R65" s="23">
        <f t="shared" si="46"/>
        <v>265.81636997550851</v>
      </c>
      <c r="S65" s="23">
        <f t="shared" si="46"/>
        <v>300.07078065251352</v>
      </c>
      <c r="T65" s="23">
        <f t="shared" si="46"/>
        <v>-13371.213090512623</v>
      </c>
      <c r="U65" s="23">
        <f t="shared" si="46"/>
        <v>-18001.774249826005</v>
      </c>
      <c r="V65" s="23">
        <f t="shared" si="46"/>
        <v>-16819.09317338395</v>
      </c>
      <c r="W65" s="23">
        <f t="shared" si="46"/>
        <v>-7283.5616308847311</v>
      </c>
      <c r="X65" s="23">
        <f t="shared" si="46"/>
        <v>-3070.7127181647343</v>
      </c>
      <c r="Y65" s="23">
        <f t="shared" si="46"/>
        <v>-5135.5763065145893</v>
      </c>
      <c r="Z65" s="23">
        <f t="shared" si="46"/>
        <v>-7995.8451597578187</v>
      </c>
      <c r="AA65" s="23">
        <f t="shared" si="46"/>
        <v>-7715.8303095460506</v>
      </c>
      <c r="AB65" s="23">
        <f t="shared" si="46"/>
        <v>-6496.550755435127</v>
      </c>
      <c r="AC65" s="23">
        <f t="shared" si="46"/>
        <v>-5538.6389250828806</v>
      </c>
      <c r="AD65" s="23">
        <f t="shared" si="46"/>
        <v>-3314.7501625698433</v>
      </c>
      <c r="AE65" s="23">
        <f t="shared" si="46"/>
        <v>-3865.3476771751311</v>
      </c>
      <c r="AF65" s="23">
        <f t="shared" si="46"/>
        <v>-13371.213090512623</v>
      </c>
      <c r="AG65" s="23">
        <f t="shared" si="46"/>
        <v>-18001.774249826005</v>
      </c>
      <c r="AH65" s="23">
        <f t="shared" si="46"/>
        <v>-16819.09317338395</v>
      </c>
      <c r="AI65" s="23">
        <f t="shared" si="46"/>
        <v>-7283.5616308847311</v>
      </c>
      <c r="AJ65" s="23">
        <f t="shared" si="46"/>
        <v>-3070.7127181647343</v>
      </c>
      <c r="AK65" s="23">
        <f t="shared" si="46"/>
        <v>-5135.5763065145893</v>
      </c>
      <c r="AL65" s="23">
        <f t="shared" si="46"/>
        <v>-7995.8451597578187</v>
      </c>
      <c r="AM65" s="23">
        <f t="shared" si="46"/>
        <v>-7715.8303095460506</v>
      </c>
    </row>
    <row r="66" spans="1:41" ht="15.75" x14ac:dyDescent="0.25">
      <c r="A66" s="624"/>
      <c r="B66" s="13" t="str">
        <f t="shared" si="38"/>
        <v>Lighting</v>
      </c>
      <c r="C66" s="23">
        <f t="shared" si="40"/>
        <v>0</v>
      </c>
      <c r="D66" s="23">
        <f t="shared" ref="D66:AM66" si="47">((D12*0.5)+C30-D48)*D85*D$93*D$2</f>
        <v>324.73332722472372</v>
      </c>
      <c r="E66" s="23">
        <f t="shared" si="47"/>
        <v>1427.907643474505</v>
      </c>
      <c r="F66" s="23">
        <f t="shared" si="47"/>
        <v>3444.7632340426471</v>
      </c>
      <c r="G66" s="23">
        <f t="shared" si="47"/>
        <v>5859.6645253704728</v>
      </c>
      <c r="H66" s="23">
        <f t="shared" si="47"/>
        <v>7430.1131626929819</v>
      </c>
      <c r="I66" s="23">
        <f t="shared" si="47"/>
        <v>11293.686430381691</v>
      </c>
      <c r="J66" s="23">
        <f t="shared" si="47"/>
        <v>10012.430893914381</v>
      </c>
      <c r="K66" s="23">
        <f t="shared" si="47"/>
        <v>11485.923104901676</v>
      </c>
      <c r="L66" s="23">
        <f t="shared" si="47"/>
        <v>9673.8003068877642</v>
      </c>
      <c r="M66" s="23">
        <f t="shared" si="47"/>
        <v>9329.294357478082</v>
      </c>
      <c r="N66" s="23">
        <f t="shared" si="47"/>
        <v>10609.829318930118</v>
      </c>
      <c r="O66" s="23">
        <f t="shared" si="47"/>
        <v>11504.025687874328</v>
      </c>
      <c r="P66" s="23">
        <f t="shared" si="47"/>
        <v>8630.2240306511048</v>
      </c>
      <c r="Q66" s="23">
        <f t="shared" si="47"/>
        <v>9801.6060704017254</v>
      </c>
      <c r="R66" s="23">
        <f t="shared" si="47"/>
        <v>10837.982495750764</v>
      </c>
      <c r="S66" s="23">
        <f t="shared" si="47"/>
        <v>13965.667205330847</v>
      </c>
      <c r="T66" s="23">
        <f t="shared" si="47"/>
        <v>5353.8600781610439</v>
      </c>
      <c r="U66" s="23">
        <f t="shared" si="47"/>
        <v>6812.806247689683</v>
      </c>
      <c r="V66" s="23">
        <f t="shared" si="47"/>
        <v>5458.6016627798899</v>
      </c>
      <c r="W66" s="23">
        <f t="shared" si="47"/>
        <v>5762.8409105977162</v>
      </c>
      <c r="X66" s="23">
        <f t="shared" si="47"/>
        <v>4270.9101471950416</v>
      </c>
      <c r="Y66" s="23">
        <f t="shared" si="47"/>
        <v>3565.4532567484921</v>
      </c>
      <c r="Z66" s="23">
        <f t="shared" si="47"/>
        <v>3635.718015891603</v>
      </c>
      <c r="AA66" s="23">
        <f t="shared" si="47"/>
        <v>3763.4499525737383</v>
      </c>
      <c r="AB66" s="23">
        <f t="shared" si="47"/>
        <v>2894.0900716958113</v>
      </c>
      <c r="AC66" s="23">
        <f t="shared" si="47"/>
        <v>3430.0174134476069</v>
      </c>
      <c r="AD66" s="23">
        <f t="shared" si="47"/>
        <v>3462.8968287684488</v>
      </c>
      <c r="AE66" s="23">
        <f t="shared" si="47"/>
        <v>4609.4443280511732</v>
      </c>
      <c r="AF66" s="23">
        <f t="shared" si="47"/>
        <v>5353.8600781610439</v>
      </c>
      <c r="AG66" s="23">
        <f t="shared" si="47"/>
        <v>6812.806247689683</v>
      </c>
      <c r="AH66" s="23">
        <f t="shared" si="47"/>
        <v>5458.6016627798899</v>
      </c>
      <c r="AI66" s="23">
        <f t="shared" si="47"/>
        <v>5762.8409105977162</v>
      </c>
      <c r="AJ66" s="23">
        <f t="shared" si="47"/>
        <v>4270.9101471950416</v>
      </c>
      <c r="AK66" s="23">
        <f t="shared" si="47"/>
        <v>3565.4532567484921</v>
      </c>
      <c r="AL66" s="23">
        <f t="shared" si="47"/>
        <v>3635.718015891603</v>
      </c>
      <c r="AM66" s="23">
        <f t="shared" si="47"/>
        <v>3763.4499525737383</v>
      </c>
    </row>
    <row r="67" spans="1:41" ht="15.75" x14ac:dyDescent="0.25">
      <c r="A67" s="624"/>
      <c r="B67" s="13" t="str">
        <f t="shared" si="38"/>
        <v>Miscellaneous</v>
      </c>
      <c r="C67" s="23">
        <f t="shared" si="40"/>
        <v>0</v>
      </c>
      <c r="D67" s="23">
        <f t="shared" ref="D67:AM67" si="48">((D13*0.5)+C31-D49)*D86*D$93*D$2</f>
        <v>0</v>
      </c>
      <c r="E67" s="23">
        <f t="shared" si="48"/>
        <v>0</v>
      </c>
      <c r="F67" s="23">
        <f t="shared" si="48"/>
        <v>0</v>
      </c>
      <c r="G67" s="23">
        <f t="shared" si="48"/>
        <v>0</v>
      </c>
      <c r="H67" s="23">
        <f t="shared" si="48"/>
        <v>0</v>
      </c>
      <c r="I67" s="23">
        <f t="shared" si="48"/>
        <v>0</v>
      </c>
      <c r="J67" s="23">
        <f t="shared" si="48"/>
        <v>0</v>
      </c>
      <c r="K67" s="23">
        <f t="shared" si="48"/>
        <v>0</v>
      </c>
      <c r="L67" s="23">
        <f t="shared" si="48"/>
        <v>0</v>
      </c>
      <c r="M67" s="23">
        <f t="shared" si="48"/>
        <v>0</v>
      </c>
      <c r="N67" s="23">
        <f t="shared" si="48"/>
        <v>0</v>
      </c>
      <c r="O67" s="23">
        <f t="shared" si="48"/>
        <v>0</v>
      </c>
      <c r="P67" s="23">
        <f t="shared" si="48"/>
        <v>0</v>
      </c>
      <c r="Q67" s="23">
        <f t="shared" si="48"/>
        <v>0</v>
      </c>
      <c r="R67" s="23">
        <f t="shared" si="48"/>
        <v>0</v>
      </c>
      <c r="S67" s="23">
        <f t="shared" si="48"/>
        <v>0</v>
      </c>
      <c r="T67" s="23">
        <f t="shared" si="48"/>
        <v>0</v>
      </c>
      <c r="U67" s="23">
        <f t="shared" si="48"/>
        <v>0</v>
      </c>
      <c r="V67" s="23">
        <f t="shared" si="48"/>
        <v>0</v>
      </c>
      <c r="W67" s="23">
        <f t="shared" si="48"/>
        <v>0</v>
      </c>
      <c r="X67" s="23">
        <f t="shared" si="48"/>
        <v>0</v>
      </c>
      <c r="Y67" s="23">
        <f t="shared" si="48"/>
        <v>0</v>
      </c>
      <c r="Z67" s="23">
        <f t="shared" si="48"/>
        <v>0</v>
      </c>
      <c r="AA67" s="23">
        <f t="shared" si="48"/>
        <v>0</v>
      </c>
      <c r="AB67" s="23">
        <f t="shared" si="48"/>
        <v>0</v>
      </c>
      <c r="AC67" s="23">
        <f t="shared" si="48"/>
        <v>0</v>
      </c>
      <c r="AD67" s="23">
        <f t="shared" si="48"/>
        <v>0</v>
      </c>
      <c r="AE67" s="23">
        <f t="shared" si="48"/>
        <v>0</v>
      </c>
      <c r="AF67" s="23">
        <f t="shared" si="48"/>
        <v>0</v>
      </c>
      <c r="AG67" s="23">
        <f t="shared" si="48"/>
        <v>0</v>
      </c>
      <c r="AH67" s="23">
        <f t="shared" si="48"/>
        <v>0</v>
      </c>
      <c r="AI67" s="23">
        <f t="shared" si="48"/>
        <v>0</v>
      </c>
      <c r="AJ67" s="23">
        <f t="shared" si="48"/>
        <v>0</v>
      </c>
      <c r="AK67" s="23">
        <f t="shared" si="48"/>
        <v>0</v>
      </c>
      <c r="AL67" s="23">
        <f t="shared" si="48"/>
        <v>0</v>
      </c>
      <c r="AM67" s="23">
        <f t="shared" si="48"/>
        <v>0</v>
      </c>
    </row>
    <row r="68" spans="1:41" ht="15.75" customHeight="1" x14ac:dyDescent="0.25">
      <c r="A68" s="624"/>
      <c r="B68" s="13" t="str">
        <f t="shared" si="38"/>
        <v>Motors</v>
      </c>
      <c r="C68" s="23">
        <f t="shared" si="40"/>
        <v>0</v>
      </c>
      <c r="D68" s="23">
        <f t="shared" ref="D68:AM68" si="49">((D14*0.5)+C32-D50)*D87*D$93*D$2</f>
        <v>0</v>
      </c>
      <c r="E68" s="23">
        <f t="shared" si="49"/>
        <v>0</v>
      </c>
      <c r="F68" s="23">
        <f t="shared" si="49"/>
        <v>0</v>
      </c>
      <c r="G68" s="23">
        <f t="shared" si="49"/>
        <v>0</v>
      </c>
      <c r="H68" s="23">
        <f t="shared" si="49"/>
        <v>0</v>
      </c>
      <c r="I68" s="23">
        <f t="shared" si="49"/>
        <v>0</v>
      </c>
      <c r="J68" s="23">
        <f t="shared" si="49"/>
        <v>0</v>
      </c>
      <c r="K68" s="23">
        <f t="shared" si="49"/>
        <v>0</v>
      </c>
      <c r="L68" s="23">
        <f t="shared" si="49"/>
        <v>0</v>
      </c>
      <c r="M68" s="23">
        <f t="shared" si="49"/>
        <v>0</v>
      </c>
      <c r="N68" s="23">
        <f t="shared" si="49"/>
        <v>0</v>
      </c>
      <c r="O68" s="23">
        <f t="shared" si="49"/>
        <v>0</v>
      </c>
      <c r="P68" s="23">
        <f t="shared" si="49"/>
        <v>0</v>
      </c>
      <c r="Q68" s="23">
        <f t="shared" si="49"/>
        <v>0</v>
      </c>
      <c r="R68" s="23">
        <f t="shared" si="49"/>
        <v>0</v>
      </c>
      <c r="S68" s="23">
        <f t="shared" si="49"/>
        <v>0</v>
      </c>
      <c r="T68" s="23">
        <f t="shared" si="49"/>
        <v>0</v>
      </c>
      <c r="U68" s="23">
        <f t="shared" si="49"/>
        <v>0</v>
      </c>
      <c r="V68" s="23">
        <f t="shared" si="49"/>
        <v>0</v>
      </c>
      <c r="W68" s="23">
        <f t="shared" si="49"/>
        <v>0</v>
      </c>
      <c r="X68" s="23">
        <f t="shared" si="49"/>
        <v>0</v>
      </c>
      <c r="Y68" s="23">
        <f t="shared" si="49"/>
        <v>0</v>
      </c>
      <c r="Z68" s="23">
        <f t="shared" si="49"/>
        <v>0</v>
      </c>
      <c r="AA68" s="23">
        <f t="shared" si="49"/>
        <v>0</v>
      </c>
      <c r="AB68" s="23">
        <f t="shared" si="49"/>
        <v>0</v>
      </c>
      <c r="AC68" s="23">
        <f t="shared" si="49"/>
        <v>0</v>
      </c>
      <c r="AD68" s="23">
        <f t="shared" si="49"/>
        <v>0</v>
      </c>
      <c r="AE68" s="23">
        <f t="shared" si="49"/>
        <v>0</v>
      </c>
      <c r="AF68" s="23">
        <f t="shared" si="49"/>
        <v>0</v>
      </c>
      <c r="AG68" s="23">
        <f t="shared" si="49"/>
        <v>0</v>
      </c>
      <c r="AH68" s="23">
        <f t="shared" si="49"/>
        <v>0</v>
      </c>
      <c r="AI68" s="23">
        <f t="shared" si="49"/>
        <v>0</v>
      </c>
      <c r="AJ68" s="23">
        <f t="shared" si="49"/>
        <v>0</v>
      </c>
      <c r="AK68" s="23">
        <f t="shared" si="49"/>
        <v>0</v>
      </c>
      <c r="AL68" s="23">
        <f t="shared" si="49"/>
        <v>0</v>
      </c>
      <c r="AM68" s="23">
        <f t="shared" si="49"/>
        <v>0</v>
      </c>
    </row>
    <row r="69" spans="1:41" ht="15.75" x14ac:dyDescent="0.25">
      <c r="A69" s="624"/>
      <c r="B69" s="13" t="str">
        <f t="shared" si="38"/>
        <v>Process</v>
      </c>
      <c r="C69" s="23">
        <f t="shared" si="40"/>
        <v>0</v>
      </c>
      <c r="D69" s="23">
        <f t="shared" ref="D69:AM69" si="50">((D15*0.5)+C33-D51)*D88*D$93*D$2</f>
        <v>0</v>
      </c>
      <c r="E69" s="23">
        <f t="shared" si="50"/>
        <v>0</v>
      </c>
      <c r="F69" s="23">
        <f t="shared" si="50"/>
        <v>0</v>
      </c>
      <c r="G69" s="23">
        <f t="shared" si="50"/>
        <v>0</v>
      </c>
      <c r="H69" s="23">
        <f t="shared" si="50"/>
        <v>0</v>
      </c>
      <c r="I69" s="23">
        <f t="shared" si="50"/>
        <v>0</v>
      </c>
      <c r="J69" s="23">
        <f t="shared" si="50"/>
        <v>0</v>
      </c>
      <c r="K69" s="23">
        <f t="shared" si="50"/>
        <v>0</v>
      </c>
      <c r="L69" s="23">
        <f t="shared" si="50"/>
        <v>0</v>
      </c>
      <c r="M69" s="23">
        <f t="shared" si="50"/>
        <v>0</v>
      </c>
      <c r="N69" s="23">
        <f t="shared" si="50"/>
        <v>0</v>
      </c>
      <c r="O69" s="23">
        <f t="shared" si="50"/>
        <v>0</v>
      </c>
      <c r="P69" s="23">
        <f t="shared" si="50"/>
        <v>0</v>
      </c>
      <c r="Q69" s="23">
        <f t="shared" si="50"/>
        <v>0</v>
      </c>
      <c r="R69" s="23">
        <f t="shared" si="50"/>
        <v>0</v>
      </c>
      <c r="S69" s="23">
        <f t="shared" si="50"/>
        <v>0</v>
      </c>
      <c r="T69" s="23">
        <f t="shared" si="50"/>
        <v>0</v>
      </c>
      <c r="U69" s="23">
        <f t="shared" si="50"/>
        <v>0</v>
      </c>
      <c r="V69" s="23">
        <f t="shared" si="50"/>
        <v>0</v>
      </c>
      <c r="W69" s="23">
        <f t="shared" si="50"/>
        <v>0</v>
      </c>
      <c r="X69" s="23">
        <f t="shared" si="50"/>
        <v>0</v>
      </c>
      <c r="Y69" s="23">
        <f t="shared" si="50"/>
        <v>0</v>
      </c>
      <c r="Z69" s="23">
        <f t="shared" si="50"/>
        <v>0</v>
      </c>
      <c r="AA69" s="23">
        <f t="shared" si="50"/>
        <v>0</v>
      </c>
      <c r="AB69" s="23">
        <f t="shared" si="50"/>
        <v>0</v>
      </c>
      <c r="AC69" s="23">
        <f t="shared" si="50"/>
        <v>0</v>
      </c>
      <c r="AD69" s="23">
        <f t="shared" si="50"/>
        <v>0</v>
      </c>
      <c r="AE69" s="23">
        <f t="shared" si="50"/>
        <v>0</v>
      </c>
      <c r="AF69" s="23">
        <f t="shared" si="50"/>
        <v>0</v>
      </c>
      <c r="AG69" s="23">
        <f t="shared" si="50"/>
        <v>0</v>
      </c>
      <c r="AH69" s="23">
        <f t="shared" si="50"/>
        <v>0</v>
      </c>
      <c r="AI69" s="23">
        <f t="shared" si="50"/>
        <v>0</v>
      </c>
      <c r="AJ69" s="23">
        <f t="shared" si="50"/>
        <v>0</v>
      </c>
      <c r="AK69" s="23">
        <f t="shared" si="50"/>
        <v>0</v>
      </c>
      <c r="AL69" s="23">
        <f t="shared" si="50"/>
        <v>0</v>
      </c>
      <c r="AM69" s="23">
        <f t="shared" si="50"/>
        <v>0</v>
      </c>
    </row>
    <row r="70" spans="1:41" ht="15.75" x14ac:dyDescent="0.25">
      <c r="A70" s="624"/>
      <c r="B70" s="13" t="str">
        <f t="shared" si="38"/>
        <v>Refrigeration</v>
      </c>
      <c r="C70" s="23">
        <f t="shared" si="40"/>
        <v>0</v>
      </c>
      <c r="D70" s="23">
        <f t="shared" ref="D70:AM70" si="51">((D16*0.5)+C34-D52)*D89*D$93*D$2</f>
        <v>0</v>
      </c>
      <c r="E70" s="23">
        <f t="shared" si="51"/>
        <v>0</v>
      </c>
      <c r="F70" s="23">
        <f t="shared" si="51"/>
        <v>0</v>
      </c>
      <c r="G70" s="23">
        <f t="shared" si="51"/>
        <v>0</v>
      </c>
      <c r="H70" s="23">
        <f t="shared" si="51"/>
        <v>0</v>
      </c>
      <c r="I70" s="23">
        <f t="shared" si="51"/>
        <v>0</v>
      </c>
      <c r="J70" s="23">
        <f t="shared" si="51"/>
        <v>0</v>
      </c>
      <c r="K70" s="23">
        <f t="shared" si="51"/>
        <v>0</v>
      </c>
      <c r="L70" s="23">
        <f t="shared" si="51"/>
        <v>0</v>
      </c>
      <c r="M70" s="23">
        <f t="shared" si="51"/>
        <v>0</v>
      </c>
      <c r="N70" s="23">
        <f t="shared" si="51"/>
        <v>0</v>
      </c>
      <c r="O70" s="23">
        <f t="shared" si="51"/>
        <v>0</v>
      </c>
      <c r="P70" s="23">
        <f t="shared" si="51"/>
        <v>0</v>
      </c>
      <c r="Q70" s="23">
        <f t="shared" si="51"/>
        <v>0</v>
      </c>
      <c r="R70" s="23">
        <f t="shared" si="51"/>
        <v>0</v>
      </c>
      <c r="S70" s="23">
        <f t="shared" si="51"/>
        <v>0</v>
      </c>
      <c r="T70" s="23">
        <f t="shared" si="51"/>
        <v>0</v>
      </c>
      <c r="U70" s="23">
        <f t="shared" si="51"/>
        <v>0</v>
      </c>
      <c r="V70" s="23">
        <f t="shared" si="51"/>
        <v>0</v>
      </c>
      <c r="W70" s="23">
        <f t="shared" si="51"/>
        <v>0</v>
      </c>
      <c r="X70" s="23">
        <f t="shared" si="51"/>
        <v>0</v>
      </c>
      <c r="Y70" s="23">
        <f t="shared" si="51"/>
        <v>0</v>
      </c>
      <c r="Z70" s="23">
        <f t="shared" si="51"/>
        <v>0</v>
      </c>
      <c r="AA70" s="23">
        <f t="shared" si="51"/>
        <v>0</v>
      </c>
      <c r="AB70" s="23">
        <f t="shared" si="51"/>
        <v>0</v>
      </c>
      <c r="AC70" s="23">
        <f t="shared" si="51"/>
        <v>0</v>
      </c>
      <c r="AD70" s="23">
        <f t="shared" si="51"/>
        <v>0</v>
      </c>
      <c r="AE70" s="23">
        <f t="shared" si="51"/>
        <v>0</v>
      </c>
      <c r="AF70" s="23">
        <f t="shared" si="51"/>
        <v>0</v>
      </c>
      <c r="AG70" s="23">
        <f t="shared" si="51"/>
        <v>0</v>
      </c>
      <c r="AH70" s="23">
        <f t="shared" si="51"/>
        <v>0</v>
      </c>
      <c r="AI70" s="23">
        <f t="shared" si="51"/>
        <v>0</v>
      </c>
      <c r="AJ70" s="23">
        <f t="shared" si="51"/>
        <v>0</v>
      </c>
      <c r="AK70" s="23">
        <f t="shared" si="51"/>
        <v>0</v>
      </c>
      <c r="AL70" s="23">
        <f t="shared" si="51"/>
        <v>0</v>
      </c>
      <c r="AM70" s="23">
        <f t="shared" si="51"/>
        <v>0</v>
      </c>
    </row>
    <row r="71" spans="1:41" ht="15.75" x14ac:dyDescent="0.25">
      <c r="A71" s="624"/>
      <c r="B71" s="13" t="str">
        <f t="shared" si="38"/>
        <v>Water Heating</v>
      </c>
      <c r="C71" s="23">
        <f t="shared" si="40"/>
        <v>0</v>
      </c>
      <c r="D71" s="23">
        <f t="shared" ref="D71:AM71" si="52">((D17*0.5)+C35-D53)*D90*D$93*D$2</f>
        <v>0</v>
      </c>
      <c r="E71" s="23">
        <f t="shared" si="52"/>
        <v>0</v>
      </c>
      <c r="F71" s="23">
        <f t="shared" si="52"/>
        <v>0</v>
      </c>
      <c r="G71" s="23">
        <f t="shared" si="52"/>
        <v>0</v>
      </c>
      <c r="H71" s="23">
        <f t="shared" si="52"/>
        <v>0</v>
      </c>
      <c r="I71" s="23">
        <f t="shared" si="52"/>
        <v>0</v>
      </c>
      <c r="J71" s="23">
        <f t="shared" si="52"/>
        <v>0</v>
      </c>
      <c r="K71" s="23">
        <f t="shared" si="52"/>
        <v>0</v>
      </c>
      <c r="L71" s="23">
        <f t="shared" si="52"/>
        <v>0</v>
      </c>
      <c r="M71" s="23">
        <f t="shared" si="52"/>
        <v>0</v>
      </c>
      <c r="N71" s="23">
        <f t="shared" si="52"/>
        <v>0</v>
      </c>
      <c r="O71" s="23">
        <f t="shared" si="52"/>
        <v>0</v>
      </c>
      <c r="P71" s="23">
        <f t="shared" si="52"/>
        <v>0</v>
      </c>
      <c r="Q71" s="23">
        <f t="shared" si="52"/>
        <v>0</v>
      </c>
      <c r="R71" s="23">
        <f t="shared" si="52"/>
        <v>0</v>
      </c>
      <c r="S71" s="23">
        <f t="shared" si="52"/>
        <v>0</v>
      </c>
      <c r="T71" s="23">
        <f t="shared" si="52"/>
        <v>-149.80809050493878</v>
      </c>
      <c r="U71" s="23">
        <f t="shared" si="52"/>
        <v>-154.35871648540399</v>
      </c>
      <c r="V71" s="23">
        <f t="shared" si="52"/>
        <v>-156.27867276145361</v>
      </c>
      <c r="W71" s="23">
        <f t="shared" si="52"/>
        <v>-156.0149877793352</v>
      </c>
      <c r="X71" s="23">
        <f t="shared" si="52"/>
        <v>-109.35957480778882</v>
      </c>
      <c r="Y71" s="23">
        <f t="shared" si="52"/>
        <v>-116.7458370293635</v>
      </c>
      <c r="Z71" s="23">
        <f t="shared" si="52"/>
        <v>-118.4709802408392</v>
      </c>
      <c r="AA71" s="23">
        <f t="shared" si="52"/>
        <v>-126.66300559829176</v>
      </c>
      <c r="AB71" s="23">
        <f t="shared" si="52"/>
        <v>-106.25305539967042</v>
      </c>
      <c r="AC71" s="23">
        <f t="shared" si="52"/>
        <v>-108.51699395242801</v>
      </c>
      <c r="AD71" s="23">
        <f t="shared" si="52"/>
        <v>-96.05355870646801</v>
      </c>
      <c r="AE71" s="23">
        <f t="shared" si="52"/>
        <v>-113.59912356230517</v>
      </c>
      <c r="AF71" s="23">
        <f t="shared" si="52"/>
        <v>-149.80809050493878</v>
      </c>
      <c r="AG71" s="23">
        <f t="shared" si="52"/>
        <v>-154.35871648540399</v>
      </c>
      <c r="AH71" s="23">
        <f t="shared" si="52"/>
        <v>-156.27867276145361</v>
      </c>
      <c r="AI71" s="23">
        <f t="shared" si="52"/>
        <v>-156.0149877793352</v>
      </c>
      <c r="AJ71" s="23">
        <f t="shared" si="52"/>
        <v>-109.35957480778882</v>
      </c>
      <c r="AK71" s="23">
        <f t="shared" si="52"/>
        <v>-116.7458370293635</v>
      </c>
      <c r="AL71" s="23">
        <f t="shared" si="52"/>
        <v>-118.4709802408392</v>
      </c>
      <c r="AM71" s="23">
        <f t="shared" si="52"/>
        <v>-126.66300559829176</v>
      </c>
    </row>
    <row r="72" spans="1:41" ht="15.75" customHeight="1" x14ac:dyDescent="0.25">
      <c r="A72" s="624"/>
      <c r="B72" s="13" t="str">
        <f t="shared" si="38"/>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25">
      <c r="A73" s="624"/>
      <c r="B73" s="226" t="s">
        <v>25</v>
      </c>
      <c r="C73" s="23">
        <f>SUM(C59:C72)</f>
        <v>0</v>
      </c>
      <c r="D73" s="23">
        <f>SUM(D59:D72)</f>
        <v>324.73332722472372</v>
      </c>
      <c r="E73" s="23">
        <f t="shared" ref="E73:AM73" si="53">SUM(E59:E72)</f>
        <v>1459.6670019797675</v>
      </c>
      <c r="F73" s="23">
        <f t="shared" si="53"/>
        <v>3531.229545376716</v>
      </c>
      <c r="G73" s="23">
        <f t="shared" si="53"/>
        <v>6069.7420801014887</v>
      </c>
      <c r="H73" s="23">
        <f t="shared" si="53"/>
        <v>8406.35223112126</v>
      </c>
      <c r="I73" s="23">
        <f t="shared" si="53"/>
        <v>12673.948854690781</v>
      </c>
      <c r="J73" s="23">
        <f t="shared" si="53"/>
        <v>11329.114187071569</v>
      </c>
      <c r="K73" s="23">
        <f t="shared" si="53"/>
        <v>12104.863508222435</v>
      </c>
      <c r="L73" s="23">
        <f t="shared" si="53"/>
        <v>9960.8137873899141</v>
      </c>
      <c r="M73" s="23">
        <f t="shared" si="53"/>
        <v>9789.2362131901118</v>
      </c>
      <c r="N73" s="23">
        <f t="shared" si="53"/>
        <v>11311.989994736061</v>
      </c>
      <c r="O73" s="23">
        <f t="shared" si="53"/>
        <v>12190.80492827188</v>
      </c>
      <c r="P73" s="23">
        <f t="shared" si="53"/>
        <v>9199.8350013251493</v>
      </c>
      <c r="Q73" s="23">
        <f t="shared" si="53"/>
        <v>10286.580656185219</v>
      </c>
      <c r="R73" s="23">
        <f t="shared" si="53"/>
        <v>11184.264835655102</v>
      </c>
      <c r="S73" s="23">
        <f t="shared" si="53"/>
        <v>14365.32300653476</v>
      </c>
      <c r="T73" s="23">
        <f t="shared" si="53"/>
        <v>-8649.7356835142418</v>
      </c>
      <c r="U73" s="23">
        <f t="shared" si="53"/>
        <v>-12050.561115898481</v>
      </c>
      <c r="V73" s="23">
        <f t="shared" si="53"/>
        <v>-12164.853673597152</v>
      </c>
      <c r="W73" s="23">
        <f t="shared" si="53"/>
        <v>-1848.7945883320467</v>
      </c>
      <c r="X73" s="23">
        <f t="shared" si="53"/>
        <v>1137.8891336052479</v>
      </c>
      <c r="Y73" s="23">
        <f t="shared" si="53"/>
        <v>-1638.2330696577001</v>
      </c>
      <c r="Z73" s="23">
        <f t="shared" si="53"/>
        <v>-4450.2043101322533</v>
      </c>
      <c r="AA73" s="23">
        <f t="shared" si="53"/>
        <v>-4055.2039323818431</v>
      </c>
      <c r="AB73" s="23">
        <f t="shared" si="53"/>
        <v>-3682.5984545648062</v>
      </c>
      <c r="AC73" s="23">
        <f t="shared" si="53"/>
        <v>-2181.7867687778535</v>
      </c>
      <c r="AD73" s="23">
        <f t="shared" si="53"/>
        <v>77.275491669537843</v>
      </c>
      <c r="AE73" s="23">
        <f t="shared" si="53"/>
        <v>603.02258835080545</v>
      </c>
      <c r="AF73" s="23">
        <f t="shared" si="53"/>
        <v>-8649.7356835142418</v>
      </c>
      <c r="AG73" s="23">
        <f t="shared" si="53"/>
        <v>-12050.561115898481</v>
      </c>
      <c r="AH73" s="23">
        <f t="shared" si="53"/>
        <v>-12164.853673597152</v>
      </c>
      <c r="AI73" s="23">
        <f t="shared" si="53"/>
        <v>-1848.7945883320467</v>
      </c>
      <c r="AJ73" s="23">
        <f t="shared" si="53"/>
        <v>1137.8891336052479</v>
      </c>
      <c r="AK73" s="23">
        <f t="shared" si="53"/>
        <v>-1638.2330696577001</v>
      </c>
      <c r="AL73" s="23">
        <f t="shared" si="53"/>
        <v>-4450.2043101322533</v>
      </c>
      <c r="AM73" s="23">
        <f t="shared" si="53"/>
        <v>-4055.2039323818431</v>
      </c>
    </row>
    <row r="74" spans="1:41" ht="16.5" customHeight="1" thickBot="1" x14ac:dyDescent="0.3">
      <c r="A74" s="625"/>
      <c r="B74" s="127" t="s">
        <v>26</v>
      </c>
      <c r="C74" s="24">
        <f>C73</f>
        <v>0</v>
      </c>
      <c r="D74" s="24">
        <f>C74+D73</f>
        <v>324.73332722472372</v>
      </c>
      <c r="E74" s="24">
        <f t="shared" ref="E74:AM74" si="54">D74+E73</f>
        <v>1784.4003292044913</v>
      </c>
      <c r="F74" s="24">
        <f t="shared" si="54"/>
        <v>5315.6298745812073</v>
      </c>
      <c r="G74" s="24">
        <f t="shared" si="54"/>
        <v>11385.371954682696</v>
      </c>
      <c r="H74" s="24">
        <f t="shared" si="54"/>
        <v>19791.724185803956</v>
      </c>
      <c r="I74" s="24">
        <f t="shared" si="54"/>
        <v>32465.673040494738</v>
      </c>
      <c r="J74" s="24">
        <f t="shared" si="54"/>
        <v>43794.78722756631</v>
      </c>
      <c r="K74" s="24">
        <f t="shared" si="54"/>
        <v>55899.650735788746</v>
      </c>
      <c r="L74" s="24">
        <f t="shared" si="54"/>
        <v>65860.464523178656</v>
      </c>
      <c r="M74" s="24">
        <f t="shared" si="54"/>
        <v>75649.700736368774</v>
      </c>
      <c r="N74" s="24">
        <f t="shared" si="54"/>
        <v>86961.690731104842</v>
      </c>
      <c r="O74" s="24">
        <f t="shared" si="54"/>
        <v>99152.495659376727</v>
      </c>
      <c r="P74" s="24">
        <f t="shared" si="54"/>
        <v>108352.33066070187</v>
      </c>
      <c r="Q74" s="24">
        <f t="shared" si="54"/>
        <v>118638.9113168871</v>
      </c>
      <c r="R74" s="24">
        <f t="shared" si="54"/>
        <v>129823.1761525422</v>
      </c>
      <c r="S74" s="24">
        <f t="shared" si="54"/>
        <v>144188.49915907695</v>
      </c>
      <c r="T74" s="24">
        <f t="shared" si="54"/>
        <v>135538.76347556271</v>
      </c>
      <c r="U74" s="24">
        <f t="shared" si="54"/>
        <v>123488.20235966422</v>
      </c>
      <c r="V74" s="24">
        <f t="shared" si="54"/>
        <v>111323.34868606707</v>
      </c>
      <c r="W74" s="24">
        <f t="shared" si="54"/>
        <v>109474.55409773502</v>
      </c>
      <c r="X74" s="24">
        <f t="shared" si="54"/>
        <v>110612.44323134026</v>
      </c>
      <c r="Y74" s="24">
        <f t="shared" si="54"/>
        <v>108974.21016168257</v>
      </c>
      <c r="Z74" s="24">
        <f t="shared" si="54"/>
        <v>104524.00585155032</v>
      </c>
      <c r="AA74" s="24">
        <f t="shared" si="54"/>
        <v>100468.80191916847</v>
      </c>
      <c r="AB74" s="24">
        <f t="shared" si="54"/>
        <v>96786.203464603663</v>
      </c>
      <c r="AC74" s="24">
        <f t="shared" si="54"/>
        <v>94604.416695825814</v>
      </c>
      <c r="AD74" s="24">
        <f t="shared" si="54"/>
        <v>94681.692187495355</v>
      </c>
      <c r="AE74" s="24">
        <f t="shared" si="54"/>
        <v>95284.714775846165</v>
      </c>
      <c r="AF74" s="24">
        <f t="shared" si="54"/>
        <v>86634.979092331923</v>
      </c>
      <c r="AG74" s="24">
        <f t="shared" si="54"/>
        <v>74584.41797643344</v>
      </c>
      <c r="AH74" s="24">
        <f t="shared" si="54"/>
        <v>62419.56430283629</v>
      </c>
      <c r="AI74" s="24">
        <f t="shared" si="54"/>
        <v>60570.76971450424</v>
      </c>
      <c r="AJ74" s="24">
        <f t="shared" si="54"/>
        <v>61708.658848109488</v>
      </c>
      <c r="AK74" s="24">
        <f t="shared" si="54"/>
        <v>60070.42577845179</v>
      </c>
      <c r="AL74" s="24">
        <f t="shared" si="54"/>
        <v>55620.221468319534</v>
      </c>
      <c r="AM74" s="24">
        <f t="shared" si="54"/>
        <v>51565.017535937688</v>
      </c>
    </row>
    <row r="75" spans="1:41" s="95" customFormat="1" x14ac:dyDescent="0.25">
      <c r="A75" s="395"/>
      <c r="B75" s="398"/>
      <c r="C75" s="400"/>
      <c r="D75" s="401"/>
      <c r="E75" s="400"/>
      <c r="F75" s="401"/>
      <c r="G75" s="400"/>
      <c r="H75" s="401"/>
      <c r="I75" s="400"/>
      <c r="J75" s="401"/>
      <c r="K75" s="400"/>
      <c r="L75" s="401"/>
      <c r="M75" s="400"/>
      <c r="N75" s="401"/>
      <c r="O75" s="400"/>
      <c r="P75" s="401"/>
      <c r="Q75" s="400"/>
      <c r="R75" s="401"/>
      <c r="S75" s="400"/>
      <c r="T75" s="401"/>
      <c r="U75" s="400"/>
      <c r="V75" s="401"/>
      <c r="W75" s="400"/>
      <c r="X75" s="401"/>
      <c r="Y75" s="400"/>
      <c r="Z75" s="401"/>
      <c r="AA75" s="400"/>
      <c r="AB75" s="401"/>
      <c r="AC75" s="400"/>
      <c r="AD75" s="401"/>
      <c r="AE75" s="400"/>
      <c r="AF75" s="401"/>
      <c r="AG75" s="400"/>
      <c r="AH75" s="401"/>
      <c r="AI75" s="400"/>
      <c r="AJ75" s="401"/>
      <c r="AK75" s="400"/>
      <c r="AL75" s="401"/>
      <c r="AM75" s="400"/>
    </row>
    <row r="76" spans="1:41" s="95" customFormat="1" ht="15.75" thickBot="1" x14ac:dyDescent="0.3">
      <c r="B76" s="394"/>
      <c r="C76" s="395"/>
      <c r="D76" s="395"/>
      <c r="E76" s="395"/>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row>
    <row r="77" spans="1:41" s="95" customFormat="1" ht="16.5" thickBot="1" x14ac:dyDescent="0.3">
      <c r="A77" s="626" t="s">
        <v>12</v>
      </c>
      <c r="B77" s="17" t="s">
        <v>12</v>
      </c>
      <c r="C77" s="135">
        <f>C$4</f>
        <v>45292</v>
      </c>
      <c r="D77" s="135">
        <f t="shared" ref="D77:AM77" si="55">D$4</f>
        <v>45323</v>
      </c>
      <c r="E77" s="135">
        <f t="shared" si="55"/>
        <v>45352</v>
      </c>
      <c r="F77" s="135">
        <f t="shared" si="55"/>
        <v>45383</v>
      </c>
      <c r="G77" s="135">
        <f t="shared" si="55"/>
        <v>45413</v>
      </c>
      <c r="H77" s="135">
        <f t="shared" si="55"/>
        <v>45444</v>
      </c>
      <c r="I77" s="135">
        <f t="shared" si="55"/>
        <v>45474</v>
      </c>
      <c r="J77" s="135">
        <f t="shared" si="55"/>
        <v>45505</v>
      </c>
      <c r="K77" s="135">
        <f t="shared" si="55"/>
        <v>45536</v>
      </c>
      <c r="L77" s="135">
        <f t="shared" si="55"/>
        <v>45566</v>
      </c>
      <c r="M77" s="135">
        <f t="shared" si="55"/>
        <v>45597</v>
      </c>
      <c r="N77" s="135">
        <f t="shared" si="55"/>
        <v>45627</v>
      </c>
      <c r="O77" s="135">
        <f t="shared" si="55"/>
        <v>45658</v>
      </c>
      <c r="P77" s="135">
        <f t="shared" si="55"/>
        <v>45689</v>
      </c>
      <c r="Q77" s="135">
        <f t="shared" si="55"/>
        <v>45717</v>
      </c>
      <c r="R77" s="135">
        <f t="shared" si="55"/>
        <v>45748</v>
      </c>
      <c r="S77" s="135">
        <f t="shared" si="55"/>
        <v>45778</v>
      </c>
      <c r="T77" s="135">
        <f t="shared" si="55"/>
        <v>45809</v>
      </c>
      <c r="U77" s="135">
        <f t="shared" si="55"/>
        <v>45839</v>
      </c>
      <c r="V77" s="135">
        <f t="shared" si="55"/>
        <v>45870</v>
      </c>
      <c r="W77" s="135">
        <f t="shared" si="55"/>
        <v>45901</v>
      </c>
      <c r="X77" s="135">
        <f t="shared" si="55"/>
        <v>45931</v>
      </c>
      <c r="Y77" s="135">
        <f t="shared" si="55"/>
        <v>45962</v>
      </c>
      <c r="Z77" s="135">
        <f t="shared" si="55"/>
        <v>45992</v>
      </c>
      <c r="AA77" s="135">
        <f t="shared" si="55"/>
        <v>46023</v>
      </c>
      <c r="AB77" s="135">
        <f t="shared" si="55"/>
        <v>46054</v>
      </c>
      <c r="AC77" s="135">
        <f t="shared" si="55"/>
        <v>46082</v>
      </c>
      <c r="AD77" s="135">
        <f t="shared" si="55"/>
        <v>46113</v>
      </c>
      <c r="AE77" s="135">
        <f t="shared" si="55"/>
        <v>46143</v>
      </c>
      <c r="AF77" s="135">
        <f t="shared" si="55"/>
        <v>46174</v>
      </c>
      <c r="AG77" s="135">
        <f t="shared" si="55"/>
        <v>46204</v>
      </c>
      <c r="AH77" s="135">
        <f t="shared" si="55"/>
        <v>46235</v>
      </c>
      <c r="AI77" s="135">
        <f t="shared" si="55"/>
        <v>46266</v>
      </c>
      <c r="AJ77" s="135">
        <f t="shared" si="55"/>
        <v>46296</v>
      </c>
      <c r="AK77" s="135">
        <f t="shared" si="55"/>
        <v>46327</v>
      </c>
      <c r="AL77" s="135">
        <f t="shared" si="55"/>
        <v>46357</v>
      </c>
      <c r="AM77" s="135">
        <f t="shared" si="55"/>
        <v>46388</v>
      </c>
      <c r="AO77" s="95" t="s">
        <v>172</v>
      </c>
    </row>
    <row r="78" spans="1:41" s="95" customFormat="1" ht="15.75" customHeight="1" x14ac:dyDescent="0.25">
      <c r="A78" s="627"/>
      <c r="B78" s="13" t="str">
        <f>B59</f>
        <v>Air Comp</v>
      </c>
      <c r="C78" s="375">
        <f>'2M - SGS'!C78</f>
        <v>8.5109000000000004E-2</v>
      </c>
      <c r="D78" s="375">
        <f>'2M - SGS'!D78</f>
        <v>7.7715000000000006E-2</v>
      </c>
      <c r="E78" s="375">
        <f>'2M - SGS'!E78</f>
        <v>8.6136000000000004E-2</v>
      </c>
      <c r="F78" s="375">
        <f>'2M - SGS'!F78</f>
        <v>7.9796000000000006E-2</v>
      </c>
      <c r="G78" s="375">
        <f>'2M - SGS'!G78</f>
        <v>8.5334999999999994E-2</v>
      </c>
      <c r="H78" s="375">
        <f>'2M - SGS'!H78</f>
        <v>8.1994999999999998E-2</v>
      </c>
      <c r="I78" s="375">
        <f>'2M - SGS'!I78</f>
        <v>8.4098999999999993E-2</v>
      </c>
      <c r="J78" s="375">
        <f>'2M - SGS'!J78</f>
        <v>8.4198999999999996E-2</v>
      </c>
      <c r="K78" s="375">
        <f>'2M - SGS'!K78</f>
        <v>8.2512000000000002E-2</v>
      </c>
      <c r="L78" s="375">
        <f>'2M - SGS'!L78</f>
        <v>8.5277000000000006E-2</v>
      </c>
      <c r="M78" s="375">
        <f>'2M - SGS'!M78</f>
        <v>8.2588999999999996E-2</v>
      </c>
      <c r="N78" s="375">
        <f>'2M - SGS'!N78</f>
        <v>8.5237999999999994E-2</v>
      </c>
      <c r="O78" s="375">
        <f>'2M - SGS'!O78</f>
        <v>8.5109000000000004E-2</v>
      </c>
      <c r="P78" s="375">
        <f>'2M - SGS'!P78</f>
        <v>7.7715000000000006E-2</v>
      </c>
      <c r="Q78" s="375">
        <f>'2M - SGS'!Q78</f>
        <v>8.6136000000000004E-2</v>
      </c>
      <c r="R78" s="375">
        <f>'2M - SGS'!R78</f>
        <v>7.9796000000000006E-2</v>
      </c>
      <c r="S78" s="375">
        <f>'2M - SGS'!S78</f>
        <v>8.5334999999999994E-2</v>
      </c>
      <c r="T78" s="375">
        <f>'2M - SGS'!T78</f>
        <v>8.1994999999999998E-2</v>
      </c>
      <c r="U78" s="375">
        <f>'2M - SGS'!U78</f>
        <v>8.4098999999999993E-2</v>
      </c>
      <c r="V78" s="375">
        <f>'2M - SGS'!V78</f>
        <v>8.4198999999999996E-2</v>
      </c>
      <c r="W78" s="375">
        <f>'2M - SGS'!W78</f>
        <v>8.2512000000000002E-2</v>
      </c>
      <c r="X78" s="375">
        <f>'2M - SGS'!X78</f>
        <v>8.5277000000000006E-2</v>
      </c>
      <c r="Y78" s="375">
        <f>'2M - SGS'!Y78</f>
        <v>8.2588999999999996E-2</v>
      </c>
      <c r="Z78" s="375">
        <f>'2M - SGS'!Z78</f>
        <v>8.5237999999999994E-2</v>
      </c>
      <c r="AA78" s="375">
        <f>'2M - SGS'!AA78</f>
        <v>8.5109000000000004E-2</v>
      </c>
      <c r="AB78" s="375">
        <f>'2M - SGS'!AB78</f>
        <v>7.7715000000000006E-2</v>
      </c>
      <c r="AC78" s="375">
        <f>'2M - SGS'!AC78</f>
        <v>8.6136000000000004E-2</v>
      </c>
      <c r="AD78" s="375">
        <f>'2M - SGS'!AD78</f>
        <v>7.9796000000000006E-2</v>
      </c>
      <c r="AE78" s="375">
        <f>'2M - SGS'!AE78</f>
        <v>8.5334999999999994E-2</v>
      </c>
      <c r="AF78" s="375">
        <f>'2M - SGS'!AF78</f>
        <v>8.1994999999999998E-2</v>
      </c>
      <c r="AG78" s="375">
        <f>'2M - SGS'!AG78</f>
        <v>8.4098999999999993E-2</v>
      </c>
      <c r="AH78" s="375">
        <f>'2M - SGS'!AH78</f>
        <v>8.4198999999999996E-2</v>
      </c>
      <c r="AI78" s="375">
        <f>'2M - SGS'!AI78</f>
        <v>8.2512000000000002E-2</v>
      </c>
      <c r="AJ78" s="375">
        <f>'2M - SGS'!AJ78</f>
        <v>8.5277000000000006E-2</v>
      </c>
      <c r="AK78" s="375">
        <f>'2M - SGS'!AK78</f>
        <v>8.2588999999999996E-2</v>
      </c>
      <c r="AL78" s="375">
        <f>'2M - SGS'!AL78</f>
        <v>8.5237999999999994E-2</v>
      </c>
      <c r="AM78" s="375">
        <f>'2M - SGS'!AM78</f>
        <v>8.5109000000000004E-2</v>
      </c>
      <c r="AO78" s="373">
        <f t="shared" ref="AO78:AO90" si="56">SUM(C78:N78)</f>
        <v>1.0000000000000002</v>
      </c>
    </row>
    <row r="79" spans="1:41" s="95" customFormat="1" ht="15.75" x14ac:dyDescent="0.25">
      <c r="A79" s="627"/>
      <c r="B79" s="13" t="str">
        <f t="shared" ref="B79:B90" si="57">B60</f>
        <v>Building Shell</v>
      </c>
      <c r="C79" s="375">
        <f>'2M - SGS'!C79</f>
        <v>0.107824</v>
      </c>
      <c r="D79" s="375">
        <f>'2M - SGS'!D79</f>
        <v>9.1051999999999994E-2</v>
      </c>
      <c r="E79" s="375">
        <f>'2M - SGS'!E79</f>
        <v>7.1135000000000004E-2</v>
      </c>
      <c r="F79" s="375">
        <f>'2M - SGS'!F79</f>
        <v>4.1179E-2</v>
      </c>
      <c r="G79" s="375">
        <f>'2M - SGS'!G79</f>
        <v>4.4423999999999998E-2</v>
      </c>
      <c r="H79" s="375">
        <f>'2M - SGS'!H79</f>
        <v>0.106128</v>
      </c>
      <c r="I79" s="375">
        <f>'2M - SGS'!I79</f>
        <v>0.14288100000000001</v>
      </c>
      <c r="J79" s="375">
        <f>'2M - SGS'!J79</f>
        <v>0.133494</v>
      </c>
      <c r="K79" s="375">
        <f>'2M - SGS'!K79</f>
        <v>5.781E-2</v>
      </c>
      <c r="L79" s="375">
        <f>'2M - SGS'!L79</f>
        <v>3.8018000000000003E-2</v>
      </c>
      <c r="M79" s="375">
        <f>'2M - SGS'!M79</f>
        <v>6.2103999999999999E-2</v>
      </c>
      <c r="N79" s="375">
        <f>'2M - SGS'!N79</f>
        <v>0.103951</v>
      </c>
      <c r="O79" s="375">
        <f>'2M - SGS'!O79</f>
        <v>0.107824</v>
      </c>
      <c r="P79" s="375">
        <f>'2M - SGS'!P79</f>
        <v>9.1051999999999994E-2</v>
      </c>
      <c r="Q79" s="375">
        <f>'2M - SGS'!Q79</f>
        <v>7.1135000000000004E-2</v>
      </c>
      <c r="R79" s="375">
        <f>'2M - SGS'!R79</f>
        <v>4.1179E-2</v>
      </c>
      <c r="S79" s="375">
        <f>'2M - SGS'!S79</f>
        <v>4.4423999999999998E-2</v>
      </c>
      <c r="T79" s="375">
        <f>'2M - SGS'!T79</f>
        <v>0.106128</v>
      </c>
      <c r="U79" s="375">
        <f>'2M - SGS'!U79</f>
        <v>0.14288100000000001</v>
      </c>
      <c r="V79" s="375">
        <f>'2M - SGS'!V79</f>
        <v>0.133494</v>
      </c>
      <c r="W79" s="375">
        <f>'2M - SGS'!W79</f>
        <v>5.781E-2</v>
      </c>
      <c r="X79" s="375">
        <f>'2M - SGS'!X79</f>
        <v>3.8018000000000003E-2</v>
      </c>
      <c r="Y79" s="375">
        <f>'2M - SGS'!Y79</f>
        <v>6.2103999999999999E-2</v>
      </c>
      <c r="Z79" s="375">
        <f>'2M - SGS'!Z79</f>
        <v>0.103951</v>
      </c>
      <c r="AA79" s="375">
        <f>'2M - SGS'!AA79</f>
        <v>0.107824</v>
      </c>
      <c r="AB79" s="375">
        <f>'2M - SGS'!AB79</f>
        <v>9.1051999999999994E-2</v>
      </c>
      <c r="AC79" s="375">
        <f>'2M - SGS'!AC79</f>
        <v>7.1135000000000004E-2</v>
      </c>
      <c r="AD79" s="375">
        <f>'2M - SGS'!AD79</f>
        <v>4.1179E-2</v>
      </c>
      <c r="AE79" s="375">
        <f>'2M - SGS'!AE79</f>
        <v>4.4423999999999998E-2</v>
      </c>
      <c r="AF79" s="375">
        <f>'2M - SGS'!AF79</f>
        <v>0.106128</v>
      </c>
      <c r="AG79" s="375">
        <f>'2M - SGS'!AG79</f>
        <v>0.14288100000000001</v>
      </c>
      <c r="AH79" s="375">
        <f>'2M - SGS'!AH79</f>
        <v>0.133494</v>
      </c>
      <c r="AI79" s="375">
        <f>'2M - SGS'!AI79</f>
        <v>5.781E-2</v>
      </c>
      <c r="AJ79" s="375">
        <f>'2M - SGS'!AJ79</f>
        <v>3.8018000000000003E-2</v>
      </c>
      <c r="AK79" s="375">
        <f>'2M - SGS'!AK79</f>
        <v>6.2103999999999999E-2</v>
      </c>
      <c r="AL79" s="375">
        <f>'2M - SGS'!AL79</f>
        <v>0.103951</v>
      </c>
      <c r="AM79" s="375">
        <f>'2M - SGS'!AM79</f>
        <v>0.107824</v>
      </c>
      <c r="AO79" s="373">
        <f t="shared" si="56"/>
        <v>1</v>
      </c>
    </row>
    <row r="80" spans="1:41" s="95" customFormat="1" ht="15.75" x14ac:dyDescent="0.25">
      <c r="A80" s="627"/>
      <c r="B80" s="13" t="str">
        <f t="shared" si="57"/>
        <v>Cooking</v>
      </c>
      <c r="C80" s="375">
        <f>'2M - SGS'!C80</f>
        <v>8.6096000000000006E-2</v>
      </c>
      <c r="D80" s="375">
        <f>'2M - SGS'!D80</f>
        <v>7.8608999999999998E-2</v>
      </c>
      <c r="E80" s="375">
        <f>'2M - SGS'!E80</f>
        <v>8.1547999999999995E-2</v>
      </c>
      <c r="F80" s="375">
        <f>'2M - SGS'!F80</f>
        <v>7.2947999999999999E-2</v>
      </c>
      <c r="G80" s="375">
        <f>'2M - SGS'!G80</f>
        <v>8.6277000000000006E-2</v>
      </c>
      <c r="H80" s="375">
        <f>'2M - SGS'!H80</f>
        <v>8.3294000000000007E-2</v>
      </c>
      <c r="I80" s="375">
        <f>'2M - SGS'!I80</f>
        <v>8.5859000000000005E-2</v>
      </c>
      <c r="J80" s="375">
        <f>'2M - SGS'!J80</f>
        <v>8.5885000000000003E-2</v>
      </c>
      <c r="K80" s="375">
        <f>'2M - SGS'!K80</f>
        <v>8.3474999999999994E-2</v>
      </c>
      <c r="L80" s="375">
        <f>'2M - SGS'!L80</f>
        <v>8.6262000000000005E-2</v>
      </c>
      <c r="M80" s="375">
        <f>'2M - SGS'!M80</f>
        <v>8.3496000000000001E-2</v>
      </c>
      <c r="N80" s="375">
        <f>'2M - SGS'!N80</f>
        <v>8.6250999999999994E-2</v>
      </c>
      <c r="O80" s="375">
        <f>'2M - SGS'!O80</f>
        <v>8.6096000000000006E-2</v>
      </c>
      <c r="P80" s="375">
        <f>'2M - SGS'!P80</f>
        <v>7.8608999999999998E-2</v>
      </c>
      <c r="Q80" s="375">
        <f>'2M - SGS'!Q80</f>
        <v>8.1547999999999995E-2</v>
      </c>
      <c r="R80" s="375">
        <f>'2M - SGS'!R80</f>
        <v>7.2947999999999999E-2</v>
      </c>
      <c r="S80" s="375">
        <f>'2M - SGS'!S80</f>
        <v>8.6277000000000006E-2</v>
      </c>
      <c r="T80" s="375">
        <f>'2M - SGS'!T80</f>
        <v>8.3294000000000007E-2</v>
      </c>
      <c r="U80" s="375">
        <f>'2M - SGS'!U80</f>
        <v>8.5859000000000005E-2</v>
      </c>
      <c r="V80" s="375">
        <f>'2M - SGS'!V80</f>
        <v>8.5885000000000003E-2</v>
      </c>
      <c r="W80" s="375">
        <f>'2M - SGS'!W80</f>
        <v>8.3474999999999994E-2</v>
      </c>
      <c r="X80" s="375">
        <f>'2M - SGS'!X80</f>
        <v>8.6262000000000005E-2</v>
      </c>
      <c r="Y80" s="375">
        <f>'2M - SGS'!Y80</f>
        <v>8.3496000000000001E-2</v>
      </c>
      <c r="Z80" s="375">
        <f>'2M - SGS'!Z80</f>
        <v>8.6250999999999994E-2</v>
      </c>
      <c r="AA80" s="375">
        <f>'2M - SGS'!AA80</f>
        <v>8.6096000000000006E-2</v>
      </c>
      <c r="AB80" s="375">
        <f>'2M - SGS'!AB80</f>
        <v>7.8608999999999998E-2</v>
      </c>
      <c r="AC80" s="375">
        <f>'2M - SGS'!AC80</f>
        <v>8.1547999999999995E-2</v>
      </c>
      <c r="AD80" s="375">
        <f>'2M - SGS'!AD80</f>
        <v>7.2947999999999999E-2</v>
      </c>
      <c r="AE80" s="375">
        <f>'2M - SGS'!AE80</f>
        <v>8.6277000000000006E-2</v>
      </c>
      <c r="AF80" s="375">
        <f>'2M - SGS'!AF80</f>
        <v>8.3294000000000007E-2</v>
      </c>
      <c r="AG80" s="375">
        <f>'2M - SGS'!AG80</f>
        <v>8.5859000000000005E-2</v>
      </c>
      <c r="AH80" s="375">
        <f>'2M - SGS'!AH80</f>
        <v>8.5885000000000003E-2</v>
      </c>
      <c r="AI80" s="375">
        <f>'2M - SGS'!AI80</f>
        <v>8.3474999999999994E-2</v>
      </c>
      <c r="AJ80" s="375">
        <f>'2M - SGS'!AJ80</f>
        <v>8.6262000000000005E-2</v>
      </c>
      <c r="AK80" s="375">
        <f>'2M - SGS'!AK80</f>
        <v>8.3496000000000001E-2</v>
      </c>
      <c r="AL80" s="375">
        <f>'2M - SGS'!AL80</f>
        <v>8.6250999999999994E-2</v>
      </c>
      <c r="AM80" s="375">
        <f>'2M - SGS'!AM80</f>
        <v>8.6096000000000006E-2</v>
      </c>
      <c r="AO80" s="373">
        <f t="shared" si="56"/>
        <v>0.99999999999999989</v>
      </c>
    </row>
    <row r="81" spans="1:41" s="95" customFormat="1" ht="15.75" x14ac:dyDescent="0.25">
      <c r="A81" s="627"/>
      <c r="B81" s="13" t="str">
        <f t="shared" si="57"/>
        <v>Cooling</v>
      </c>
      <c r="C81" s="375">
        <f>'2M - SGS'!C81</f>
        <v>6.0000000000000002E-6</v>
      </c>
      <c r="D81" s="375">
        <f>'2M - SGS'!D81</f>
        <v>2.4699999999999999E-4</v>
      </c>
      <c r="E81" s="375">
        <f>'2M - SGS'!E81</f>
        <v>7.2360000000000002E-3</v>
      </c>
      <c r="F81" s="375">
        <f>'2M - SGS'!F81</f>
        <v>2.1690999999999998E-2</v>
      </c>
      <c r="G81" s="375">
        <f>'2M - SGS'!G81</f>
        <v>6.2979999999999994E-2</v>
      </c>
      <c r="H81" s="375">
        <f>'2M - SGS'!H81</f>
        <v>0.21317</v>
      </c>
      <c r="I81" s="375">
        <f>'2M - SGS'!I81</f>
        <v>0.29002899999999998</v>
      </c>
      <c r="J81" s="375">
        <f>'2M - SGS'!J81</f>
        <v>0.270206</v>
      </c>
      <c r="K81" s="375">
        <f>'2M - SGS'!K81</f>
        <v>0.108695</v>
      </c>
      <c r="L81" s="375">
        <f>'2M - SGS'!L81</f>
        <v>1.9643000000000001E-2</v>
      </c>
      <c r="M81" s="375">
        <f>'2M - SGS'!M81</f>
        <v>6.0299999999999998E-3</v>
      </c>
      <c r="N81" s="375">
        <f>'2M - SGS'!N81</f>
        <v>6.7000000000000002E-5</v>
      </c>
      <c r="O81" s="375">
        <f>'2M - SGS'!O81</f>
        <v>6.0000000000000002E-6</v>
      </c>
      <c r="P81" s="375">
        <f>'2M - SGS'!P81</f>
        <v>2.4699999999999999E-4</v>
      </c>
      <c r="Q81" s="375">
        <f>'2M - SGS'!Q81</f>
        <v>7.2360000000000002E-3</v>
      </c>
      <c r="R81" s="375">
        <f>'2M - SGS'!R81</f>
        <v>2.1690999999999998E-2</v>
      </c>
      <c r="S81" s="375">
        <f>'2M - SGS'!S81</f>
        <v>6.2979999999999994E-2</v>
      </c>
      <c r="T81" s="375">
        <f>'2M - SGS'!T81</f>
        <v>0.21317</v>
      </c>
      <c r="U81" s="375">
        <f>'2M - SGS'!U81</f>
        <v>0.29002899999999998</v>
      </c>
      <c r="V81" s="375">
        <f>'2M - SGS'!V81</f>
        <v>0.270206</v>
      </c>
      <c r="W81" s="375">
        <f>'2M - SGS'!W81</f>
        <v>0.108695</v>
      </c>
      <c r="X81" s="375">
        <f>'2M - SGS'!X81</f>
        <v>1.9643000000000001E-2</v>
      </c>
      <c r="Y81" s="375">
        <f>'2M - SGS'!Y81</f>
        <v>6.0299999999999998E-3</v>
      </c>
      <c r="Z81" s="375">
        <f>'2M - SGS'!Z81</f>
        <v>6.7000000000000002E-5</v>
      </c>
      <c r="AA81" s="375">
        <f>'2M - SGS'!AA81</f>
        <v>6.0000000000000002E-6</v>
      </c>
      <c r="AB81" s="375">
        <f>'2M - SGS'!AB81</f>
        <v>2.4699999999999999E-4</v>
      </c>
      <c r="AC81" s="375">
        <f>'2M - SGS'!AC81</f>
        <v>7.2360000000000002E-3</v>
      </c>
      <c r="AD81" s="375">
        <f>'2M - SGS'!AD81</f>
        <v>2.1690999999999998E-2</v>
      </c>
      <c r="AE81" s="375">
        <f>'2M - SGS'!AE81</f>
        <v>6.2979999999999994E-2</v>
      </c>
      <c r="AF81" s="375">
        <f>'2M - SGS'!AF81</f>
        <v>0.21317</v>
      </c>
      <c r="AG81" s="375">
        <f>'2M - SGS'!AG81</f>
        <v>0.29002899999999998</v>
      </c>
      <c r="AH81" s="375">
        <f>'2M - SGS'!AH81</f>
        <v>0.270206</v>
      </c>
      <c r="AI81" s="375">
        <f>'2M - SGS'!AI81</f>
        <v>0.108695</v>
      </c>
      <c r="AJ81" s="375">
        <f>'2M - SGS'!AJ81</f>
        <v>1.9643000000000001E-2</v>
      </c>
      <c r="AK81" s="375">
        <f>'2M - SGS'!AK81</f>
        <v>6.0299999999999998E-3</v>
      </c>
      <c r="AL81" s="375">
        <f>'2M - SGS'!AL81</f>
        <v>6.7000000000000002E-5</v>
      </c>
      <c r="AM81" s="375">
        <f>'2M - SGS'!AM81</f>
        <v>6.0000000000000002E-6</v>
      </c>
      <c r="AO81" s="373">
        <f t="shared" si="56"/>
        <v>0.99999999999999989</v>
      </c>
    </row>
    <row r="82" spans="1:41" s="95" customFormat="1" ht="15.75" x14ac:dyDescent="0.25">
      <c r="A82" s="627"/>
      <c r="B82" s="13" t="str">
        <f t="shared" si="57"/>
        <v>Ext Lighting</v>
      </c>
      <c r="C82" s="375">
        <f>'2M - SGS'!C82</f>
        <v>0.106265</v>
      </c>
      <c r="D82" s="375">
        <f>'2M - SGS'!D82</f>
        <v>8.2161999999999999E-2</v>
      </c>
      <c r="E82" s="375">
        <f>'2M - SGS'!E82</f>
        <v>7.0887000000000006E-2</v>
      </c>
      <c r="F82" s="375">
        <f>'2M - SGS'!F82</f>
        <v>6.8145999999999998E-2</v>
      </c>
      <c r="G82" s="375">
        <f>'2M - SGS'!G82</f>
        <v>8.1852999999999995E-2</v>
      </c>
      <c r="H82" s="375">
        <f>'2M - SGS'!H82</f>
        <v>6.7163E-2</v>
      </c>
      <c r="I82" s="375">
        <f>'2M - SGS'!I82</f>
        <v>8.6751999999999996E-2</v>
      </c>
      <c r="J82" s="375">
        <f>'2M - SGS'!J82</f>
        <v>6.9401000000000004E-2</v>
      </c>
      <c r="K82" s="375">
        <f>'2M - SGS'!K82</f>
        <v>8.2907999999999996E-2</v>
      </c>
      <c r="L82" s="375">
        <f>'2M - SGS'!L82</f>
        <v>0.100507</v>
      </c>
      <c r="M82" s="375">
        <f>'2M - SGS'!M82</f>
        <v>8.7251999999999996E-2</v>
      </c>
      <c r="N82" s="375">
        <f>'2M - SGS'!N82</f>
        <v>9.6703999999999998E-2</v>
      </c>
      <c r="O82" s="375">
        <f>'2M - SGS'!O82</f>
        <v>0.106265</v>
      </c>
      <c r="P82" s="375">
        <f>'2M - SGS'!P82</f>
        <v>8.2161999999999999E-2</v>
      </c>
      <c r="Q82" s="375">
        <f>'2M - SGS'!Q82</f>
        <v>7.0887000000000006E-2</v>
      </c>
      <c r="R82" s="375">
        <f>'2M - SGS'!R82</f>
        <v>6.8145999999999998E-2</v>
      </c>
      <c r="S82" s="375">
        <f>'2M - SGS'!S82</f>
        <v>8.1852999999999995E-2</v>
      </c>
      <c r="T82" s="375">
        <f>'2M - SGS'!T82</f>
        <v>6.7163E-2</v>
      </c>
      <c r="U82" s="375">
        <f>'2M - SGS'!U82</f>
        <v>8.6751999999999996E-2</v>
      </c>
      <c r="V82" s="375">
        <f>'2M - SGS'!V82</f>
        <v>6.9401000000000004E-2</v>
      </c>
      <c r="W82" s="375">
        <f>'2M - SGS'!W82</f>
        <v>8.2907999999999996E-2</v>
      </c>
      <c r="X82" s="375">
        <f>'2M - SGS'!X82</f>
        <v>0.100507</v>
      </c>
      <c r="Y82" s="375">
        <f>'2M - SGS'!Y82</f>
        <v>8.7251999999999996E-2</v>
      </c>
      <c r="Z82" s="375">
        <f>'2M - SGS'!Z82</f>
        <v>9.6703999999999998E-2</v>
      </c>
      <c r="AA82" s="375">
        <f>'2M - SGS'!AA82</f>
        <v>0.106265</v>
      </c>
      <c r="AB82" s="375">
        <f>'2M - SGS'!AB82</f>
        <v>8.2161999999999999E-2</v>
      </c>
      <c r="AC82" s="375">
        <f>'2M - SGS'!AC82</f>
        <v>7.0887000000000006E-2</v>
      </c>
      <c r="AD82" s="375">
        <f>'2M - SGS'!AD82</f>
        <v>6.8145999999999998E-2</v>
      </c>
      <c r="AE82" s="375">
        <f>'2M - SGS'!AE82</f>
        <v>8.1852999999999995E-2</v>
      </c>
      <c r="AF82" s="375">
        <f>'2M - SGS'!AF82</f>
        <v>6.7163E-2</v>
      </c>
      <c r="AG82" s="375">
        <f>'2M - SGS'!AG82</f>
        <v>8.6751999999999996E-2</v>
      </c>
      <c r="AH82" s="375">
        <f>'2M - SGS'!AH82</f>
        <v>6.9401000000000004E-2</v>
      </c>
      <c r="AI82" s="375">
        <f>'2M - SGS'!AI82</f>
        <v>8.2907999999999996E-2</v>
      </c>
      <c r="AJ82" s="375">
        <f>'2M - SGS'!AJ82</f>
        <v>0.100507</v>
      </c>
      <c r="AK82" s="375">
        <f>'2M - SGS'!AK82</f>
        <v>8.7251999999999996E-2</v>
      </c>
      <c r="AL82" s="375">
        <f>'2M - SGS'!AL82</f>
        <v>9.6703999999999998E-2</v>
      </c>
      <c r="AM82" s="375">
        <f>'2M - SGS'!AM82</f>
        <v>0.106265</v>
      </c>
      <c r="AO82" s="373">
        <f t="shared" si="56"/>
        <v>1</v>
      </c>
    </row>
    <row r="83" spans="1:41" s="95" customFormat="1" ht="15.75" x14ac:dyDescent="0.25">
      <c r="A83" s="627"/>
      <c r="B83" s="13" t="str">
        <f t="shared" si="57"/>
        <v>Heating</v>
      </c>
      <c r="C83" s="375">
        <f>'2M - SGS'!C83</f>
        <v>0.210397</v>
      </c>
      <c r="D83" s="375">
        <f>'2M - SGS'!D83</f>
        <v>0.17743600000000001</v>
      </c>
      <c r="E83" s="375">
        <f>'2M - SGS'!E83</f>
        <v>0.13192400000000001</v>
      </c>
      <c r="F83" s="375">
        <f>'2M - SGS'!F83</f>
        <v>5.9718E-2</v>
      </c>
      <c r="G83" s="375">
        <f>'2M - SGS'!G83</f>
        <v>2.6769000000000001E-2</v>
      </c>
      <c r="H83" s="375">
        <f>'2M - SGS'!H83</f>
        <v>4.2950000000000002E-3</v>
      </c>
      <c r="I83" s="375">
        <f>'2M - SGS'!I83</f>
        <v>2.895E-3</v>
      </c>
      <c r="J83" s="375">
        <f>'2M - SGS'!J83</f>
        <v>3.4320000000000002E-3</v>
      </c>
      <c r="K83" s="375">
        <f>'2M - SGS'!K83</f>
        <v>9.4020000000000006E-3</v>
      </c>
      <c r="L83" s="375">
        <f>'2M - SGS'!L83</f>
        <v>5.5496999999999998E-2</v>
      </c>
      <c r="M83" s="375">
        <f>'2M - SGS'!M83</f>
        <v>0.115452</v>
      </c>
      <c r="N83" s="375">
        <f>'2M - SGS'!N83</f>
        <v>0.20278299999999999</v>
      </c>
      <c r="O83" s="375">
        <f>'2M - SGS'!O83</f>
        <v>0.210397</v>
      </c>
      <c r="P83" s="375">
        <f>'2M - SGS'!P83</f>
        <v>0.17743600000000001</v>
      </c>
      <c r="Q83" s="375">
        <f>'2M - SGS'!Q83</f>
        <v>0.13192400000000001</v>
      </c>
      <c r="R83" s="375">
        <f>'2M - SGS'!R83</f>
        <v>5.9718E-2</v>
      </c>
      <c r="S83" s="375">
        <f>'2M - SGS'!S83</f>
        <v>2.6769000000000001E-2</v>
      </c>
      <c r="T83" s="375">
        <f>'2M - SGS'!T83</f>
        <v>4.2950000000000002E-3</v>
      </c>
      <c r="U83" s="375">
        <f>'2M - SGS'!U83</f>
        <v>2.895E-3</v>
      </c>
      <c r="V83" s="375">
        <f>'2M - SGS'!V83</f>
        <v>3.4320000000000002E-3</v>
      </c>
      <c r="W83" s="375">
        <f>'2M - SGS'!W83</f>
        <v>9.4020000000000006E-3</v>
      </c>
      <c r="X83" s="375">
        <f>'2M - SGS'!X83</f>
        <v>5.5496999999999998E-2</v>
      </c>
      <c r="Y83" s="375">
        <f>'2M - SGS'!Y83</f>
        <v>0.115452</v>
      </c>
      <c r="Z83" s="375">
        <f>'2M - SGS'!Z83</f>
        <v>0.20278299999999999</v>
      </c>
      <c r="AA83" s="375">
        <f>'2M - SGS'!AA83</f>
        <v>0.210397</v>
      </c>
      <c r="AB83" s="375">
        <f>'2M - SGS'!AB83</f>
        <v>0.17743600000000001</v>
      </c>
      <c r="AC83" s="375">
        <f>'2M - SGS'!AC83</f>
        <v>0.13192400000000001</v>
      </c>
      <c r="AD83" s="375">
        <f>'2M - SGS'!AD83</f>
        <v>5.9718E-2</v>
      </c>
      <c r="AE83" s="375">
        <f>'2M - SGS'!AE83</f>
        <v>2.6769000000000001E-2</v>
      </c>
      <c r="AF83" s="375">
        <f>'2M - SGS'!AF83</f>
        <v>4.2950000000000002E-3</v>
      </c>
      <c r="AG83" s="375">
        <f>'2M - SGS'!AG83</f>
        <v>2.895E-3</v>
      </c>
      <c r="AH83" s="375">
        <f>'2M - SGS'!AH83</f>
        <v>3.4320000000000002E-3</v>
      </c>
      <c r="AI83" s="375">
        <f>'2M - SGS'!AI83</f>
        <v>9.4020000000000006E-3</v>
      </c>
      <c r="AJ83" s="375">
        <f>'2M - SGS'!AJ83</f>
        <v>5.5496999999999998E-2</v>
      </c>
      <c r="AK83" s="375">
        <f>'2M - SGS'!AK83</f>
        <v>0.115452</v>
      </c>
      <c r="AL83" s="375">
        <f>'2M - SGS'!AL83</f>
        <v>0.20278299999999999</v>
      </c>
      <c r="AM83" s="375">
        <f>'2M - SGS'!AM83</f>
        <v>0.210397</v>
      </c>
      <c r="AO83" s="373">
        <f t="shared" si="56"/>
        <v>1.0000000000000002</v>
      </c>
    </row>
    <row r="84" spans="1:41" s="95" customFormat="1" ht="15.75" x14ac:dyDescent="0.25">
      <c r="A84" s="627"/>
      <c r="B84" s="13" t="str">
        <f t="shared" si="57"/>
        <v>HVAC</v>
      </c>
      <c r="C84" s="375">
        <f>'2M - SGS'!C84</f>
        <v>0.107824</v>
      </c>
      <c r="D84" s="375">
        <f>'2M - SGS'!D84</f>
        <v>9.1051999999999994E-2</v>
      </c>
      <c r="E84" s="375">
        <f>'2M - SGS'!E84</f>
        <v>7.1135000000000004E-2</v>
      </c>
      <c r="F84" s="375">
        <f>'2M - SGS'!F84</f>
        <v>4.1179E-2</v>
      </c>
      <c r="G84" s="375">
        <f>'2M - SGS'!G84</f>
        <v>4.4423999999999998E-2</v>
      </c>
      <c r="H84" s="375">
        <f>'2M - SGS'!H84</f>
        <v>0.106128</v>
      </c>
      <c r="I84" s="375">
        <f>'2M - SGS'!I84</f>
        <v>0.14288100000000001</v>
      </c>
      <c r="J84" s="375">
        <f>'2M - SGS'!J84</f>
        <v>0.133494</v>
      </c>
      <c r="K84" s="375">
        <f>'2M - SGS'!K84</f>
        <v>5.781E-2</v>
      </c>
      <c r="L84" s="375">
        <f>'2M - SGS'!L84</f>
        <v>3.8018000000000003E-2</v>
      </c>
      <c r="M84" s="375">
        <f>'2M - SGS'!M84</f>
        <v>6.2103999999999999E-2</v>
      </c>
      <c r="N84" s="375">
        <f>'2M - SGS'!N84</f>
        <v>0.103951</v>
      </c>
      <c r="O84" s="375">
        <f>'2M - SGS'!O84</f>
        <v>0.107824</v>
      </c>
      <c r="P84" s="375">
        <f>'2M - SGS'!P84</f>
        <v>9.1051999999999994E-2</v>
      </c>
      <c r="Q84" s="375">
        <f>'2M - SGS'!Q84</f>
        <v>7.1135000000000004E-2</v>
      </c>
      <c r="R84" s="375">
        <f>'2M - SGS'!R84</f>
        <v>4.1179E-2</v>
      </c>
      <c r="S84" s="375">
        <f>'2M - SGS'!S84</f>
        <v>4.4423999999999998E-2</v>
      </c>
      <c r="T84" s="375">
        <f>'2M - SGS'!T84</f>
        <v>0.106128</v>
      </c>
      <c r="U84" s="375">
        <f>'2M - SGS'!U84</f>
        <v>0.14288100000000001</v>
      </c>
      <c r="V84" s="375">
        <f>'2M - SGS'!V84</f>
        <v>0.133494</v>
      </c>
      <c r="W84" s="375">
        <f>'2M - SGS'!W84</f>
        <v>5.781E-2</v>
      </c>
      <c r="X84" s="375">
        <f>'2M - SGS'!X84</f>
        <v>3.8018000000000003E-2</v>
      </c>
      <c r="Y84" s="375">
        <f>'2M - SGS'!Y84</f>
        <v>6.2103999999999999E-2</v>
      </c>
      <c r="Z84" s="375">
        <f>'2M - SGS'!Z84</f>
        <v>0.103951</v>
      </c>
      <c r="AA84" s="375">
        <f>'2M - SGS'!AA84</f>
        <v>0.107824</v>
      </c>
      <c r="AB84" s="375">
        <f>'2M - SGS'!AB84</f>
        <v>9.1051999999999994E-2</v>
      </c>
      <c r="AC84" s="375">
        <f>'2M - SGS'!AC84</f>
        <v>7.1135000000000004E-2</v>
      </c>
      <c r="AD84" s="375">
        <f>'2M - SGS'!AD84</f>
        <v>4.1179E-2</v>
      </c>
      <c r="AE84" s="375">
        <f>'2M - SGS'!AE84</f>
        <v>4.4423999999999998E-2</v>
      </c>
      <c r="AF84" s="375">
        <f>'2M - SGS'!AF84</f>
        <v>0.106128</v>
      </c>
      <c r="AG84" s="375">
        <f>'2M - SGS'!AG84</f>
        <v>0.14288100000000001</v>
      </c>
      <c r="AH84" s="375">
        <f>'2M - SGS'!AH84</f>
        <v>0.133494</v>
      </c>
      <c r="AI84" s="375">
        <f>'2M - SGS'!AI84</f>
        <v>5.781E-2</v>
      </c>
      <c r="AJ84" s="375">
        <f>'2M - SGS'!AJ84</f>
        <v>3.8018000000000003E-2</v>
      </c>
      <c r="AK84" s="375">
        <f>'2M - SGS'!AK84</f>
        <v>6.2103999999999999E-2</v>
      </c>
      <c r="AL84" s="375">
        <f>'2M - SGS'!AL84</f>
        <v>0.103951</v>
      </c>
      <c r="AM84" s="375">
        <f>'2M - SGS'!AM84</f>
        <v>0.107824</v>
      </c>
      <c r="AO84" s="373">
        <f t="shared" si="56"/>
        <v>1</v>
      </c>
    </row>
    <row r="85" spans="1:41" s="95" customFormat="1" ht="15.75" x14ac:dyDescent="0.25">
      <c r="A85" s="627"/>
      <c r="B85" s="13" t="str">
        <f t="shared" si="57"/>
        <v>Lighting</v>
      </c>
      <c r="C85" s="375">
        <f>'2M - SGS'!C85</f>
        <v>9.3563999999999994E-2</v>
      </c>
      <c r="D85" s="375">
        <f>'2M - SGS'!D85</f>
        <v>7.2162000000000004E-2</v>
      </c>
      <c r="E85" s="375">
        <f>'2M - SGS'!E85</f>
        <v>7.8372999999999998E-2</v>
      </c>
      <c r="F85" s="375">
        <f>'2M - SGS'!F85</f>
        <v>7.6534000000000005E-2</v>
      </c>
      <c r="G85" s="375">
        <f>'2M - SGS'!G85</f>
        <v>9.4246999999999997E-2</v>
      </c>
      <c r="H85" s="375">
        <f>'2M - SGS'!H85</f>
        <v>7.5599E-2</v>
      </c>
      <c r="I85" s="375">
        <f>'2M - SGS'!I85</f>
        <v>9.6199999999999994E-2</v>
      </c>
      <c r="J85" s="375">
        <f>'2M - SGS'!J85</f>
        <v>7.7077999999999994E-2</v>
      </c>
      <c r="K85" s="375">
        <f>'2M - SGS'!K85</f>
        <v>8.1374000000000002E-2</v>
      </c>
      <c r="L85" s="375">
        <f>'2M - SGS'!L85</f>
        <v>9.4072000000000003E-2</v>
      </c>
      <c r="M85" s="375">
        <f>'2M - SGS'!M85</f>
        <v>7.6706999999999997E-2</v>
      </c>
      <c r="N85" s="375">
        <f>'2M - SGS'!N85</f>
        <v>8.4089999999999998E-2</v>
      </c>
      <c r="O85" s="375">
        <f>'2M - SGS'!O85</f>
        <v>9.3563999999999994E-2</v>
      </c>
      <c r="P85" s="375">
        <f>'2M - SGS'!P85</f>
        <v>7.2162000000000004E-2</v>
      </c>
      <c r="Q85" s="375">
        <f>'2M - SGS'!Q85</f>
        <v>7.8372999999999998E-2</v>
      </c>
      <c r="R85" s="375">
        <f>'2M - SGS'!R85</f>
        <v>7.6534000000000005E-2</v>
      </c>
      <c r="S85" s="375">
        <f>'2M - SGS'!S85</f>
        <v>9.4246999999999997E-2</v>
      </c>
      <c r="T85" s="375">
        <f>'2M - SGS'!T85</f>
        <v>7.5599E-2</v>
      </c>
      <c r="U85" s="375">
        <f>'2M - SGS'!U85</f>
        <v>9.6199999999999994E-2</v>
      </c>
      <c r="V85" s="375">
        <f>'2M - SGS'!V85</f>
        <v>7.7077999999999994E-2</v>
      </c>
      <c r="W85" s="375">
        <f>'2M - SGS'!W85</f>
        <v>8.1374000000000002E-2</v>
      </c>
      <c r="X85" s="375">
        <f>'2M - SGS'!X85</f>
        <v>9.4072000000000003E-2</v>
      </c>
      <c r="Y85" s="375">
        <f>'2M - SGS'!Y85</f>
        <v>7.6706999999999997E-2</v>
      </c>
      <c r="Z85" s="375">
        <f>'2M - SGS'!Z85</f>
        <v>8.4089999999999998E-2</v>
      </c>
      <c r="AA85" s="375">
        <f>'2M - SGS'!AA85</f>
        <v>9.3563999999999994E-2</v>
      </c>
      <c r="AB85" s="375">
        <f>'2M - SGS'!AB85</f>
        <v>7.2162000000000004E-2</v>
      </c>
      <c r="AC85" s="375">
        <f>'2M - SGS'!AC85</f>
        <v>7.8372999999999998E-2</v>
      </c>
      <c r="AD85" s="375">
        <f>'2M - SGS'!AD85</f>
        <v>7.6534000000000005E-2</v>
      </c>
      <c r="AE85" s="375">
        <f>'2M - SGS'!AE85</f>
        <v>9.4246999999999997E-2</v>
      </c>
      <c r="AF85" s="375">
        <f>'2M - SGS'!AF85</f>
        <v>7.5599E-2</v>
      </c>
      <c r="AG85" s="375">
        <f>'2M - SGS'!AG85</f>
        <v>9.6199999999999994E-2</v>
      </c>
      <c r="AH85" s="375">
        <f>'2M - SGS'!AH85</f>
        <v>7.7077999999999994E-2</v>
      </c>
      <c r="AI85" s="375">
        <f>'2M - SGS'!AI85</f>
        <v>8.1374000000000002E-2</v>
      </c>
      <c r="AJ85" s="375">
        <f>'2M - SGS'!AJ85</f>
        <v>9.4072000000000003E-2</v>
      </c>
      <c r="AK85" s="375">
        <f>'2M - SGS'!AK85</f>
        <v>7.6706999999999997E-2</v>
      </c>
      <c r="AL85" s="375">
        <f>'2M - SGS'!AL85</f>
        <v>8.4089999999999998E-2</v>
      </c>
      <c r="AM85" s="375">
        <f>'2M - SGS'!AM85</f>
        <v>9.3563999999999994E-2</v>
      </c>
      <c r="AO85" s="373">
        <f t="shared" si="56"/>
        <v>1</v>
      </c>
    </row>
    <row r="86" spans="1:41" s="95" customFormat="1" ht="15.75" x14ac:dyDescent="0.25">
      <c r="A86" s="627"/>
      <c r="B86" s="13" t="str">
        <f t="shared" si="57"/>
        <v>Miscellaneous</v>
      </c>
      <c r="C86" s="375">
        <f>'2M - SGS'!C86</f>
        <v>8.5109000000000004E-2</v>
      </c>
      <c r="D86" s="375">
        <f>'2M - SGS'!D86</f>
        <v>7.7715000000000006E-2</v>
      </c>
      <c r="E86" s="375">
        <f>'2M - SGS'!E86</f>
        <v>8.6136000000000004E-2</v>
      </c>
      <c r="F86" s="375">
        <f>'2M - SGS'!F86</f>
        <v>7.9796000000000006E-2</v>
      </c>
      <c r="G86" s="375">
        <f>'2M - SGS'!G86</f>
        <v>8.5334999999999994E-2</v>
      </c>
      <c r="H86" s="375">
        <f>'2M - SGS'!H86</f>
        <v>8.1994999999999998E-2</v>
      </c>
      <c r="I86" s="375">
        <f>'2M - SGS'!I86</f>
        <v>8.4098999999999993E-2</v>
      </c>
      <c r="J86" s="375">
        <f>'2M - SGS'!J86</f>
        <v>8.4198999999999996E-2</v>
      </c>
      <c r="K86" s="375">
        <f>'2M - SGS'!K86</f>
        <v>8.2512000000000002E-2</v>
      </c>
      <c r="L86" s="375">
        <f>'2M - SGS'!L86</f>
        <v>8.5277000000000006E-2</v>
      </c>
      <c r="M86" s="375">
        <f>'2M - SGS'!M86</f>
        <v>8.2588999999999996E-2</v>
      </c>
      <c r="N86" s="375">
        <f>'2M - SGS'!N86</f>
        <v>8.5237999999999994E-2</v>
      </c>
      <c r="O86" s="375">
        <f>'2M - SGS'!O86</f>
        <v>8.5109000000000004E-2</v>
      </c>
      <c r="P86" s="375">
        <f>'2M - SGS'!P86</f>
        <v>7.7715000000000006E-2</v>
      </c>
      <c r="Q86" s="375">
        <f>'2M - SGS'!Q86</f>
        <v>8.6136000000000004E-2</v>
      </c>
      <c r="R86" s="375">
        <f>'2M - SGS'!R86</f>
        <v>7.9796000000000006E-2</v>
      </c>
      <c r="S86" s="375">
        <f>'2M - SGS'!S86</f>
        <v>8.5334999999999994E-2</v>
      </c>
      <c r="T86" s="375">
        <f>'2M - SGS'!T86</f>
        <v>8.1994999999999998E-2</v>
      </c>
      <c r="U86" s="375">
        <f>'2M - SGS'!U86</f>
        <v>8.4098999999999993E-2</v>
      </c>
      <c r="V86" s="375">
        <f>'2M - SGS'!V86</f>
        <v>8.4198999999999996E-2</v>
      </c>
      <c r="W86" s="375">
        <f>'2M - SGS'!W86</f>
        <v>8.2512000000000002E-2</v>
      </c>
      <c r="X86" s="375">
        <f>'2M - SGS'!X86</f>
        <v>8.5277000000000006E-2</v>
      </c>
      <c r="Y86" s="375">
        <f>'2M - SGS'!Y86</f>
        <v>8.2588999999999996E-2</v>
      </c>
      <c r="Z86" s="375">
        <f>'2M - SGS'!Z86</f>
        <v>8.5237999999999994E-2</v>
      </c>
      <c r="AA86" s="375">
        <f>'2M - SGS'!AA86</f>
        <v>8.5109000000000004E-2</v>
      </c>
      <c r="AB86" s="375">
        <f>'2M - SGS'!AB86</f>
        <v>7.7715000000000006E-2</v>
      </c>
      <c r="AC86" s="375">
        <f>'2M - SGS'!AC86</f>
        <v>8.6136000000000004E-2</v>
      </c>
      <c r="AD86" s="375">
        <f>'2M - SGS'!AD86</f>
        <v>7.9796000000000006E-2</v>
      </c>
      <c r="AE86" s="375">
        <f>'2M - SGS'!AE86</f>
        <v>8.5334999999999994E-2</v>
      </c>
      <c r="AF86" s="375">
        <f>'2M - SGS'!AF86</f>
        <v>8.1994999999999998E-2</v>
      </c>
      <c r="AG86" s="375">
        <f>'2M - SGS'!AG86</f>
        <v>8.4098999999999993E-2</v>
      </c>
      <c r="AH86" s="375">
        <f>'2M - SGS'!AH86</f>
        <v>8.4198999999999996E-2</v>
      </c>
      <c r="AI86" s="375">
        <f>'2M - SGS'!AI86</f>
        <v>8.2512000000000002E-2</v>
      </c>
      <c r="AJ86" s="375">
        <f>'2M - SGS'!AJ86</f>
        <v>8.5277000000000006E-2</v>
      </c>
      <c r="AK86" s="375">
        <f>'2M - SGS'!AK86</f>
        <v>8.2588999999999996E-2</v>
      </c>
      <c r="AL86" s="375">
        <f>'2M - SGS'!AL86</f>
        <v>8.5237999999999994E-2</v>
      </c>
      <c r="AM86" s="375">
        <f>'2M - SGS'!AM86</f>
        <v>8.5109000000000004E-2</v>
      </c>
      <c r="AO86" s="373">
        <f t="shared" si="56"/>
        <v>1.0000000000000002</v>
      </c>
    </row>
    <row r="87" spans="1:41" s="95" customFormat="1" ht="15.75" x14ac:dyDescent="0.25">
      <c r="A87" s="627"/>
      <c r="B87" s="13" t="str">
        <f t="shared" si="57"/>
        <v>Motors</v>
      </c>
      <c r="C87" s="375">
        <f>'2M - SGS'!C87</f>
        <v>8.5109000000000004E-2</v>
      </c>
      <c r="D87" s="375">
        <f>'2M - SGS'!D87</f>
        <v>7.7715000000000006E-2</v>
      </c>
      <c r="E87" s="375">
        <f>'2M - SGS'!E87</f>
        <v>8.6136000000000004E-2</v>
      </c>
      <c r="F87" s="375">
        <f>'2M - SGS'!F87</f>
        <v>7.9796000000000006E-2</v>
      </c>
      <c r="G87" s="375">
        <f>'2M - SGS'!G87</f>
        <v>8.5334999999999994E-2</v>
      </c>
      <c r="H87" s="375">
        <f>'2M - SGS'!H87</f>
        <v>8.1994999999999998E-2</v>
      </c>
      <c r="I87" s="375">
        <f>'2M - SGS'!I87</f>
        <v>8.4098999999999993E-2</v>
      </c>
      <c r="J87" s="375">
        <f>'2M - SGS'!J87</f>
        <v>8.4198999999999996E-2</v>
      </c>
      <c r="K87" s="375">
        <f>'2M - SGS'!K87</f>
        <v>8.2512000000000002E-2</v>
      </c>
      <c r="L87" s="375">
        <f>'2M - SGS'!L87</f>
        <v>8.5277000000000006E-2</v>
      </c>
      <c r="M87" s="375">
        <f>'2M - SGS'!M87</f>
        <v>8.2588999999999996E-2</v>
      </c>
      <c r="N87" s="375">
        <f>'2M - SGS'!N87</f>
        <v>8.5237999999999994E-2</v>
      </c>
      <c r="O87" s="375">
        <f>'2M - SGS'!O87</f>
        <v>8.5109000000000004E-2</v>
      </c>
      <c r="P87" s="375">
        <f>'2M - SGS'!P87</f>
        <v>7.7715000000000006E-2</v>
      </c>
      <c r="Q87" s="375">
        <f>'2M - SGS'!Q87</f>
        <v>8.6136000000000004E-2</v>
      </c>
      <c r="R87" s="375">
        <f>'2M - SGS'!R87</f>
        <v>7.9796000000000006E-2</v>
      </c>
      <c r="S87" s="375">
        <f>'2M - SGS'!S87</f>
        <v>8.5334999999999994E-2</v>
      </c>
      <c r="T87" s="375">
        <f>'2M - SGS'!T87</f>
        <v>8.1994999999999998E-2</v>
      </c>
      <c r="U87" s="375">
        <f>'2M - SGS'!U87</f>
        <v>8.4098999999999993E-2</v>
      </c>
      <c r="V87" s="375">
        <f>'2M - SGS'!V87</f>
        <v>8.4198999999999996E-2</v>
      </c>
      <c r="W87" s="375">
        <f>'2M - SGS'!W87</f>
        <v>8.2512000000000002E-2</v>
      </c>
      <c r="X87" s="375">
        <f>'2M - SGS'!X87</f>
        <v>8.5277000000000006E-2</v>
      </c>
      <c r="Y87" s="375">
        <f>'2M - SGS'!Y87</f>
        <v>8.2588999999999996E-2</v>
      </c>
      <c r="Z87" s="375">
        <f>'2M - SGS'!Z87</f>
        <v>8.5237999999999994E-2</v>
      </c>
      <c r="AA87" s="375">
        <f>'2M - SGS'!AA87</f>
        <v>8.5109000000000004E-2</v>
      </c>
      <c r="AB87" s="375">
        <f>'2M - SGS'!AB87</f>
        <v>7.7715000000000006E-2</v>
      </c>
      <c r="AC87" s="375">
        <f>'2M - SGS'!AC87</f>
        <v>8.6136000000000004E-2</v>
      </c>
      <c r="AD87" s="375">
        <f>'2M - SGS'!AD87</f>
        <v>7.9796000000000006E-2</v>
      </c>
      <c r="AE87" s="375">
        <f>'2M - SGS'!AE87</f>
        <v>8.5334999999999994E-2</v>
      </c>
      <c r="AF87" s="375">
        <f>'2M - SGS'!AF87</f>
        <v>8.1994999999999998E-2</v>
      </c>
      <c r="AG87" s="375">
        <f>'2M - SGS'!AG87</f>
        <v>8.4098999999999993E-2</v>
      </c>
      <c r="AH87" s="375">
        <f>'2M - SGS'!AH87</f>
        <v>8.4198999999999996E-2</v>
      </c>
      <c r="AI87" s="375">
        <f>'2M - SGS'!AI87</f>
        <v>8.2512000000000002E-2</v>
      </c>
      <c r="AJ87" s="375">
        <f>'2M - SGS'!AJ87</f>
        <v>8.5277000000000006E-2</v>
      </c>
      <c r="AK87" s="375">
        <f>'2M - SGS'!AK87</f>
        <v>8.2588999999999996E-2</v>
      </c>
      <c r="AL87" s="375">
        <f>'2M - SGS'!AL87</f>
        <v>8.5237999999999994E-2</v>
      </c>
      <c r="AM87" s="375">
        <f>'2M - SGS'!AM87</f>
        <v>8.5109000000000004E-2</v>
      </c>
      <c r="AO87" s="373">
        <f t="shared" si="56"/>
        <v>1.0000000000000002</v>
      </c>
    </row>
    <row r="88" spans="1:41" s="95" customFormat="1" ht="15.75" x14ac:dyDescent="0.25">
      <c r="A88" s="627"/>
      <c r="B88" s="13" t="str">
        <f t="shared" si="57"/>
        <v>Process</v>
      </c>
      <c r="C88" s="375">
        <f>'2M - SGS'!C88</f>
        <v>8.5109000000000004E-2</v>
      </c>
      <c r="D88" s="375">
        <f>'2M - SGS'!D88</f>
        <v>7.7715000000000006E-2</v>
      </c>
      <c r="E88" s="375">
        <f>'2M - SGS'!E88</f>
        <v>8.6136000000000004E-2</v>
      </c>
      <c r="F88" s="375">
        <f>'2M - SGS'!F88</f>
        <v>7.9796000000000006E-2</v>
      </c>
      <c r="G88" s="375">
        <f>'2M - SGS'!G88</f>
        <v>8.5334999999999994E-2</v>
      </c>
      <c r="H88" s="375">
        <f>'2M - SGS'!H88</f>
        <v>8.1994999999999998E-2</v>
      </c>
      <c r="I88" s="375">
        <f>'2M - SGS'!I88</f>
        <v>8.4098999999999993E-2</v>
      </c>
      <c r="J88" s="375">
        <f>'2M - SGS'!J88</f>
        <v>8.4198999999999996E-2</v>
      </c>
      <c r="K88" s="375">
        <f>'2M - SGS'!K88</f>
        <v>8.2512000000000002E-2</v>
      </c>
      <c r="L88" s="375">
        <f>'2M - SGS'!L88</f>
        <v>8.5277000000000006E-2</v>
      </c>
      <c r="M88" s="375">
        <f>'2M - SGS'!M88</f>
        <v>8.2588999999999996E-2</v>
      </c>
      <c r="N88" s="375">
        <f>'2M - SGS'!N88</f>
        <v>8.5237999999999994E-2</v>
      </c>
      <c r="O88" s="375">
        <f>'2M - SGS'!O88</f>
        <v>8.5109000000000004E-2</v>
      </c>
      <c r="P88" s="375">
        <f>'2M - SGS'!P88</f>
        <v>7.7715000000000006E-2</v>
      </c>
      <c r="Q88" s="375">
        <f>'2M - SGS'!Q88</f>
        <v>8.6136000000000004E-2</v>
      </c>
      <c r="R88" s="375">
        <f>'2M - SGS'!R88</f>
        <v>7.9796000000000006E-2</v>
      </c>
      <c r="S88" s="375">
        <f>'2M - SGS'!S88</f>
        <v>8.5334999999999994E-2</v>
      </c>
      <c r="T88" s="375">
        <f>'2M - SGS'!T88</f>
        <v>8.1994999999999998E-2</v>
      </c>
      <c r="U88" s="375">
        <f>'2M - SGS'!U88</f>
        <v>8.4098999999999993E-2</v>
      </c>
      <c r="V88" s="375">
        <f>'2M - SGS'!V88</f>
        <v>8.4198999999999996E-2</v>
      </c>
      <c r="W88" s="375">
        <f>'2M - SGS'!W88</f>
        <v>8.2512000000000002E-2</v>
      </c>
      <c r="X88" s="375">
        <f>'2M - SGS'!X88</f>
        <v>8.5277000000000006E-2</v>
      </c>
      <c r="Y88" s="375">
        <f>'2M - SGS'!Y88</f>
        <v>8.2588999999999996E-2</v>
      </c>
      <c r="Z88" s="375">
        <f>'2M - SGS'!Z88</f>
        <v>8.5237999999999994E-2</v>
      </c>
      <c r="AA88" s="375">
        <f>'2M - SGS'!AA88</f>
        <v>8.5109000000000004E-2</v>
      </c>
      <c r="AB88" s="375">
        <f>'2M - SGS'!AB88</f>
        <v>7.7715000000000006E-2</v>
      </c>
      <c r="AC88" s="375">
        <f>'2M - SGS'!AC88</f>
        <v>8.6136000000000004E-2</v>
      </c>
      <c r="AD88" s="375">
        <f>'2M - SGS'!AD88</f>
        <v>7.9796000000000006E-2</v>
      </c>
      <c r="AE88" s="375">
        <f>'2M - SGS'!AE88</f>
        <v>8.5334999999999994E-2</v>
      </c>
      <c r="AF88" s="375">
        <f>'2M - SGS'!AF88</f>
        <v>8.1994999999999998E-2</v>
      </c>
      <c r="AG88" s="375">
        <f>'2M - SGS'!AG88</f>
        <v>8.4098999999999993E-2</v>
      </c>
      <c r="AH88" s="375">
        <f>'2M - SGS'!AH88</f>
        <v>8.4198999999999996E-2</v>
      </c>
      <c r="AI88" s="375">
        <f>'2M - SGS'!AI88</f>
        <v>8.2512000000000002E-2</v>
      </c>
      <c r="AJ88" s="375">
        <f>'2M - SGS'!AJ88</f>
        <v>8.5277000000000006E-2</v>
      </c>
      <c r="AK88" s="375">
        <f>'2M - SGS'!AK88</f>
        <v>8.2588999999999996E-2</v>
      </c>
      <c r="AL88" s="375">
        <f>'2M - SGS'!AL88</f>
        <v>8.5237999999999994E-2</v>
      </c>
      <c r="AM88" s="375">
        <f>'2M - SGS'!AM88</f>
        <v>8.5109000000000004E-2</v>
      </c>
      <c r="AO88" s="373">
        <f t="shared" si="56"/>
        <v>1.0000000000000002</v>
      </c>
    </row>
    <row r="89" spans="1:41" s="95" customFormat="1" ht="15.75" x14ac:dyDescent="0.25">
      <c r="A89" s="627"/>
      <c r="B89" s="13" t="str">
        <f t="shared" si="57"/>
        <v>Refrigeration</v>
      </c>
      <c r="C89" s="375">
        <f>'2M - SGS'!C89</f>
        <v>8.3486000000000005E-2</v>
      </c>
      <c r="D89" s="375">
        <f>'2M - SGS'!D89</f>
        <v>7.6158000000000003E-2</v>
      </c>
      <c r="E89" s="375">
        <f>'2M - SGS'!E89</f>
        <v>8.3346000000000003E-2</v>
      </c>
      <c r="F89" s="375">
        <f>'2M - SGS'!F89</f>
        <v>8.0782999999999994E-2</v>
      </c>
      <c r="G89" s="375">
        <f>'2M - SGS'!G89</f>
        <v>8.5133E-2</v>
      </c>
      <c r="H89" s="375">
        <f>'2M - SGS'!H89</f>
        <v>8.4294999999999995E-2</v>
      </c>
      <c r="I89" s="375">
        <f>'2M - SGS'!I89</f>
        <v>8.7456999999999993E-2</v>
      </c>
      <c r="J89" s="375">
        <f>'2M - SGS'!J89</f>
        <v>8.7230000000000002E-2</v>
      </c>
      <c r="K89" s="375">
        <f>'2M - SGS'!K89</f>
        <v>8.3319000000000004E-2</v>
      </c>
      <c r="L89" s="375">
        <f>'2M - SGS'!L89</f>
        <v>8.4562999999999999E-2</v>
      </c>
      <c r="M89" s="375">
        <f>'2M - SGS'!M89</f>
        <v>8.1112000000000004E-2</v>
      </c>
      <c r="N89" s="375">
        <f>'2M - SGS'!N89</f>
        <v>8.3117999999999997E-2</v>
      </c>
      <c r="O89" s="375">
        <f>'2M - SGS'!O89</f>
        <v>8.3486000000000005E-2</v>
      </c>
      <c r="P89" s="375">
        <f>'2M - SGS'!P89</f>
        <v>7.6158000000000003E-2</v>
      </c>
      <c r="Q89" s="375">
        <f>'2M - SGS'!Q89</f>
        <v>8.3346000000000003E-2</v>
      </c>
      <c r="R89" s="375">
        <f>'2M - SGS'!R89</f>
        <v>8.0782999999999994E-2</v>
      </c>
      <c r="S89" s="375">
        <f>'2M - SGS'!S89</f>
        <v>8.5133E-2</v>
      </c>
      <c r="T89" s="375">
        <f>'2M - SGS'!T89</f>
        <v>8.4294999999999995E-2</v>
      </c>
      <c r="U89" s="375">
        <f>'2M - SGS'!U89</f>
        <v>8.7456999999999993E-2</v>
      </c>
      <c r="V89" s="375">
        <f>'2M - SGS'!V89</f>
        <v>8.7230000000000002E-2</v>
      </c>
      <c r="W89" s="375">
        <f>'2M - SGS'!W89</f>
        <v>8.3319000000000004E-2</v>
      </c>
      <c r="X89" s="375">
        <f>'2M - SGS'!X89</f>
        <v>8.4562999999999999E-2</v>
      </c>
      <c r="Y89" s="375">
        <f>'2M - SGS'!Y89</f>
        <v>8.1112000000000004E-2</v>
      </c>
      <c r="Z89" s="375">
        <f>'2M - SGS'!Z89</f>
        <v>8.3117999999999997E-2</v>
      </c>
      <c r="AA89" s="375">
        <f>'2M - SGS'!AA89</f>
        <v>8.3486000000000005E-2</v>
      </c>
      <c r="AB89" s="375">
        <f>'2M - SGS'!AB89</f>
        <v>7.6158000000000003E-2</v>
      </c>
      <c r="AC89" s="375">
        <f>'2M - SGS'!AC89</f>
        <v>8.3346000000000003E-2</v>
      </c>
      <c r="AD89" s="375">
        <f>'2M - SGS'!AD89</f>
        <v>8.0782999999999994E-2</v>
      </c>
      <c r="AE89" s="375">
        <f>'2M - SGS'!AE89</f>
        <v>8.5133E-2</v>
      </c>
      <c r="AF89" s="375">
        <f>'2M - SGS'!AF89</f>
        <v>8.4294999999999995E-2</v>
      </c>
      <c r="AG89" s="375">
        <f>'2M - SGS'!AG89</f>
        <v>8.7456999999999993E-2</v>
      </c>
      <c r="AH89" s="375">
        <f>'2M - SGS'!AH89</f>
        <v>8.7230000000000002E-2</v>
      </c>
      <c r="AI89" s="375">
        <f>'2M - SGS'!AI89</f>
        <v>8.3319000000000004E-2</v>
      </c>
      <c r="AJ89" s="375">
        <f>'2M - SGS'!AJ89</f>
        <v>8.4562999999999999E-2</v>
      </c>
      <c r="AK89" s="375">
        <f>'2M - SGS'!AK89</f>
        <v>8.1112000000000004E-2</v>
      </c>
      <c r="AL89" s="375">
        <f>'2M - SGS'!AL89</f>
        <v>8.3117999999999997E-2</v>
      </c>
      <c r="AM89" s="375">
        <f>'2M - SGS'!AM89</f>
        <v>8.3486000000000005E-2</v>
      </c>
      <c r="AO89" s="373">
        <f t="shared" si="56"/>
        <v>1</v>
      </c>
    </row>
    <row r="90" spans="1:41" s="95" customFormat="1" ht="16.5" thickBot="1" x14ac:dyDescent="0.3">
      <c r="A90" s="628"/>
      <c r="B90" s="14" t="str">
        <f t="shared" si="57"/>
        <v>Water Heating</v>
      </c>
      <c r="C90" s="381">
        <f>'2M - SGS'!C90</f>
        <v>0.108255</v>
      </c>
      <c r="D90" s="381">
        <f>'2M - SGS'!D90</f>
        <v>9.1078000000000006E-2</v>
      </c>
      <c r="E90" s="381">
        <f>'2M - SGS'!E90</f>
        <v>8.5239999999999996E-2</v>
      </c>
      <c r="F90" s="381">
        <f>'2M - SGS'!F90</f>
        <v>7.2980000000000003E-2</v>
      </c>
      <c r="G90" s="381">
        <f>'2M - SGS'!G90</f>
        <v>7.9849000000000003E-2</v>
      </c>
      <c r="H90" s="381">
        <f>'2M - SGS'!H90</f>
        <v>7.2720999999999994E-2</v>
      </c>
      <c r="I90" s="381">
        <f>'2M - SGS'!I90</f>
        <v>7.4929999999999997E-2</v>
      </c>
      <c r="J90" s="381">
        <f>'2M - SGS'!J90</f>
        <v>7.5861999999999999E-2</v>
      </c>
      <c r="K90" s="381">
        <f>'2M - SGS'!K90</f>
        <v>7.5733999999999996E-2</v>
      </c>
      <c r="L90" s="381">
        <f>'2M - SGS'!L90</f>
        <v>8.2808000000000007E-2</v>
      </c>
      <c r="M90" s="381">
        <f>'2M - SGS'!M90</f>
        <v>8.6345000000000005E-2</v>
      </c>
      <c r="N90" s="381">
        <f>'2M - SGS'!N90</f>
        <v>9.4198000000000004E-2</v>
      </c>
      <c r="O90" s="381">
        <f>'2M - SGS'!O90</f>
        <v>0.108255</v>
      </c>
      <c r="P90" s="381">
        <f>'2M - SGS'!P90</f>
        <v>9.1078000000000006E-2</v>
      </c>
      <c r="Q90" s="381">
        <f>'2M - SGS'!Q90</f>
        <v>8.5239999999999996E-2</v>
      </c>
      <c r="R90" s="381">
        <f>'2M - SGS'!R90</f>
        <v>7.2980000000000003E-2</v>
      </c>
      <c r="S90" s="381">
        <f>'2M - SGS'!S90</f>
        <v>7.9849000000000003E-2</v>
      </c>
      <c r="T90" s="381">
        <f>'2M - SGS'!T90</f>
        <v>7.2720999999999994E-2</v>
      </c>
      <c r="U90" s="381">
        <f>'2M - SGS'!U90</f>
        <v>7.4929999999999997E-2</v>
      </c>
      <c r="V90" s="381">
        <f>'2M - SGS'!V90</f>
        <v>7.5861999999999999E-2</v>
      </c>
      <c r="W90" s="381">
        <f>'2M - SGS'!W90</f>
        <v>7.5733999999999996E-2</v>
      </c>
      <c r="X90" s="381">
        <f>'2M - SGS'!X90</f>
        <v>8.2808000000000007E-2</v>
      </c>
      <c r="Y90" s="381">
        <f>'2M - SGS'!Y90</f>
        <v>8.6345000000000005E-2</v>
      </c>
      <c r="Z90" s="381">
        <f>'2M - SGS'!Z90</f>
        <v>9.4198000000000004E-2</v>
      </c>
      <c r="AA90" s="381">
        <f>'2M - SGS'!AA90</f>
        <v>0.108255</v>
      </c>
      <c r="AB90" s="381">
        <f>'2M - SGS'!AB90</f>
        <v>9.1078000000000006E-2</v>
      </c>
      <c r="AC90" s="381">
        <f>'2M - SGS'!AC90</f>
        <v>8.5239999999999996E-2</v>
      </c>
      <c r="AD90" s="381">
        <f>'2M - SGS'!AD90</f>
        <v>7.2980000000000003E-2</v>
      </c>
      <c r="AE90" s="381">
        <f>'2M - SGS'!AE90</f>
        <v>7.9849000000000003E-2</v>
      </c>
      <c r="AF90" s="381">
        <f>'2M - SGS'!AF90</f>
        <v>7.2720999999999994E-2</v>
      </c>
      <c r="AG90" s="381">
        <f>'2M - SGS'!AG90</f>
        <v>7.4929999999999997E-2</v>
      </c>
      <c r="AH90" s="381">
        <f>'2M - SGS'!AH90</f>
        <v>7.5861999999999999E-2</v>
      </c>
      <c r="AI90" s="381">
        <f>'2M - SGS'!AI90</f>
        <v>7.5733999999999996E-2</v>
      </c>
      <c r="AJ90" s="381">
        <f>'2M - SGS'!AJ90</f>
        <v>8.2808000000000007E-2</v>
      </c>
      <c r="AK90" s="381">
        <f>'2M - SGS'!AK90</f>
        <v>8.6345000000000005E-2</v>
      </c>
      <c r="AL90" s="381">
        <f>'2M - SGS'!AL90</f>
        <v>9.4198000000000004E-2</v>
      </c>
      <c r="AM90" s="381">
        <f>'2M - SGS'!AM90</f>
        <v>0.108255</v>
      </c>
      <c r="AO90" s="373">
        <f t="shared" si="56"/>
        <v>1</v>
      </c>
    </row>
    <row r="91" spans="1:41" s="95" customFormat="1" ht="15.75" thickBot="1" x14ac:dyDescent="0.3">
      <c r="AO91" s="95" t="s">
        <v>223</v>
      </c>
    </row>
    <row r="92" spans="1:41" s="95" customFormat="1" ht="15.75" thickBot="1" x14ac:dyDescent="0.3">
      <c r="A92" s="377"/>
      <c r="B92" s="612" t="s">
        <v>27</v>
      </c>
      <c r="C92" s="135">
        <f>C$4</f>
        <v>45292</v>
      </c>
      <c r="D92" s="135">
        <f t="shared" ref="D92:AM92" si="58">D$4</f>
        <v>45323</v>
      </c>
      <c r="E92" s="135">
        <f t="shared" si="58"/>
        <v>45352</v>
      </c>
      <c r="F92" s="135">
        <f t="shared" si="58"/>
        <v>45383</v>
      </c>
      <c r="G92" s="135">
        <f t="shared" si="58"/>
        <v>45413</v>
      </c>
      <c r="H92" s="135">
        <f t="shared" si="58"/>
        <v>45444</v>
      </c>
      <c r="I92" s="135">
        <f t="shared" si="58"/>
        <v>45474</v>
      </c>
      <c r="J92" s="135">
        <f t="shared" si="58"/>
        <v>45505</v>
      </c>
      <c r="K92" s="135">
        <f t="shared" si="58"/>
        <v>45536</v>
      </c>
      <c r="L92" s="135">
        <f t="shared" si="58"/>
        <v>45566</v>
      </c>
      <c r="M92" s="135">
        <f t="shared" si="58"/>
        <v>45597</v>
      </c>
      <c r="N92" s="135">
        <f t="shared" si="58"/>
        <v>45627</v>
      </c>
      <c r="O92" s="135">
        <f t="shared" si="58"/>
        <v>45658</v>
      </c>
      <c r="P92" s="135">
        <f t="shared" si="58"/>
        <v>45689</v>
      </c>
      <c r="Q92" s="135">
        <f t="shared" si="58"/>
        <v>45717</v>
      </c>
      <c r="R92" s="135">
        <f t="shared" si="58"/>
        <v>45748</v>
      </c>
      <c r="S92" s="135">
        <f t="shared" si="58"/>
        <v>45778</v>
      </c>
      <c r="T92" s="135">
        <f t="shared" si="58"/>
        <v>45809</v>
      </c>
      <c r="U92" s="135">
        <f t="shared" si="58"/>
        <v>45839</v>
      </c>
      <c r="V92" s="135">
        <f t="shared" si="58"/>
        <v>45870</v>
      </c>
      <c r="W92" s="135">
        <f t="shared" si="58"/>
        <v>45901</v>
      </c>
      <c r="X92" s="135">
        <f t="shared" si="58"/>
        <v>45931</v>
      </c>
      <c r="Y92" s="135">
        <f t="shared" si="58"/>
        <v>45962</v>
      </c>
      <c r="Z92" s="135">
        <f t="shared" si="58"/>
        <v>45992</v>
      </c>
      <c r="AA92" s="135">
        <f t="shared" si="58"/>
        <v>46023</v>
      </c>
      <c r="AB92" s="135">
        <f t="shared" si="58"/>
        <v>46054</v>
      </c>
      <c r="AC92" s="135">
        <f t="shared" si="58"/>
        <v>46082</v>
      </c>
      <c r="AD92" s="135">
        <f t="shared" si="58"/>
        <v>46113</v>
      </c>
      <c r="AE92" s="135">
        <f t="shared" si="58"/>
        <v>46143</v>
      </c>
      <c r="AF92" s="135">
        <f t="shared" si="58"/>
        <v>46174</v>
      </c>
      <c r="AG92" s="135">
        <f t="shared" si="58"/>
        <v>46204</v>
      </c>
      <c r="AH92" s="135">
        <f t="shared" si="58"/>
        <v>46235</v>
      </c>
      <c r="AI92" s="135">
        <f t="shared" si="58"/>
        <v>46266</v>
      </c>
      <c r="AJ92" s="135">
        <f t="shared" si="58"/>
        <v>46296</v>
      </c>
      <c r="AK92" s="135">
        <f t="shared" si="58"/>
        <v>46327</v>
      </c>
      <c r="AL92" s="135">
        <f t="shared" si="58"/>
        <v>46357</v>
      </c>
      <c r="AM92" s="135">
        <f t="shared" si="58"/>
        <v>46388</v>
      </c>
    </row>
    <row r="93" spans="1:41" s="95" customFormat="1" ht="15.75" thickBot="1" x14ac:dyDescent="0.3">
      <c r="A93" s="377"/>
      <c r="B93" s="613"/>
      <c r="C93" s="382">
        <f>'2M - SGS'!C93</f>
        <v>6.0077999999999999E-2</v>
      </c>
      <c r="D93" s="382">
        <f>'2M - SGS'!D93</f>
        <v>5.8437000000000003E-2</v>
      </c>
      <c r="E93" s="382">
        <f>'2M - SGS'!E93</f>
        <v>6.1108999999999997E-2</v>
      </c>
      <c r="F93" s="382">
        <f>'2M - SGS'!F93</f>
        <v>6.9194000000000006E-2</v>
      </c>
      <c r="G93" s="382">
        <f>'2M - SGS'!G93</f>
        <v>7.2404999999999997E-2</v>
      </c>
      <c r="H93" s="382">
        <f>'2M - SGS'!H93</f>
        <v>0.104534</v>
      </c>
      <c r="I93" s="382">
        <f>'2M - SGS'!I93</f>
        <v>0.104534</v>
      </c>
      <c r="J93" s="382">
        <f>'2M - SGS'!J93</f>
        <v>0.104534</v>
      </c>
      <c r="K93" s="382">
        <f>'2M - SGS'!K93</f>
        <v>0.104534</v>
      </c>
      <c r="L93" s="382">
        <f>'2M - SGS'!L93</f>
        <v>6.5838999999999995E-2</v>
      </c>
      <c r="M93" s="382">
        <f>'2M - SGS'!M93</f>
        <v>6.8312999999999999E-2</v>
      </c>
      <c r="N93" s="382">
        <f>'2M - SGS'!N93</f>
        <v>6.4322000000000004E-2</v>
      </c>
      <c r="O93" s="382">
        <f>'2M - SGS'!O93</f>
        <v>6.0077999999999999E-2</v>
      </c>
      <c r="P93" s="382">
        <f>'2M - SGS'!P93</f>
        <v>5.8437000000000003E-2</v>
      </c>
      <c r="Q93" s="382">
        <f>'2M - SGS'!Q93</f>
        <v>6.1108999999999997E-2</v>
      </c>
      <c r="R93" s="382">
        <f>'2M - SGS'!R93</f>
        <v>6.9194000000000006E-2</v>
      </c>
      <c r="S93" s="382">
        <f>'2M - SGS'!S93</f>
        <v>7.2404999999999997E-2</v>
      </c>
      <c r="T93" s="432">
        <f>'2M - SGS'!T93</f>
        <v>0.11962399999999999</v>
      </c>
      <c r="U93" s="432">
        <f>'2M - SGS'!U93</f>
        <v>0.11962399999999999</v>
      </c>
      <c r="V93" s="432">
        <f>'2M - SGS'!V93</f>
        <v>0.11962399999999999</v>
      </c>
      <c r="W93" s="432">
        <f>'2M - SGS'!W93</f>
        <v>0.11962399999999999</v>
      </c>
      <c r="X93" s="432">
        <f>'2M - SGS'!X93</f>
        <v>7.6688000000000006E-2</v>
      </c>
      <c r="Y93" s="432">
        <f>'2M - SGS'!Y93</f>
        <v>7.8514E-2</v>
      </c>
      <c r="Z93" s="432">
        <f>'2M - SGS'!Z93</f>
        <v>7.3032E-2</v>
      </c>
      <c r="AA93" s="432">
        <f>'2M - SGS'!AA93</f>
        <v>6.7943000000000003E-2</v>
      </c>
      <c r="AB93" s="432">
        <f>'2M - SGS'!AB93</f>
        <v>6.7743999999999999E-2</v>
      </c>
      <c r="AC93" s="432">
        <f>'2M - SGS'!AC93</f>
        <v>7.3926000000000006E-2</v>
      </c>
      <c r="AD93" s="432">
        <f>'2M - SGS'!AD93</f>
        <v>7.6427999999999996E-2</v>
      </c>
      <c r="AE93" s="432">
        <f>'2M - SGS'!AE93</f>
        <v>8.2613000000000006E-2</v>
      </c>
      <c r="AF93" s="432">
        <f>'2M - SGS'!AF93</f>
        <v>0.11962399999999999</v>
      </c>
      <c r="AG93" s="432">
        <f>'2M - SGS'!AG93</f>
        <v>0.11962399999999999</v>
      </c>
      <c r="AH93" s="432">
        <f>'2M - SGS'!AH93</f>
        <v>0.11962399999999999</v>
      </c>
      <c r="AI93" s="432">
        <f>'2M - SGS'!AI93</f>
        <v>0.11962399999999999</v>
      </c>
      <c r="AJ93" s="432">
        <f>'2M - SGS'!AJ93</f>
        <v>7.6688000000000006E-2</v>
      </c>
      <c r="AK93" s="432">
        <f>'2M - SGS'!AK93</f>
        <v>7.8514E-2</v>
      </c>
      <c r="AL93" s="432">
        <f>'2M - SGS'!AL93</f>
        <v>7.3032E-2</v>
      </c>
      <c r="AM93" s="432">
        <f>'2M - SGS'!AM93</f>
        <v>6.7943000000000003E-2</v>
      </c>
      <c r="AO93" s="95" t="s">
        <v>224</v>
      </c>
    </row>
    <row r="94" spans="1:41" s="95" customFormat="1" x14ac:dyDescent="0.25">
      <c r="C94" s="379" t="s">
        <v>219</v>
      </c>
      <c r="T94" s="431" t="s">
        <v>248</v>
      </c>
      <c r="AO94" s="95" t="s">
        <v>249</v>
      </c>
    </row>
    <row r="111" spans="4:10" x14ac:dyDescent="0.25">
      <c r="J111" s="5"/>
    </row>
    <row r="112" spans="4:10" x14ac:dyDescent="0.25">
      <c r="D112" s="6"/>
    </row>
  </sheetData>
  <mergeCells count="6">
    <mergeCell ref="A77:A90"/>
    <mergeCell ref="B92:B93"/>
    <mergeCell ref="A4:A19"/>
    <mergeCell ref="A22:A37"/>
    <mergeCell ref="A40:A55"/>
    <mergeCell ref="A58:A74"/>
  </mergeCells>
  <pageMargins left="0.7" right="0.7" top="0.75" bottom="0.75" header="0.3" footer="0.3"/>
  <pageSetup orientation="portrait" r:id="rId1"/>
  <headerFooter>
    <oddFooter>&amp;RSchedule JNG-D7.F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AO201"/>
  <sheetViews>
    <sheetView tabSelected="1" zoomScale="80" zoomScaleNormal="80" workbookViewId="0">
      <pane xSplit="2" topLeftCell="C1" activePane="topRight" state="frozen"/>
      <selection activeCell="V20" sqref="V20"/>
      <selection pane="topRight" activeCell="V20" sqref="V20"/>
    </sheetView>
  </sheetViews>
  <sheetFormatPr defaultRowHeight="15" x14ac:dyDescent="0.25"/>
  <cols>
    <col min="1" max="1" width="10" customWidth="1"/>
    <col min="2" max="2" width="24.7109375" customWidth="1"/>
    <col min="3" max="3" width="15.7109375" bestFit="1" customWidth="1"/>
    <col min="4" max="39" width="13.7109375" customWidth="1"/>
    <col min="40" max="40" width="10.5703125" bestFit="1" customWidth="1"/>
    <col min="41" max="41" width="15.5703125" customWidth="1"/>
    <col min="52" max="52" width="9.28515625"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5" t="s">
        <v>13</v>
      </c>
      <c r="C2" s="316">
        <f>' LI 1M - RES'!C2</f>
        <v>1</v>
      </c>
      <c r="D2" s="316">
        <f>C2</f>
        <v>1</v>
      </c>
      <c r="E2" s="310">
        <f t="shared" ref="E2:AM2" si="0">D2</f>
        <v>1</v>
      </c>
      <c r="F2" s="318">
        <f t="shared" si="0"/>
        <v>1</v>
      </c>
      <c r="G2" s="318">
        <f t="shared" si="0"/>
        <v>1</v>
      </c>
      <c r="H2" s="318">
        <f t="shared" si="0"/>
        <v>1</v>
      </c>
      <c r="I2" s="318">
        <f t="shared" si="0"/>
        <v>1</v>
      </c>
      <c r="J2" s="318">
        <f t="shared" si="0"/>
        <v>1</v>
      </c>
      <c r="K2" s="318">
        <f t="shared" si="0"/>
        <v>1</v>
      </c>
      <c r="L2" s="318">
        <f t="shared" si="0"/>
        <v>1</v>
      </c>
      <c r="M2" s="318">
        <f t="shared" si="0"/>
        <v>1</v>
      </c>
      <c r="N2" s="318">
        <f t="shared" si="0"/>
        <v>1</v>
      </c>
      <c r="O2" s="318">
        <f t="shared" si="0"/>
        <v>1</v>
      </c>
      <c r="P2" s="318">
        <f t="shared" si="0"/>
        <v>1</v>
      </c>
      <c r="Q2" s="318">
        <f t="shared" si="0"/>
        <v>1</v>
      </c>
      <c r="R2" s="318">
        <f t="shared" si="0"/>
        <v>1</v>
      </c>
      <c r="S2" s="318">
        <f t="shared" si="0"/>
        <v>1</v>
      </c>
      <c r="T2" s="318">
        <f t="shared" si="0"/>
        <v>1</v>
      </c>
      <c r="U2" s="318">
        <f t="shared" si="0"/>
        <v>1</v>
      </c>
      <c r="V2" s="318">
        <f t="shared" si="0"/>
        <v>1</v>
      </c>
      <c r="W2" s="318">
        <f t="shared" si="0"/>
        <v>1</v>
      </c>
      <c r="X2" s="318">
        <f t="shared" si="0"/>
        <v>1</v>
      </c>
      <c r="Y2" s="318">
        <f t="shared" si="0"/>
        <v>1</v>
      </c>
      <c r="Z2" s="318">
        <f t="shared" si="0"/>
        <v>1</v>
      </c>
      <c r="AA2" s="318">
        <f t="shared" si="0"/>
        <v>1</v>
      </c>
      <c r="AB2" s="318">
        <f t="shared" si="0"/>
        <v>1</v>
      </c>
      <c r="AC2" s="318">
        <f t="shared" si="0"/>
        <v>1</v>
      </c>
      <c r="AD2" s="318">
        <f t="shared" si="0"/>
        <v>1</v>
      </c>
      <c r="AE2" s="318">
        <f t="shared" si="0"/>
        <v>1</v>
      </c>
      <c r="AF2" s="318">
        <f t="shared" si="0"/>
        <v>1</v>
      </c>
      <c r="AG2" s="318">
        <f t="shared" si="0"/>
        <v>1</v>
      </c>
      <c r="AH2" s="318">
        <f t="shared" si="0"/>
        <v>1</v>
      </c>
      <c r="AI2" s="318">
        <f t="shared" si="0"/>
        <v>1</v>
      </c>
      <c r="AJ2" s="318">
        <f t="shared" si="0"/>
        <v>1</v>
      </c>
      <c r="AK2" s="318">
        <f t="shared" si="0"/>
        <v>1</v>
      </c>
      <c r="AL2" s="318">
        <f t="shared" si="0"/>
        <v>1</v>
      </c>
      <c r="AM2" s="318">
        <f t="shared" si="0"/>
        <v>1</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614" t="s">
        <v>273</v>
      </c>
      <c r="B4" s="17" t="s">
        <v>10</v>
      </c>
      <c r="C4" s="135">
        <f>' 1M - RES'!C4</f>
        <v>45292</v>
      </c>
      <c r="D4" s="135">
        <f>' 1M - RES'!D4</f>
        <v>45323</v>
      </c>
      <c r="E4" s="135">
        <f>' 1M - RES'!E4</f>
        <v>45352</v>
      </c>
      <c r="F4" s="135">
        <f>' 1M - RES'!F4</f>
        <v>45383</v>
      </c>
      <c r="G4" s="135">
        <f>' 1M - RES'!G4</f>
        <v>45413</v>
      </c>
      <c r="H4" s="135">
        <f>' 1M - RES'!H4</f>
        <v>45444</v>
      </c>
      <c r="I4" s="135">
        <f>' 1M - RES'!I4</f>
        <v>45474</v>
      </c>
      <c r="J4" s="135">
        <f>' 1M - RES'!J4</f>
        <v>45505</v>
      </c>
      <c r="K4" s="135">
        <f>' 1M - RES'!K4</f>
        <v>45536</v>
      </c>
      <c r="L4" s="135">
        <f>' 1M - RES'!L4</f>
        <v>45566</v>
      </c>
      <c r="M4" s="135">
        <f>' 1M - RES'!M4</f>
        <v>45597</v>
      </c>
      <c r="N4" s="135">
        <f>' 1M - RES'!N4</f>
        <v>45627</v>
      </c>
      <c r="O4" s="135">
        <f>' 1M - RES'!O4</f>
        <v>45658</v>
      </c>
      <c r="P4" s="135">
        <f>' 1M - RES'!P4</f>
        <v>45689</v>
      </c>
      <c r="Q4" s="135">
        <f>' 1M - RES'!Q4</f>
        <v>45717</v>
      </c>
      <c r="R4" s="135">
        <f>' 1M - RES'!R4</f>
        <v>45748</v>
      </c>
      <c r="S4" s="135">
        <f>' 1M - RES'!S4</f>
        <v>45778</v>
      </c>
      <c r="T4" s="135">
        <f>' 1M - RES'!T4</f>
        <v>45809</v>
      </c>
      <c r="U4" s="135">
        <f>' 1M - RES'!U4</f>
        <v>45839</v>
      </c>
      <c r="V4" s="135">
        <f>' 1M - RES'!V4</f>
        <v>45870</v>
      </c>
      <c r="W4" s="135">
        <f>' 1M - RES'!W4</f>
        <v>45901</v>
      </c>
      <c r="X4" s="135">
        <f>' 1M - RES'!X4</f>
        <v>45931</v>
      </c>
      <c r="Y4" s="135">
        <f>' 1M - RES'!Y4</f>
        <v>45962</v>
      </c>
      <c r="Z4" s="135">
        <f>' 1M - RES'!Z4</f>
        <v>45992</v>
      </c>
      <c r="AA4" s="135">
        <f>' 1M - RES'!AA4</f>
        <v>46023</v>
      </c>
      <c r="AB4" s="135">
        <f>' 1M - RES'!AB4</f>
        <v>46054</v>
      </c>
      <c r="AC4" s="135">
        <f>' 1M - RES'!AC4</f>
        <v>46082</v>
      </c>
      <c r="AD4" s="135">
        <f>' 1M - RES'!AD4</f>
        <v>46113</v>
      </c>
      <c r="AE4" s="135">
        <f>' 1M - RES'!AE4</f>
        <v>46143</v>
      </c>
      <c r="AF4" s="135">
        <f>' 1M - RES'!AF4</f>
        <v>46174</v>
      </c>
      <c r="AG4" s="135">
        <f>' 1M - RES'!AG4</f>
        <v>46204</v>
      </c>
      <c r="AH4" s="135">
        <f>' 1M - RES'!AH4</f>
        <v>46235</v>
      </c>
      <c r="AI4" s="135">
        <f>' 1M - RES'!AI4</f>
        <v>46266</v>
      </c>
      <c r="AJ4" s="135">
        <f>' 1M - RES'!AJ4</f>
        <v>46296</v>
      </c>
      <c r="AK4" s="135">
        <f>' 1M - RES'!AK4</f>
        <v>46327</v>
      </c>
      <c r="AL4" s="135">
        <f>' 1M - RES'!AL4</f>
        <v>46357</v>
      </c>
      <c r="AM4" s="135">
        <f>' 1M - RES'!AM4</f>
        <v>46388</v>
      </c>
    </row>
    <row r="5" spans="1:41" ht="15" customHeight="1" x14ac:dyDescent="0.25">
      <c r="A5" s="615"/>
      <c r="B5" s="11" t="s">
        <v>19</v>
      </c>
      <c r="C5" s="3">
        <f>'BIZ kWh ENTRY'!S180</f>
        <v>0</v>
      </c>
      <c r="D5" s="3">
        <f>'BIZ kWh ENTRY'!T180</f>
        <v>0</v>
      </c>
      <c r="E5" s="3">
        <f>'BIZ kWh ENTRY'!U180</f>
        <v>0</v>
      </c>
      <c r="F5" s="3">
        <f>'BIZ kWh ENTRY'!V180</f>
        <v>0</v>
      </c>
      <c r="G5" s="3">
        <f>'BIZ kWh ENTRY'!W180</f>
        <v>0</v>
      </c>
      <c r="H5" s="3">
        <f>'BIZ kWh ENTRY'!X180</f>
        <v>0</v>
      </c>
      <c r="I5" s="3">
        <f>'BIZ kWh ENTRY'!Y180</f>
        <v>0</v>
      </c>
      <c r="J5" s="3">
        <f>'BIZ kWh ENTRY'!Z180</f>
        <v>0</v>
      </c>
      <c r="K5" s="3">
        <f>'BIZ kWh ENTRY'!AA180</f>
        <v>0</v>
      </c>
      <c r="L5" s="3">
        <f>'BIZ kWh ENTRY'!AB180</f>
        <v>0</v>
      </c>
      <c r="M5" s="3">
        <f>'BIZ kWh ENTRY'!AC180</f>
        <v>0</v>
      </c>
      <c r="N5" s="3">
        <f>'BIZ kWh ENTRY'!AD180</f>
        <v>0</v>
      </c>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row>
    <row r="6" spans="1:41" x14ac:dyDescent="0.25">
      <c r="A6" s="615"/>
      <c r="B6" s="12" t="s">
        <v>0</v>
      </c>
      <c r="C6" s="3">
        <f>'BIZ kWh ENTRY'!S181</f>
        <v>0</v>
      </c>
      <c r="D6" s="3">
        <f>'BIZ kWh ENTRY'!T181</f>
        <v>0</v>
      </c>
      <c r="E6" s="3">
        <f>'BIZ kWh ENTRY'!U181</f>
        <v>0</v>
      </c>
      <c r="F6" s="3">
        <f>'BIZ kWh ENTRY'!V181</f>
        <v>0</v>
      </c>
      <c r="G6" s="3">
        <f>'BIZ kWh ENTRY'!W181</f>
        <v>0</v>
      </c>
      <c r="H6" s="3">
        <f>'BIZ kWh ENTRY'!X181</f>
        <v>0</v>
      </c>
      <c r="I6" s="3">
        <f>'BIZ kWh ENTRY'!Y181</f>
        <v>0</v>
      </c>
      <c r="J6" s="3">
        <f>'BIZ kWh ENTRY'!Z181</f>
        <v>0</v>
      </c>
      <c r="K6" s="3">
        <f>'BIZ kWh ENTRY'!AA181</f>
        <v>0</v>
      </c>
      <c r="L6" s="3">
        <f>'BIZ kWh ENTRY'!AB181</f>
        <v>0</v>
      </c>
      <c r="M6" s="3">
        <f>'BIZ kWh ENTRY'!AC181</f>
        <v>0</v>
      </c>
      <c r="N6" s="3">
        <f>'BIZ kWh ENTRY'!AD181</f>
        <v>0</v>
      </c>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row>
    <row r="7" spans="1:41" x14ac:dyDescent="0.25">
      <c r="A7" s="615"/>
      <c r="B7" s="11" t="s">
        <v>20</v>
      </c>
      <c r="C7" s="3">
        <f>'BIZ kWh ENTRY'!S182</f>
        <v>0</v>
      </c>
      <c r="D7" s="3">
        <f>'BIZ kWh ENTRY'!T182</f>
        <v>0</v>
      </c>
      <c r="E7" s="3">
        <f>'BIZ kWh ENTRY'!U182</f>
        <v>0</v>
      </c>
      <c r="F7" s="3">
        <f>'BIZ kWh ENTRY'!V182</f>
        <v>0</v>
      </c>
      <c r="G7" s="3">
        <f>'BIZ kWh ENTRY'!W182</f>
        <v>0</v>
      </c>
      <c r="H7" s="3">
        <f>'BIZ kWh ENTRY'!X182</f>
        <v>0</v>
      </c>
      <c r="I7" s="3">
        <f>'BIZ kWh ENTRY'!Y182</f>
        <v>0</v>
      </c>
      <c r="J7" s="3">
        <f>'BIZ kWh ENTRY'!Z182</f>
        <v>0</v>
      </c>
      <c r="K7" s="3">
        <f>'BIZ kWh ENTRY'!AA182</f>
        <v>0</v>
      </c>
      <c r="L7" s="3">
        <f>'BIZ kWh ENTRY'!AB182</f>
        <v>0</v>
      </c>
      <c r="M7" s="3">
        <f>'BIZ kWh ENTRY'!AC182</f>
        <v>0</v>
      </c>
      <c r="N7" s="3">
        <f>'BIZ kWh ENTRY'!AD182</f>
        <v>0</v>
      </c>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row>
    <row r="8" spans="1:41" x14ac:dyDescent="0.25">
      <c r="A8" s="615"/>
      <c r="B8" s="11" t="s">
        <v>1</v>
      </c>
      <c r="C8" s="3">
        <f>'BIZ kWh ENTRY'!S183</f>
        <v>0</v>
      </c>
      <c r="D8" s="3">
        <f>'BIZ kWh ENTRY'!T183</f>
        <v>0</v>
      </c>
      <c r="E8" s="3">
        <f>'BIZ kWh ENTRY'!U183</f>
        <v>0</v>
      </c>
      <c r="F8" s="3">
        <f>'BIZ kWh ENTRY'!V183</f>
        <v>0</v>
      </c>
      <c r="G8" s="3">
        <f>'BIZ kWh ENTRY'!W183</f>
        <v>0</v>
      </c>
      <c r="H8" s="3">
        <f>'BIZ kWh ENTRY'!X183</f>
        <v>0</v>
      </c>
      <c r="I8" s="3">
        <f>'BIZ kWh ENTRY'!Y183</f>
        <v>0</v>
      </c>
      <c r="J8" s="3">
        <f>'BIZ kWh ENTRY'!Z183</f>
        <v>0</v>
      </c>
      <c r="K8" s="3">
        <f>'BIZ kWh ENTRY'!AA183</f>
        <v>0</v>
      </c>
      <c r="L8" s="3">
        <f>'BIZ kWh ENTRY'!AB183</f>
        <v>0</v>
      </c>
      <c r="M8" s="3">
        <f>'BIZ kWh ENTRY'!AC183</f>
        <v>0</v>
      </c>
      <c r="N8" s="3">
        <f>'BIZ kWh ENTRY'!AD183</f>
        <v>0</v>
      </c>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row>
    <row r="9" spans="1:41" x14ac:dyDescent="0.25">
      <c r="A9" s="615"/>
      <c r="B9" s="12" t="s">
        <v>21</v>
      </c>
      <c r="C9" s="3">
        <f>'BIZ kWh ENTRY'!S184</f>
        <v>0</v>
      </c>
      <c r="D9" s="3">
        <f>'BIZ kWh ENTRY'!T184</f>
        <v>0</v>
      </c>
      <c r="E9" s="3">
        <f>'BIZ kWh ENTRY'!U184</f>
        <v>0</v>
      </c>
      <c r="F9" s="3">
        <f>'BIZ kWh ENTRY'!V184</f>
        <v>0</v>
      </c>
      <c r="G9" s="3">
        <f>'BIZ kWh ENTRY'!W184</f>
        <v>0</v>
      </c>
      <c r="H9" s="3">
        <f>'BIZ kWh ENTRY'!X184</f>
        <v>0</v>
      </c>
      <c r="I9" s="3">
        <f>'BIZ kWh ENTRY'!Y184</f>
        <v>0</v>
      </c>
      <c r="J9" s="3">
        <f>'BIZ kWh ENTRY'!Z184</f>
        <v>0</v>
      </c>
      <c r="K9" s="3">
        <f>'BIZ kWh ENTRY'!AA184</f>
        <v>0</v>
      </c>
      <c r="L9" s="3">
        <f>'BIZ kWh ENTRY'!AB184</f>
        <v>0</v>
      </c>
      <c r="M9" s="3">
        <f>'BIZ kWh ENTRY'!AC184</f>
        <v>0</v>
      </c>
      <c r="N9" s="3">
        <f>'BIZ kWh ENTRY'!AD184</f>
        <v>0</v>
      </c>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row>
    <row r="10" spans="1:41" x14ac:dyDescent="0.25">
      <c r="A10" s="615"/>
      <c r="B10" s="11" t="s">
        <v>9</v>
      </c>
      <c r="C10" s="3">
        <f>'BIZ kWh ENTRY'!S185</f>
        <v>0</v>
      </c>
      <c r="D10" s="3">
        <f>'BIZ kWh ENTRY'!T185</f>
        <v>0</v>
      </c>
      <c r="E10" s="3">
        <f>'BIZ kWh ENTRY'!U185</f>
        <v>0</v>
      </c>
      <c r="F10" s="3">
        <f>'BIZ kWh ENTRY'!V185</f>
        <v>0</v>
      </c>
      <c r="G10" s="3">
        <f>'BIZ kWh ENTRY'!W185</f>
        <v>0</v>
      </c>
      <c r="H10" s="3">
        <f>'BIZ kWh ENTRY'!X185</f>
        <v>0</v>
      </c>
      <c r="I10" s="3">
        <f>'BIZ kWh ENTRY'!Y185</f>
        <v>0</v>
      </c>
      <c r="J10" s="3">
        <f>'BIZ kWh ENTRY'!Z185</f>
        <v>0</v>
      </c>
      <c r="K10" s="3">
        <f>'BIZ kWh ENTRY'!AA185</f>
        <v>0</v>
      </c>
      <c r="L10" s="3">
        <f>'BIZ kWh ENTRY'!AB185</f>
        <v>0</v>
      </c>
      <c r="M10" s="3">
        <f>'BIZ kWh ENTRY'!AC185</f>
        <v>0</v>
      </c>
      <c r="N10" s="3">
        <f>'BIZ kWh ENTRY'!AD185</f>
        <v>0</v>
      </c>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row>
    <row r="11" spans="1:41" x14ac:dyDescent="0.25">
      <c r="A11" s="615"/>
      <c r="B11" s="11" t="s">
        <v>3</v>
      </c>
      <c r="C11" s="3">
        <f>'BIZ kWh ENTRY'!S186</f>
        <v>0</v>
      </c>
      <c r="D11" s="3">
        <f>'BIZ kWh ENTRY'!T186</f>
        <v>0</v>
      </c>
      <c r="E11" s="3">
        <f>'BIZ kWh ENTRY'!U186</f>
        <v>0</v>
      </c>
      <c r="F11" s="3">
        <f>'BIZ kWh ENTRY'!V186</f>
        <v>0</v>
      </c>
      <c r="G11" s="3">
        <f>'BIZ kWh ENTRY'!W186</f>
        <v>0</v>
      </c>
      <c r="H11" s="3">
        <f>'BIZ kWh ENTRY'!X186</f>
        <v>0</v>
      </c>
      <c r="I11" s="3">
        <f>'BIZ kWh ENTRY'!Y186</f>
        <v>0</v>
      </c>
      <c r="J11" s="3">
        <f>'BIZ kWh ENTRY'!Z186</f>
        <v>0</v>
      </c>
      <c r="K11" s="3">
        <f>'BIZ kWh ENTRY'!AA186</f>
        <v>0</v>
      </c>
      <c r="L11" s="3">
        <f>'BIZ kWh ENTRY'!AB186</f>
        <v>0</v>
      </c>
      <c r="M11" s="3">
        <f>'BIZ kWh ENTRY'!AC186</f>
        <v>0</v>
      </c>
      <c r="N11" s="3">
        <f>'BIZ kWh ENTRY'!AD186</f>
        <v>0</v>
      </c>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row>
    <row r="12" spans="1:41" x14ac:dyDescent="0.25">
      <c r="A12" s="615"/>
      <c r="B12" s="11" t="s">
        <v>4</v>
      </c>
      <c r="C12" s="3">
        <f>'BIZ kWh ENTRY'!S187</f>
        <v>0</v>
      </c>
      <c r="D12" s="3">
        <f>'BIZ kWh ENTRY'!T187</f>
        <v>57251.783161675339</v>
      </c>
      <c r="E12" s="3">
        <f>'BIZ kWh ENTRY'!U187</f>
        <v>1793869.6809817727</v>
      </c>
      <c r="F12" s="3">
        <f>'BIZ kWh ENTRY'!V187</f>
        <v>637229.47374396038</v>
      </c>
      <c r="G12" s="3">
        <f>'BIZ kWh ENTRY'!W187</f>
        <v>558004.90663431643</v>
      </c>
      <c r="H12" s="3">
        <f>'BIZ kWh ENTRY'!X187</f>
        <v>1059664.2585803398</v>
      </c>
      <c r="I12" s="3">
        <f>'BIZ kWh ENTRY'!Y187</f>
        <v>1036770.6149999999</v>
      </c>
      <c r="J12" s="3">
        <f>'BIZ kWh ENTRY'!Z187</f>
        <v>361767.82799999992</v>
      </c>
      <c r="K12" s="3">
        <f>'BIZ kWh ENTRY'!AA187</f>
        <v>0</v>
      </c>
      <c r="L12" s="3">
        <f>'BIZ kWh ENTRY'!AB187</f>
        <v>0</v>
      </c>
      <c r="M12" s="3">
        <f>'BIZ kWh ENTRY'!AC187</f>
        <v>0</v>
      </c>
      <c r="N12" s="3">
        <f>'BIZ kWh ENTRY'!AD187</f>
        <v>42554.509758575601</v>
      </c>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row>
    <row r="13" spans="1:41" x14ac:dyDescent="0.25">
      <c r="A13" s="615"/>
      <c r="B13" s="11" t="s">
        <v>5</v>
      </c>
      <c r="C13" s="3">
        <f>'BIZ kWh ENTRY'!S188</f>
        <v>0</v>
      </c>
      <c r="D13" s="3">
        <f>'BIZ kWh ENTRY'!T188</f>
        <v>0</v>
      </c>
      <c r="E13" s="3">
        <f>'BIZ kWh ENTRY'!U188</f>
        <v>0</v>
      </c>
      <c r="F13" s="3">
        <f>'BIZ kWh ENTRY'!V188</f>
        <v>0</v>
      </c>
      <c r="G13" s="3">
        <f>'BIZ kWh ENTRY'!W188</f>
        <v>0</v>
      </c>
      <c r="H13" s="3">
        <f>'BIZ kWh ENTRY'!X188</f>
        <v>0</v>
      </c>
      <c r="I13" s="3">
        <f>'BIZ kWh ENTRY'!Y188</f>
        <v>0</v>
      </c>
      <c r="J13" s="3">
        <f>'BIZ kWh ENTRY'!Z188</f>
        <v>0</v>
      </c>
      <c r="K13" s="3">
        <f>'BIZ kWh ENTRY'!AA188</f>
        <v>0</v>
      </c>
      <c r="L13" s="3">
        <f>'BIZ kWh ENTRY'!AB188</f>
        <v>0</v>
      </c>
      <c r="M13" s="3">
        <f>'BIZ kWh ENTRY'!AC188</f>
        <v>0</v>
      </c>
      <c r="N13" s="3">
        <f>'BIZ kWh ENTRY'!AD188</f>
        <v>0</v>
      </c>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row>
    <row r="14" spans="1:41" x14ac:dyDescent="0.25">
      <c r="A14" s="615"/>
      <c r="B14" s="11" t="s">
        <v>22</v>
      </c>
      <c r="C14" s="3">
        <f>'BIZ kWh ENTRY'!S189</f>
        <v>0</v>
      </c>
      <c r="D14" s="3">
        <f>'BIZ kWh ENTRY'!T189</f>
        <v>0</v>
      </c>
      <c r="E14" s="3">
        <f>'BIZ kWh ENTRY'!U189</f>
        <v>0</v>
      </c>
      <c r="F14" s="3">
        <f>'BIZ kWh ENTRY'!V189</f>
        <v>0</v>
      </c>
      <c r="G14" s="3">
        <f>'BIZ kWh ENTRY'!W189</f>
        <v>0</v>
      </c>
      <c r="H14" s="3">
        <f>'BIZ kWh ENTRY'!X189</f>
        <v>0</v>
      </c>
      <c r="I14" s="3">
        <f>'BIZ kWh ENTRY'!Y189</f>
        <v>0</v>
      </c>
      <c r="J14" s="3">
        <f>'BIZ kWh ENTRY'!Z189</f>
        <v>0</v>
      </c>
      <c r="K14" s="3">
        <f>'BIZ kWh ENTRY'!AA189</f>
        <v>0</v>
      </c>
      <c r="L14" s="3">
        <f>'BIZ kWh ENTRY'!AB189</f>
        <v>0</v>
      </c>
      <c r="M14" s="3">
        <f>'BIZ kWh ENTRY'!AC189</f>
        <v>0</v>
      </c>
      <c r="N14" s="3">
        <f>'BIZ kWh ENTRY'!AD189</f>
        <v>0</v>
      </c>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row>
    <row r="15" spans="1:41" x14ac:dyDescent="0.25">
      <c r="A15" s="615"/>
      <c r="B15" s="11" t="s">
        <v>23</v>
      </c>
      <c r="C15" s="3">
        <f>'BIZ kWh ENTRY'!S190</f>
        <v>0</v>
      </c>
      <c r="D15" s="3">
        <f>'BIZ kWh ENTRY'!T190</f>
        <v>0</v>
      </c>
      <c r="E15" s="3">
        <f>'BIZ kWh ENTRY'!U190</f>
        <v>0</v>
      </c>
      <c r="F15" s="3">
        <f>'BIZ kWh ENTRY'!V190</f>
        <v>0</v>
      </c>
      <c r="G15" s="3">
        <f>'BIZ kWh ENTRY'!W190</f>
        <v>0</v>
      </c>
      <c r="H15" s="3">
        <f>'BIZ kWh ENTRY'!X190</f>
        <v>0</v>
      </c>
      <c r="I15" s="3">
        <f>'BIZ kWh ENTRY'!Y190</f>
        <v>0</v>
      </c>
      <c r="J15" s="3">
        <f>'BIZ kWh ENTRY'!Z190</f>
        <v>0</v>
      </c>
      <c r="K15" s="3">
        <f>'BIZ kWh ENTRY'!AA190</f>
        <v>0</v>
      </c>
      <c r="L15" s="3">
        <f>'BIZ kWh ENTRY'!AB190</f>
        <v>0</v>
      </c>
      <c r="M15" s="3">
        <f>'BIZ kWh ENTRY'!AC190</f>
        <v>0</v>
      </c>
      <c r="N15" s="3">
        <f>'BIZ kWh ENTRY'!AD190</f>
        <v>0</v>
      </c>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row>
    <row r="16" spans="1:41" x14ac:dyDescent="0.25">
      <c r="A16" s="615"/>
      <c r="B16" s="11" t="s">
        <v>7</v>
      </c>
      <c r="C16" s="3">
        <f>'BIZ kWh ENTRY'!S191</f>
        <v>0</v>
      </c>
      <c r="D16" s="3">
        <f>'BIZ kWh ENTRY'!T191</f>
        <v>0</v>
      </c>
      <c r="E16" s="3">
        <f>'BIZ kWh ENTRY'!U191</f>
        <v>0</v>
      </c>
      <c r="F16" s="3">
        <f>'BIZ kWh ENTRY'!V191</f>
        <v>0</v>
      </c>
      <c r="G16" s="3">
        <f>'BIZ kWh ENTRY'!W191</f>
        <v>0</v>
      </c>
      <c r="H16" s="3">
        <f>'BIZ kWh ENTRY'!X191</f>
        <v>0</v>
      </c>
      <c r="I16" s="3">
        <f>'BIZ kWh ENTRY'!Y191</f>
        <v>0</v>
      </c>
      <c r="J16" s="3">
        <f>'BIZ kWh ENTRY'!Z191</f>
        <v>0</v>
      </c>
      <c r="K16" s="3">
        <f>'BIZ kWh ENTRY'!AA191</f>
        <v>0</v>
      </c>
      <c r="L16" s="3">
        <f>'BIZ kWh ENTRY'!AB191</f>
        <v>0</v>
      </c>
      <c r="M16" s="3">
        <f>'BIZ kWh ENTRY'!AC191</f>
        <v>0</v>
      </c>
      <c r="N16" s="3">
        <f>'BIZ kWh ENTRY'!AD191</f>
        <v>0</v>
      </c>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row>
    <row r="17" spans="1:39" x14ac:dyDescent="0.25">
      <c r="A17" s="615"/>
      <c r="B17" s="11" t="s">
        <v>8</v>
      </c>
      <c r="C17" s="3">
        <f>'BIZ kWh ENTRY'!S192</f>
        <v>0</v>
      </c>
      <c r="D17" s="3">
        <f>'BIZ kWh ENTRY'!T192</f>
        <v>0</v>
      </c>
      <c r="E17" s="3">
        <f>'BIZ kWh ENTRY'!U192</f>
        <v>0</v>
      </c>
      <c r="F17" s="3">
        <f>'BIZ kWh ENTRY'!V192</f>
        <v>0</v>
      </c>
      <c r="G17" s="3">
        <f>'BIZ kWh ENTRY'!W192</f>
        <v>0</v>
      </c>
      <c r="H17" s="3">
        <f>'BIZ kWh ENTRY'!X192</f>
        <v>0</v>
      </c>
      <c r="I17" s="3">
        <f>'BIZ kWh ENTRY'!Y192</f>
        <v>0</v>
      </c>
      <c r="J17" s="3">
        <f>'BIZ kWh ENTRY'!Z192</f>
        <v>0</v>
      </c>
      <c r="K17" s="3">
        <f>'BIZ kWh ENTRY'!AA192</f>
        <v>0</v>
      </c>
      <c r="L17" s="3">
        <f>'BIZ kWh ENTRY'!AB192</f>
        <v>0</v>
      </c>
      <c r="M17" s="3">
        <f>'BIZ kWh ENTRY'!AC192</f>
        <v>0</v>
      </c>
      <c r="N17" s="3">
        <f>'BIZ kWh ENTRY'!AD192</f>
        <v>0</v>
      </c>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row>
    <row r="18" spans="1:39" x14ac:dyDescent="0.25">
      <c r="A18" s="615"/>
      <c r="B18" s="11" t="s">
        <v>11</v>
      </c>
      <c r="C18" s="3"/>
      <c r="D18" s="3"/>
      <c r="E18" s="222"/>
      <c r="F18" s="222"/>
      <c r="G18" s="222"/>
      <c r="H18" s="222"/>
      <c r="I18" s="222"/>
      <c r="J18" s="222"/>
      <c r="K18" s="222"/>
      <c r="L18" s="222"/>
      <c r="M18" s="222"/>
      <c r="N18" s="222"/>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row>
    <row r="19" spans="1:39" ht="15.75" thickBot="1" x14ac:dyDescent="0.3">
      <c r="A19" s="616"/>
      <c r="B19" s="177" t="str">
        <f>' LI 1M - RES'!B16</f>
        <v>Monthly kWh</v>
      </c>
      <c r="C19" s="223">
        <f>SUM(C5:C18)</f>
        <v>0</v>
      </c>
      <c r="D19" s="223">
        <f t="shared" ref="D19:AM19" si="1">SUM(D5:D18)</f>
        <v>57251.783161675339</v>
      </c>
      <c r="E19" s="223">
        <f t="shared" si="1"/>
        <v>1793869.6809817727</v>
      </c>
      <c r="F19" s="223">
        <f t="shared" si="1"/>
        <v>637229.47374396038</v>
      </c>
      <c r="G19" s="223">
        <f t="shared" si="1"/>
        <v>558004.90663431643</v>
      </c>
      <c r="H19" s="223">
        <f t="shared" si="1"/>
        <v>1059664.2585803398</v>
      </c>
      <c r="I19" s="223">
        <f t="shared" si="1"/>
        <v>1036770.6149999999</v>
      </c>
      <c r="J19" s="223">
        <f t="shared" si="1"/>
        <v>361767.82799999992</v>
      </c>
      <c r="K19" s="223">
        <f t="shared" si="1"/>
        <v>0</v>
      </c>
      <c r="L19" s="223">
        <f t="shared" si="1"/>
        <v>0</v>
      </c>
      <c r="M19" s="223">
        <f t="shared" si="1"/>
        <v>0</v>
      </c>
      <c r="N19" s="223">
        <f t="shared" si="1"/>
        <v>42554.509758575601</v>
      </c>
      <c r="O19" s="224">
        <f t="shared" si="1"/>
        <v>0</v>
      </c>
      <c r="P19" s="224">
        <f t="shared" si="1"/>
        <v>0</v>
      </c>
      <c r="Q19" s="224">
        <f t="shared" si="1"/>
        <v>0</v>
      </c>
      <c r="R19" s="224">
        <f t="shared" si="1"/>
        <v>0</v>
      </c>
      <c r="S19" s="224">
        <f t="shared" si="1"/>
        <v>0</v>
      </c>
      <c r="T19" s="224">
        <f t="shared" si="1"/>
        <v>0</v>
      </c>
      <c r="U19" s="224">
        <f t="shared" si="1"/>
        <v>0</v>
      </c>
      <c r="V19" s="224">
        <f t="shared" si="1"/>
        <v>0</v>
      </c>
      <c r="W19" s="224">
        <f t="shared" si="1"/>
        <v>0</v>
      </c>
      <c r="X19" s="224">
        <f t="shared" si="1"/>
        <v>0</v>
      </c>
      <c r="Y19" s="224">
        <f t="shared" si="1"/>
        <v>0</v>
      </c>
      <c r="Z19" s="224">
        <f t="shared" si="1"/>
        <v>0</v>
      </c>
      <c r="AA19" s="224">
        <f t="shared" si="1"/>
        <v>0</v>
      </c>
      <c r="AB19" s="224">
        <f t="shared" si="1"/>
        <v>0</v>
      </c>
      <c r="AC19" s="224">
        <f t="shared" si="1"/>
        <v>0</v>
      </c>
      <c r="AD19" s="224">
        <f t="shared" si="1"/>
        <v>0</v>
      </c>
      <c r="AE19" s="224">
        <f t="shared" si="1"/>
        <v>0</v>
      </c>
      <c r="AF19" s="224">
        <f t="shared" si="1"/>
        <v>0</v>
      </c>
      <c r="AG19" s="224">
        <f t="shared" si="1"/>
        <v>0</v>
      </c>
      <c r="AH19" s="224">
        <f t="shared" si="1"/>
        <v>0</v>
      </c>
      <c r="AI19" s="224">
        <f t="shared" si="1"/>
        <v>0</v>
      </c>
      <c r="AJ19" s="224">
        <f t="shared" si="1"/>
        <v>0</v>
      </c>
      <c r="AK19" s="224">
        <f t="shared" si="1"/>
        <v>0</v>
      </c>
      <c r="AL19" s="224">
        <f t="shared" si="1"/>
        <v>0</v>
      </c>
      <c r="AM19" s="224">
        <f t="shared" si="1"/>
        <v>0</v>
      </c>
    </row>
    <row r="20" spans="1:39" x14ac:dyDescent="0.25">
      <c r="A20" s="240"/>
      <c r="B20" s="241"/>
      <c r="C20" s="9"/>
      <c r="D20" s="241"/>
      <c r="E20" s="9"/>
      <c r="F20" s="241"/>
      <c r="G20" s="241"/>
      <c r="H20" s="9"/>
      <c r="I20" s="241"/>
      <c r="J20" s="241"/>
      <c r="K20" s="9"/>
      <c r="L20" s="241"/>
      <c r="M20" s="241"/>
      <c r="N20" s="9"/>
      <c r="O20" s="241"/>
      <c r="P20" s="241"/>
      <c r="Q20" s="9"/>
      <c r="R20" s="241"/>
      <c r="S20" s="241"/>
      <c r="T20" s="9"/>
      <c r="U20" s="241"/>
      <c r="V20" s="241"/>
      <c r="W20" s="9"/>
      <c r="X20" s="241"/>
      <c r="Y20" s="241"/>
      <c r="Z20" s="9"/>
      <c r="AA20" s="241"/>
      <c r="AB20" s="241"/>
      <c r="AC20" s="9"/>
      <c r="AD20" s="241"/>
      <c r="AE20" s="241"/>
      <c r="AF20" s="9"/>
      <c r="AG20" s="241"/>
      <c r="AH20" s="241"/>
      <c r="AI20" s="9"/>
      <c r="AJ20" s="241"/>
      <c r="AK20" s="241"/>
      <c r="AL20" s="9"/>
      <c r="AM20" s="241"/>
    </row>
    <row r="21" spans="1:39" ht="15.75" thickBot="1" x14ac:dyDescent="0.3">
      <c r="C21" s="242"/>
      <c r="D21" s="120"/>
      <c r="E21" s="242"/>
      <c r="F21" s="120"/>
      <c r="G21" s="120"/>
      <c r="H21" s="242"/>
      <c r="I21" s="120"/>
      <c r="J21" s="120"/>
      <c r="K21" s="242"/>
      <c r="L21" s="120"/>
      <c r="M21" s="120"/>
      <c r="N21" s="242"/>
      <c r="O21" s="120"/>
      <c r="P21" s="120"/>
      <c r="Q21" s="242"/>
      <c r="R21" s="120"/>
      <c r="S21" s="120"/>
      <c r="T21" s="242"/>
      <c r="U21" s="120"/>
      <c r="V21" s="120"/>
      <c r="W21" s="242"/>
      <c r="X21" s="120"/>
      <c r="Y21" s="120"/>
      <c r="Z21" s="242"/>
      <c r="AA21" s="120"/>
      <c r="AB21" s="120"/>
      <c r="AC21" s="242"/>
      <c r="AD21" s="120"/>
      <c r="AE21" s="120"/>
      <c r="AF21" s="242"/>
      <c r="AG21" s="120"/>
      <c r="AH21" s="120"/>
      <c r="AI21" s="242"/>
      <c r="AJ21" s="120"/>
      <c r="AK21" s="120"/>
      <c r="AL21" s="242"/>
      <c r="AM21" s="120"/>
    </row>
    <row r="22" spans="1:39" ht="16.5" thickBot="1" x14ac:dyDescent="0.3">
      <c r="A22" s="617" t="s">
        <v>14</v>
      </c>
      <c r="B22" s="17" t="s">
        <v>10</v>
      </c>
      <c r="C22" s="135">
        <f>C$4</f>
        <v>45292</v>
      </c>
      <c r="D22" s="135">
        <f t="shared" ref="D22:AM22" si="2">D$4</f>
        <v>45323</v>
      </c>
      <c r="E22" s="135">
        <f t="shared" si="2"/>
        <v>45352</v>
      </c>
      <c r="F22" s="135">
        <f t="shared" si="2"/>
        <v>45383</v>
      </c>
      <c r="G22" s="135">
        <f t="shared" si="2"/>
        <v>45413</v>
      </c>
      <c r="H22" s="135">
        <f t="shared" si="2"/>
        <v>45444</v>
      </c>
      <c r="I22" s="135">
        <f t="shared" si="2"/>
        <v>45474</v>
      </c>
      <c r="J22" s="135">
        <f t="shared" si="2"/>
        <v>45505</v>
      </c>
      <c r="K22" s="135">
        <f t="shared" si="2"/>
        <v>45536</v>
      </c>
      <c r="L22" s="135">
        <f t="shared" si="2"/>
        <v>45566</v>
      </c>
      <c r="M22" s="135">
        <f t="shared" si="2"/>
        <v>45597</v>
      </c>
      <c r="N22" s="135">
        <f t="shared" si="2"/>
        <v>45627</v>
      </c>
      <c r="O22" s="135">
        <f t="shared" si="2"/>
        <v>45658</v>
      </c>
      <c r="P22" s="135">
        <f t="shared" si="2"/>
        <v>45689</v>
      </c>
      <c r="Q22" s="135">
        <f t="shared" si="2"/>
        <v>45717</v>
      </c>
      <c r="R22" s="135">
        <f t="shared" si="2"/>
        <v>45748</v>
      </c>
      <c r="S22" s="135">
        <f t="shared" si="2"/>
        <v>45778</v>
      </c>
      <c r="T22" s="135">
        <f t="shared" si="2"/>
        <v>45809</v>
      </c>
      <c r="U22" s="135">
        <f t="shared" si="2"/>
        <v>45839</v>
      </c>
      <c r="V22" s="135">
        <f t="shared" si="2"/>
        <v>45870</v>
      </c>
      <c r="W22" s="135">
        <f t="shared" si="2"/>
        <v>45901</v>
      </c>
      <c r="X22" s="135">
        <f t="shared" si="2"/>
        <v>45931</v>
      </c>
      <c r="Y22" s="135">
        <f t="shared" si="2"/>
        <v>45962</v>
      </c>
      <c r="Z22" s="135">
        <f t="shared" si="2"/>
        <v>45992</v>
      </c>
      <c r="AA22" s="135">
        <f t="shared" si="2"/>
        <v>46023</v>
      </c>
      <c r="AB22" s="135">
        <f t="shared" si="2"/>
        <v>46054</v>
      </c>
      <c r="AC22" s="135">
        <f t="shared" si="2"/>
        <v>46082</v>
      </c>
      <c r="AD22" s="135">
        <f t="shared" si="2"/>
        <v>46113</v>
      </c>
      <c r="AE22" s="135">
        <f t="shared" si="2"/>
        <v>46143</v>
      </c>
      <c r="AF22" s="135">
        <f t="shared" si="2"/>
        <v>46174</v>
      </c>
      <c r="AG22" s="135">
        <f t="shared" si="2"/>
        <v>46204</v>
      </c>
      <c r="AH22" s="135">
        <f t="shared" si="2"/>
        <v>46235</v>
      </c>
      <c r="AI22" s="135">
        <f t="shared" si="2"/>
        <v>46266</v>
      </c>
      <c r="AJ22" s="135">
        <f t="shared" si="2"/>
        <v>46296</v>
      </c>
      <c r="AK22" s="135">
        <f t="shared" si="2"/>
        <v>46327</v>
      </c>
      <c r="AL22" s="135">
        <f t="shared" si="2"/>
        <v>46357</v>
      </c>
      <c r="AM22" s="135">
        <f t="shared" si="2"/>
        <v>46388</v>
      </c>
    </row>
    <row r="23" spans="1:39" ht="15" customHeight="1" x14ac:dyDescent="0.25">
      <c r="A23" s="618"/>
      <c r="B23" s="11" t="str">
        <f t="shared" ref="B23:C37" si="3">B5</f>
        <v>Air Comp</v>
      </c>
      <c r="C23" s="3">
        <f>C5</f>
        <v>0</v>
      </c>
      <c r="D23" s="3">
        <f>IF(SUM($C$19:$N$19)=0,0,C23+D5)</f>
        <v>0</v>
      </c>
      <c r="E23" s="3">
        <f t="shared" ref="E23:AM23" si="4">IF(SUM($C$19:$N$19)=0,0,D23+E5)</f>
        <v>0</v>
      </c>
      <c r="F23" s="3">
        <f t="shared" si="4"/>
        <v>0</v>
      </c>
      <c r="G23" s="3">
        <f t="shared" si="4"/>
        <v>0</v>
      </c>
      <c r="H23" s="3">
        <f t="shared" si="4"/>
        <v>0</v>
      </c>
      <c r="I23" s="3">
        <f t="shared" si="4"/>
        <v>0</v>
      </c>
      <c r="J23" s="3">
        <f t="shared" si="4"/>
        <v>0</v>
      </c>
      <c r="K23" s="3">
        <f t="shared" si="4"/>
        <v>0</v>
      </c>
      <c r="L23" s="3">
        <f t="shared" si="4"/>
        <v>0</v>
      </c>
      <c r="M23" s="3">
        <f t="shared" si="4"/>
        <v>0</v>
      </c>
      <c r="N23" s="3">
        <f t="shared" si="4"/>
        <v>0</v>
      </c>
      <c r="O23" s="3">
        <f t="shared" si="4"/>
        <v>0</v>
      </c>
      <c r="P23" s="3">
        <f t="shared" si="4"/>
        <v>0</v>
      </c>
      <c r="Q23" s="3">
        <f t="shared" si="4"/>
        <v>0</v>
      </c>
      <c r="R23" s="3">
        <f t="shared" si="4"/>
        <v>0</v>
      </c>
      <c r="S23" s="3">
        <f t="shared" si="4"/>
        <v>0</v>
      </c>
      <c r="T23" s="3">
        <f t="shared" si="4"/>
        <v>0</v>
      </c>
      <c r="U23" s="3">
        <f t="shared" si="4"/>
        <v>0</v>
      </c>
      <c r="V23" s="3">
        <f t="shared" si="4"/>
        <v>0</v>
      </c>
      <c r="W23" s="3">
        <f t="shared" si="4"/>
        <v>0</v>
      </c>
      <c r="X23" s="3">
        <f t="shared" si="4"/>
        <v>0</v>
      </c>
      <c r="Y23" s="3">
        <f t="shared" si="4"/>
        <v>0</v>
      </c>
      <c r="Z23" s="3">
        <f t="shared" si="4"/>
        <v>0</v>
      </c>
      <c r="AA23" s="3">
        <f t="shared" si="4"/>
        <v>0</v>
      </c>
      <c r="AB23" s="3">
        <f t="shared" si="4"/>
        <v>0</v>
      </c>
      <c r="AC23" s="3">
        <f t="shared" si="4"/>
        <v>0</v>
      </c>
      <c r="AD23" s="3">
        <f t="shared" si="4"/>
        <v>0</v>
      </c>
      <c r="AE23" s="3">
        <f t="shared" si="4"/>
        <v>0</v>
      </c>
      <c r="AF23" s="3">
        <f t="shared" si="4"/>
        <v>0</v>
      </c>
      <c r="AG23" s="3">
        <f t="shared" si="4"/>
        <v>0</v>
      </c>
      <c r="AH23" s="3">
        <f t="shared" si="4"/>
        <v>0</v>
      </c>
      <c r="AI23" s="3">
        <f t="shared" si="4"/>
        <v>0</v>
      </c>
      <c r="AJ23" s="3">
        <f t="shared" si="4"/>
        <v>0</v>
      </c>
      <c r="AK23" s="3">
        <f t="shared" si="4"/>
        <v>0</v>
      </c>
      <c r="AL23" s="3">
        <f t="shared" si="4"/>
        <v>0</v>
      </c>
      <c r="AM23" s="3">
        <f t="shared" si="4"/>
        <v>0</v>
      </c>
    </row>
    <row r="24" spans="1:39" x14ac:dyDescent="0.25">
      <c r="A24" s="618"/>
      <c r="B24" s="12" t="str">
        <f t="shared" si="3"/>
        <v>Building Shell</v>
      </c>
      <c r="C24" s="3">
        <f t="shared" si="3"/>
        <v>0</v>
      </c>
      <c r="D24" s="3">
        <f t="shared" ref="D24:AM24" si="5">IF(SUM($C$19:$N$19)=0,0,C24+D6)</f>
        <v>0</v>
      </c>
      <c r="E24" s="3">
        <f t="shared" si="5"/>
        <v>0</v>
      </c>
      <c r="F24" s="3">
        <f t="shared" si="5"/>
        <v>0</v>
      </c>
      <c r="G24" s="3">
        <f t="shared" si="5"/>
        <v>0</v>
      </c>
      <c r="H24" s="3">
        <f t="shared" si="5"/>
        <v>0</v>
      </c>
      <c r="I24" s="3">
        <f t="shared" si="5"/>
        <v>0</v>
      </c>
      <c r="J24" s="3">
        <f t="shared" si="5"/>
        <v>0</v>
      </c>
      <c r="K24" s="3">
        <f t="shared" si="5"/>
        <v>0</v>
      </c>
      <c r="L24" s="3">
        <f t="shared" si="5"/>
        <v>0</v>
      </c>
      <c r="M24" s="3">
        <f t="shared" si="5"/>
        <v>0</v>
      </c>
      <c r="N24" s="3">
        <f t="shared" si="5"/>
        <v>0</v>
      </c>
      <c r="O24" s="3">
        <f t="shared" si="5"/>
        <v>0</v>
      </c>
      <c r="P24" s="3">
        <f t="shared" si="5"/>
        <v>0</v>
      </c>
      <c r="Q24" s="3">
        <f t="shared" si="5"/>
        <v>0</v>
      </c>
      <c r="R24" s="3">
        <f t="shared" si="5"/>
        <v>0</v>
      </c>
      <c r="S24" s="3">
        <f t="shared" si="5"/>
        <v>0</v>
      </c>
      <c r="T24" s="3">
        <f t="shared" si="5"/>
        <v>0</v>
      </c>
      <c r="U24" s="3">
        <f t="shared" si="5"/>
        <v>0</v>
      </c>
      <c r="V24" s="3">
        <f t="shared" si="5"/>
        <v>0</v>
      </c>
      <c r="W24" s="3">
        <f t="shared" si="5"/>
        <v>0</v>
      </c>
      <c r="X24" s="3">
        <f t="shared" si="5"/>
        <v>0</v>
      </c>
      <c r="Y24" s="3">
        <f t="shared" si="5"/>
        <v>0</v>
      </c>
      <c r="Z24" s="3">
        <f t="shared" si="5"/>
        <v>0</v>
      </c>
      <c r="AA24" s="3">
        <f t="shared" si="5"/>
        <v>0</v>
      </c>
      <c r="AB24" s="3">
        <f t="shared" si="5"/>
        <v>0</v>
      </c>
      <c r="AC24" s="3">
        <f t="shared" si="5"/>
        <v>0</v>
      </c>
      <c r="AD24" s="3">
        <f t="shared" si="5"/>
        <v>0</v>
      </c>
      <c r="AE24" s="3">
        <f t="shared" si="5"/>
        <v>0</v>
      </c>
      <c r="AF24" s="3">
        <f t="shared" si="5"/>
        <v>0</v>
      </c>
      <c r="AG24" s="3">
        <f t="shared" si="5"/>
        <v>0</v>
      </c>
      <c r="AH24" s="3">
        <f t="shared" si="5"/>
        <v>0</v>
      </c>
      <c r="AI24" s="3">
        <f t="shared" si="5"/>
        <v>0</v>
      </c>
      <c r="AJ24" s="3">
        <f t="shared" si="5"/>
        <v>0</v>
      </c>
      <c r="AK24" s="3">
        <f t="shared" si="5"/>
        <v>0</v>
      </c>
      <c r="AL24" s="3">
        <f t="shared" si="5"/>
        <v>0</v>
      </c>
      <c r="AM24" s="3">
        <f t="shared" si="5"/>
        <v>0</v>
      </c>
    </row>
    <row r="25" spans="1:39" x14ac:dyDescent="0.25">
      <c r="A25" s="618"/>
      <c r="B25" s="11" t="str">
        <f t="shared" si="3"/>
        <v>Cooking</v>
      </c>
      <c r="C25" s="3">
        <f t="shared" si="3"/>
        <v>0</v>
      </c>
      <c r="D25" s="3">
        <f t="shared" ref="D25:AM25" si="6">IF(SUM($C$19:$N$19)=0,0,C25+D7)</f>
        <v>0</v>
      </c>
      <c r="E25" s="3">
        <f t="shared" si="6"/>
        <v>0</v>
      </c>
      <c r="F25" s="3">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3">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row>
    <row r="26" spans="1:39" x14ac:dyDescent="0.25">
      <c r="A26" s="618"/>
      <c r="B26" s="11" t="str">
        <f t="shared" si="3"/>
        <v>Cooling</v>
      </c>
      <c r="C26" s="3">
        <f t="shared" si="3"/>
        <v>0</v>
      </c>
      <c r="D26" s="3">
        <f t="shared" ref="D26:AM26" si="7">IF(SUM($C$19:$N$19)=0,0,C26+D8)</f>
        <v>0</v>
      </c>
      <c r="E26" s="3">
        <f t="shared" si="7"/>
        <v>0</v>
      </c>
      <c r="F26" s="3">
        <f t="shared" si="7"/>
        <v>0</v>
      </c>
      <c r="G26" s="3">
        <f t="shared" si="7"/>
        <v>0</v>
      </c>
      <c r="H26" s="3">
        <f t="shared" si="7"/>
        <v>0</v>
      </c>
      <c r="I26" s="3">
        <f t="shared" si="7"/>
        <v>0</v>
      </c>
      <c r="J26" s="3">
        <f t="shared" si="7"/>
        <v>0</v>
      </c>
      <c r="K26" s="3">
        <f t="shared" si="7"/>
        <v>0</v>
      </c>
      <c r="L26" s="3">
        <f t="shared" si="7"/>
        <v>0</v>
      </c>
      <c r="M26" s="3">
        <f t="shared" si="7"/>
        <v>0</v>
      </c>
      <c r="N26" s="3">
        <f t="shared" si="7"/>
        <v>0</v>
      </c>
      <c r="O26" s="3">
        <f t="shared" si="7"/>
        <v>0</v>
      </c>
      <c r="P26" s="3">
        <f t="shared" si="7"/>
        <v>0</v>
      </c>
      <c r="Q26" s="3">
        <f t="shared" si="7"/>
        <v>0</v>
      </c>
      <c r="R26" s="3">
        <f t="shared" si="7"/>
        <v>0</v>
      </c>
      <c r="S26" s="3">
        <f t="shared" si="7"/>
        <v>0</v>
      </c>
      <c r="T26" s="3">
        <f t="shared" si="7"/>
        <v>0</v>
      </c>
      <c r="U26" s="3">
        <f t="shared" si="7"/>
        <v>0</v>
      </c>
      <c r="V26" s="3">
        <f t="shared" si="7"/>
        <v>0</v>
      </c>
      <c r="W26" s="3">
        <f t="shared" si="7"/>
        <v>0</v>
      </c>
      <c r="X26" s="3">
        <f t="shared" si="7"/>
        <v>0</v>
      </c>
      <c r="Y26" s="3">
        <f t="shared" si="7"/>
        <v>0</v>
      </c>
      <c r="Z26" s="3">
        <f t="shared" si="7"/>
        <v>0</v>
      </c>
      <c r="AA26" s="3">
        <f t="shared" si="7"/>
        <v>0</v>
      </c>
      <c r="AB26" s="3">
        <f t="shared" si="7"/>
        <v>0</v>
      </c>
      <c r="AC26" s="3">
        <f t="shared" si="7"/>
        <v>0</v>
      </c>
      <c r="AD26" s="3">
        <f t="shared" si="7"/>
        <v>0</v>
      </c>
      <c r="AE26" s="3">
        <f t="shared" si="7"/>
        <v>0</v>
      </c>
      <c r="AF26" s="3">
        <f t="shared" si="7"/>
        <v>0</v>
      </c>
      <c r="AG26" s="3">
        <f t="shared" si="7"/>
        <v>0</v>
      </c>
      <c r="AH26" s="3">
        <f t="shared" si="7"/>
        <v>0</v>
      </c>
      <c r="AI26" s="3">
        <f t="shared" si="7"/>
        <v>0</v>
      </c>
      <c r="AJ26" s="3">
        <f t="shared" si="7"/>
        <v>0</v>
      </c>
      <c r="AK26" s="3">
        <f t="shared" si="7"/>
        <v>0</v>
      </c>
      <c r="AL26" s="3">
        <f t="shared" si="7"/>
        <v>0</v>
      </c>
      <c r="AM26" s="3">
        <f t="shared" si="7"/>
        <v>0</v>
      </c>
    </row>
    <row r="27" spans="1:39" x14ac:dyDescent="0.25">
      <c r="A27" s="618"/>
      <c r="B27" s="12" t="str">
        <f t="shared" si="3"/>
        <v>Ext Lighting</v>
      </c>
      <c r="C27" s="3">
        <f t="shared" si="3"/>
        <v>0</v>
      </c>
      <c r="D27" s="3">
        <f t="shared" ref="D27:AM27" si="8">IF(SUM($C$19:$N$19)=0,0,C27+D9)</f>
        <v>0</v>
      </c>
      <c r="E27" s="3">
        <f t="shared" si="8"/>
        <v>0</v>
      </c>
      <c r="F27" s="3">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3">
        <f t="shared" si="8"/>
        <v>0</v>
      </c>
      <c r="AA27" s="3">
        <f t="shared" si="8"/>
        <v>0</v>
      </c>
      <c r="AB27" s="3">
        <f t="shared" si="8"/>
        <v>0</v>
      </c>
      <c r="AC27" s="3">
        <f t="shared" si="8"/>
        <v>0</v>
      </c>
      <c r="AD27" s="3">
        <f t="shared" si="8"/>
        <v>0</v>
      </c>
      <c r="AE27" s="3">
        <f t="shared" si="8"/>
        <v>0</v>
      </c>
      <c r="AF27" s="3">
        <f t="shared" si="8"/>
        <v>0</v>
      </c>
      <c r="AG27" s="3">
        <f t="shared" si="8"/>
        <v>0</v>
      </c>
      <c r="AH27" s="3">
        <f t="shared" si="8"/>
        <v>0</v>
      </c>
      <c r="AI27" s="3">
        <f t="shared" si="8"/>
        <v>0</v>
      </c>
      <c r="AJ27" s="3">
        <f t="shared" si="8"/>
        <v>0</v>
      </c>
      <c r="AK27" s="3">
        <f t="shared" si="8"/>
        <v>0</v>
      </c>
      <c r="AL27" s="3">
        <f t="shared" si="8"/>
        <v>0</v>
      </c>
      <c r="AM27" s="3">
        <f t="shared" si="8"/>
        <v>0</v>
      </c>
    </row>
    <row r="28" spans="1:39" x14ac:dyDescent="0.25">
      <c r="A28" s="618"/>
      <c r="B28" s="11" t="str">
        <f t="shared" si="3"/>
        <v>Heating</v>
      </c>
      <c r="C28" s="3">
        <f t="shared" si="3"/>
        <v>0</v>
      </c>
      <c r="D28" s="3">
        <f t="shared" ref="D28:AM28" si="9">IF(SUM($C$19:$N$19)=0,0,C28+D10)</f>
        <v>0</v>
      </c>
      <c r="E28" s="3">
        <f t="shared" si="9"/>
        <v>0</v>
      </c>
      <c r="F28" s="3">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3">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row>
    <row r="29" spans="1:39" x14ac:dyDescent="0.25">
      <c r="A29" s="618"/>
      <c r="B29" s="11" t="str">
        <f t="shared" si="3"/>
        <v>HVAC</v>
      </c>
      <c r="C29" s="3">
        <f t="shared" si="3"/>
        <v>0</v>
      </c>
      <c r="D29" s="3">
        <f t="shared" ref="D29:AM29" si="10">IF(SUM($C$19:$N$19)=0,0,C29+D11)</f>
        <v>0</v>
      </c>
      <c r="E29" s="3">
        <f t="shared" si="10"/>
        <v>0</v>
      </c>
      <c r="F29" s="3">
        <f t="shared" si="10"/>
        <v>0</v>
      </c>
      <c r="G29" s="3">
        <f t="shared" si="10"/>
        <v>0</v>
      </c>
      <c r="H29" s="3">
        <f t="shared" si="10"/>
        <v>0</v>
      </c>
      <c r="I29" s="3">
        <f t="shared" si="10"/>
        <v>0</v>
      </c>
      <c r="J29" s="3">
        <f t="shared" si="10"/>
        <v>0</v>
      </c>
      <c r="K29" s="3">
        <f t="shared" si="10"/>
        <v>0</v>
      </c>
      <c r="L29" s="3">
        <f>IF(SUM($C$19:$N$19)=0,0,K29+L11)</f>
        <v>0</v>
      </c>
      <c r="M29" s="3">
        <f t="shared" si="10"/>
        <v>0</v>
      </c>
      <c r="N29" s="3">
        <f t="shared" si="10"/>
        <v>0</v>
      </c>
      <c r="O29" s="3">
        <f t="shared" si="10"/>
        <v>0</v>
      </c>
      <c r="P29" s="3">
        <f t="shared" si="10"/>
        <v>0</v>
      </c>
      <c r="Q29" s="3">
        <f t="shared" si="10"/>
        <v>0</v>
      </c>
      <c r="R29" s="3">
        <f t="shared" si="10"/>
        <v>0</v>
      </c>
      <c r="S29" s="3">
        <f t="shared" si="10"/>
        <v>0</v>
      </c>
      <c r="T29" s="3">
        <f t="shared" si="10"/>
        <v>0</v>
      </c>
      <c r="U29" s="3">
        <f t="shared" si="10"/>
        <v>0</v>
      </c>
      <c r="V29" s="3">
        <f t="shared" si="10"/>
        <v>0</v>
      </c>
      <c r="W29" s="3">
        <f t="shared" si="10"/>
        <v>0</v>
      </c>
      <c r="X29" s="3">
        <f t="shared" si="10"/>
        <v>0</v>
      </c>
      <c r="Y29" s="3">
        <f t="shared" si="10"/>
        <v>0</v>
      </c>
      <c r="Z29" s="3">
        <f t="shared" si="10"/>
        <v>0</v>
      </c>
      <c r="AA29" s="3">
        <f t="shared" si="10"/>
        <v>0</v>
      </c>
      <c r="AB29" s="3">
        <f t="shared" si="10"/>
        <v>0</v>
      </c>
      <c r="AC29" s="3">
        <f t="shared" si="10"/>
        <v>0</v>
      </c>
      <c r="AD29" s="3">
        <f t="shared" si="10"/>
        <v>0</v>
      </c>
      <c r="AE29" s="3">
        <f t="shared" si="10"/>
        <v>0</v>
      </c>
      <c r="AF29" s="3">
        <f t="shared" si="10"/>
        <v>0</v>
      </c>
      <c r="AG29" s="3">
        <f t="shared" si="10"/>
        <v>0</v>
      </c>
      <c r="AH29" s="3">
        <f t="shared" si="10"/>
        <v>0</v>
      </c>
      <c r="AI29" s="3">
        <f t="shared" si="10"/>
        <v>0</v>
      </c>
      <c r="AJ29" s="3">
        <f t="shared" si="10"/>
        <v>0</v>
      </c>
      <c r="AK29" s="3">
        <f t="shared" si="10"/>
        <v>0</v>
      </c>
      <c r="AL29" s="3">
        <f t="shared" si="10"/>
        <v>0</v>
      </c>
      <c r="AM29" s="3">
        <f t="shared" si="10"/>
        <v>0</v>
      </c>
    </row>
    <row r="30" spans="1:39" x14ac:dyDescent="0.25">
      <c r="A30" s="618"/>
      <c r="B30" s="11" t="str">
        <f t="shared" si="3"/>
        <v>Lighting</v>
      </c>
      <c r="C30" s="3">
        <f t="shared" si="3"/>
        <v>0</v>
      </c>
      <c r="D30" s="3">
        <f t="shared" ref="D30:AM30" si="11">IF(SUM($C$19:$N$19)=0,0,C30+D12)</f>
        <v>57251.783161675339</v>
      </c>
      <c r="E30" s="3">
        <f t="shared" si="11"/>
        <v>1851121.464143448</v>
      </c>
      <c r="F30" s="3">
        <f t="shared" si="11"/>
        <v>2488350.9378874083</v>
      </c>
      <c r="G30" s="3">
        <f t="shared" si="11"/>
        <v>3046355.8445217246</v>
      </c>
      <c r="H30" s="3">
        <f t="shared" si="11"/>
        <v>4106020.1031020647</v>
      </c>
      <c r="I30" s="3">
        <f t="shared" si="11"/>
        <v>5142790.7181020649</v>
      </c>
      <c r="J30" s="3">
        <f t="shared" si="11"/>
        <v>5504558.5461020647</v>
      </c>
      <c r="K30" s="3">
        <f t="shared" si="11"/>
        <v>5504558.5461020647</v>
      </c>
      <c r="L30" s="3">
        <f t="shared" si="11"/>
        <v>5504558.5461020647</v>
      </c>
      <c r="M30" s="3">
        <f t="shared" si="11"/>
        <v>5504558.5461020647</v>
      </c>
      <c r="N30" s="3">
        <f t="shared" si="11"/>
        <v>5547113.0558606405</v>
      </c>
      <c r="O30" s="3">
        <f t="shared" si="11"/>
        <v>5547113.0558606405</v>
      </c>
      <c r="P30" s="3">
        <f t="shared" si="11"/>
        <v>5547113.0558606405</v>
      </c>
      <c r="Q30" s="3">
        <f t="shared" si="11"/>
        <v>5547113.0558606405</v>
      </c>
      <c r="R30" s="3">
        <f t="shared" si="11"/>
        <v>5547113.0558606405</v>
      </c>
      <c r="S30" s="3">
        <f t="shared" si="11"/>
        <v>5547113.0558606405</v>
      </c>
      <c r="T30" s="3">
        <f t="shared" si="11"/>
        <v>5547113.0558606405</v>
      </c>
      <c r="U30" s="3">
        <f t="shared" si="11"/>
        <v>5547113.0558606405</v>
      </c>
      <c r="V30" s="3">
        <f t="shared" si="11"/>
        <v>5547113.0558606405</v>
      </c>
      <c r="W30" s="3">
        <f t="shared" si="11"/>
        <v>5547113.0558606405</v>
      </c>
      <c r="X30" s="3">
        <f t="shared" si="11"/>
        <v>5547113.0558606405</v>
      </c>
      <c r="Y30" s="3">
        <f t="shared" si="11"/>
        <v>5547113.0558606405</v>
      </c>
      <c r="Z30" s="3">
        <f t="shared" si="11"/>
        <v>5547113.0558606405</v>
      </c>
      <c r="AA30" s="3">
        <f t="shared" si="11"/>
        <v>5547113.0558606405</v>
      </c>
      <c r="AB30" s="3">
        <f t="shared" si="11"/>
        <v>5547113.0558606405</v>
      </c>
      <c r="AC30" s="3">
        <f t="shared" si="11"/>
        <v>5547113.0558606405</v>
      </c>
      <c r="AD30" s="3">
        <f t="shared" si="11"/>
        <v>5547113.0558606405</v>
      </c>
      <c r="AE30" s="3">
        <f t="shared" si="11"/>
        <v>5547113.0558606405</v>
      </c>
      <c r="AF30" s="3">
        <f t="shared" si="11"/>
        <v>5547113.0558606405</v>
      </c>
      <c r="AG30" s="3">
        <f t="shared" si="11"/>
        <v>5547113.0558606405</v>
      </c>
      <c r="AH30" s="3">
        <f t="shared" si="11"/>
        <v>5547113.0558606405</v>
      </c>
      <c r="AI30" s="3">
        <f t="shared" si="11"/>
        <v>5547113.0558606405</v>
      </c>
      <c r="AJ30" s="3">
        <f t="shared" si="11"/>
        <v>5547113.0558606405</v>
      </c>
      <c r="AK30" s="3">
        <f t="shared" si="11"/>
        <v>5547113.0558606405</v>
      </c>
      <c r="AL30" s="3">
        <f t="shared" si="11"/>
        <v>5547113.0558606405</v>
      </c>
      <c r="AM30" s="3">
        <f t="shared" si="11"/>
        <v>5547113.0558606405</v>
      </c>
    </row>
    <row r="31" spans="1:39" x14ac:dyDescent="0.25">
      <c r="A31" s="618"/>
      <c r="B31" s="11" t="str">
        <f t="shared" si="3"/>
        <v>Miscellaneous</v>
      </c>
      <c r="C31" s="3">
        <f t="shared" si="3"/>
        <v>0</v>
      </c>
      <c r="D31" s="3">
        <f t="shared" ref="D31:AM31" si="12">IF(SUM($C$19:$N$19)=0,0,C31+D13)</f>
        <v>0</v>
      </c>
      <c r="E31" s="3">
        <f t="shared" si="12"/>
        <v>0</v>
      </c>
      <c r="F31" s="3">
        <f t="shared" si="12"/>
        <v>0</v>
      </c>
      <c r="G31" s="3">
        <f t="shared" si="12"/>
        <v>0</v>
      </c>
      <c r="H31" s="3">
        <f t="shared" si="12"/>
        <v>0</v>
      </c>
      <c r="I31" s="3">
        <f t="shared" si="12"/>
        <v>0</v>
      </c>
      <c r="J31" s="3">
        <f t="shared" si="12"/>
        <v>0</v>
      </c>
      <c r="K31" s="3">
        <f t="shared" si="12"/>
        <v>0</v>
      </c>
      <c r="L31" s="3">
        <f t="shared" si="12"/>
        <v>0</v>
      </c>
      <c r="M31" s="3">
        <f t="shared" si="12"/>
        <v>0</v>
      </c>
      <c r="N31" s="3">
        <f t="shared" si="12"/>
        <v>0</v>
      </c>
      <c r="O31" s="3">
        <f t="shared" si="12"/>
        <v>0</v>
      </c>
      <c r="P31" s="3">
        <f t="shared" si="12"/>
        <v>0</v>
      </c>
      <c r="Q31" s="3">
        <f t="shared" si="12"/>
        <v>0</v>
      </c>
      <c r="R31" s="3">
        <f t="shared" si="12"/>
        <v>0</v>
      </c>
      <c r="S31" s="3">
        <f t="shared" si="12"/>
        <v>0</v>
      </c>
      <c r="T31" s="3">
        <f t="shared" si="12"/>
        <v>0</v>
      </c>
      <c r="U31" s="3">
        <f t="shared" si="12"/>
        <v>0</v>
      </c>
      <c r="V31" s="3">
        <f t="shared" si="12"/>
        <v>0</v>
      </c>
      <c r="W31" s="3">
        <f t="shared" si="12"/>
        <v>0</v>
      </c>
      <c r="X31" s="3">
        <f t="shared" si="12"/>
        <v>0</v>
      </c>
      <c r="Y31" s="3">
        <f t="shared" si="12"/>
        <v>0</v>
      </c>
      <c r="Z31" s="3">
        <f t="shared" si="12"/>
        <v>0</v>
      </c>
      <c r="AA31" s="3">
        <f t="shared" si="12"/>
        <v>0</v>
      </c>
      <c r="AB31" s="3">
        <f t="shared" si="12"/>
        <v>0</v>
      </c>
      <c r="AC31" s="3">
        <f t="shared" si="12"/>
        <v>0</v>
      </c>
      <c r="AD31" s="3">
        <f t="shared" si="12"/>
        <v>0</v>
      </c>
      <c r="AE31" s="3">
        <f t="shared" si="12"/>
        <v>0</v>
      </c>
      <c r="AF31" s="3">
        <f t="shared" si="12"/>
        <v>0</v>
      </c>
      <c r="AG31" s="3">
        <f t="shared" si="12"/>
        <v>0</v>
      </c>
      <c r="AH31" s="3">
        <f t="shared" si="12"/>
        <v>0</v>
      </c>
      <c r="AI31" s="3">
        <f t="shared" si="12"/>
        <v>0</v>
      </c>
      <c r="AJ31" s="3">
        <f t="shared" si="12"/>
        <v>0</v>
      </c>
      <c r="AK31" s="3">
        <f t="shared" si="12"/>
        <v>0</v>
      </c>
      <c r="AL31" s="3">
        <f t="shared" si="12"/>
        <v>0</v>
      </c>
      <c r="AM31" s="3">
        <f t="shared" si="12"/>
        <v>0</v>
      </c>
    </row>
    <row r="32" spans="1:39" ht="15" customHeight="1" x14ac:dyDescent="0.25">
      <c r="A32" s="618"/>
      <c r="B32" s="11" t="str">
        <f t="shared" si="3"/>
        <v>Motors</v>
      </c>
      <c r="C32" s="3">
        <f t="shared" si="3"/>
        <v>0</v>
      </c>
      <c r="D32" s="3">
        <f t="shared" ref="D32:AM32" si="13">IF(SUM($C$19:$N$19)=0,0,C32+D14)</f>
        <v>0</v>
      </c>
      <c r="E32" s="3">
        <f t="shared" si="13"/>
        <v>0</v>
      </c>
      <c r="F32" s="3">
        <f t="shared" si="13"/>
        <v>0</v>
      </c>
      <c r="G32" s="3">
        <f t="shared" si="13"/>
        <v>0</v>
      </c>
      <c r="H32" s="3">
        <f t="shared" si="13"/>
        <v>0</v>
      </c>
      <c r="I32" s="3">
        <f t="shared" si="13"/>
        <v>0</v>
      </c>
      <c r="J32" s="3">
        <f t="shared" si="13"/>
        <v>0</v>
      </c>
      <c r="K32" s="3">
        <f t="shared" si="13"/>
        <v>0</v>
      </c>
      <c r="L32" s="3">
        <f t="shared" si="13"/>
        <v>0</v>
      </c>
      <c r="M32" s="3">
        <f t="shared" si="13"/>
        <v>0</v>
      </c>
      <c r="N32" s="3">
        <f t="shared" si="13"/>
        <v>0</v>
      </c>
      <c r="O32" s="3">
        <f t="shared" si="13"/>
        <v>0</v>
      </c>
      <c r="P32" s="3">
        <f t="shared" si="13"/>
        <v>0</v>
      </c>
      <c r="Q32" s="3">
        <f t="shared" si="13"/>
        <v>0</v>
      </c>
      <c r="R32" s="3">
        <f t="shared" si="13"/>
        <v>0</v>
      </c>
      <c r="S32" s="3">
        <f t="shared" si="13"/>
        <v>0</v>
      </c>
      <c r="T32" s="3">
        <f t="shared" si="13"/>
        <v>0</v>
      </c>
      <c r="U32" s="3">
        <f t="shared" si="13"/>
        <v>0</v>
      </c>
      <c r="V32" s="3">
        <f t="shared" si="13"/>
        <v>0</v>
      </c>
      <c r="W32" s="3">
        <f t="shared" si="13"/>
        <v>0</v>
      </c>
      <c r="X32" s="3">
        <f t="shared" si="13"/>
        <v>0</v>
      </c>
      <c r="Y32" s="3">
        <f t="shared" si="13"/>
        <v>0</v>
      </c>
      <c r="Z32" s="3">
        <f t="shared" si="13"/>
        <v>0</v>
      </c>
      <c r="AA32" s="3">
        <f t="shared" si="13"/>
        <v>0</v>
      </c>
      <c r="AB32" s="3">
        <f t="shared" si="13"/>
        <v>0</v>
      </c>
      <c r="AC32" s="3">
        <f t="shared" si="13"/>
        <v>0</v>
      </c>
      <c r="AD32" s="3">
        <f t="shared" si="13"/>
        <v>0</v>
      </c>
      <c r="AE32" s="3">
        <f t="shared" si="13"/>
        <v>0</v>
      </c>
      <c r="AF32" s="3">
        <f t="shared" si="13"/>
        <v>0</v>
      </c>
      <c r="AG32" s="3">
        <f t="shared" si="13"/>
        <v>0</v>
      </c>
      <c r="AH32" s="3">
        <f t="shared" si="13"/>
        <v>0</v>
      </c>
      <c r="AI32" s="3">
        <f t="shared" si="13"/>
        <v>0</v>
      </c>
      <c r="AJ32" s="3">
        <f t="shared" si="13"/>
        <v>0</v>
      </c>
      <c r="AK32" s="3">
        <f t="shared" si="13"/>
        <v>0</v>
      </c>
      <c r="AL32" s="3">
        <f t="shared" si="13"/>
        <v>0</v>
      </c>
      <c r="AM32" s="3">
        <f t="shared" si="13"/>
        <v>0</v>
      </c>
    </row>
    <row r="33" spans="1:39" x14ac:dyDescent="0.25">
      <c r="A33" s="618"/>
      <c r="B33" s="11" t="str">
        <f t="shared" si="3"/>
        <v>Process</v>
      </c>
      <c r="C33" s="3">
        <f t="shared" si="3"/>
        <v>0</v>
      </c>
      <c r="D33" s="3">
        <f t="shared" ref="D33:AM33" si="14">IF(SUM($C$19:$N$19)=0,0,C33+D15)</f>
        <v>0</v>
      </c>
      <c r="E33" s="3">
        <f t="shared" si="14"/>
        <v>0</v>
      </c>
      <c r="F33" s="3">
        <f t="shared" si="14"/>
        <v>0</v>
      </c>
      <c r="G33" s="3">
        <f t="shared" si="14"/>
        <v>0</v>
      </c>
      <c r="H33" s="3">
        <f t="shared" si="14"/>
        <v>0</v>
      </c>
      <c r="I33" s="3">
        <f t="shared" si="14"/>
        <v>0</v>
      </c>
      <c r="J33" s="3">
        <f t="shared" si="14"/>
        <v>0</v>
      </c>
      <c r="K33" s="3">
        <f t="shared" si="14"/>
        <v>0</v>
      </c>
      <c r="L33" s="3">
        <f t="shared" si="14"/>
        <v>0</v>
      </c>
      <c r="M33" s="3">
        <f t="shared" si="14"/>
        <v>0</v>
      </c>
      <c r="N33" s="3">
        <f t="shared" si="14"/>
        <v>0</v>
      </c>
      <c r="O33" s="3">
        <f t="shared" si="14"/>
        <v>0</v>
      </c>
      <c r="P33" s="3">
        <f t="shared" si="14"/>
        <v>0</v>
      </c>
      <c r="Q33" s="3">
        <f t="shared" si="14"/>
        <v>0</v>
      </c>
      <c r="R33" s="3">
        <f t="shared" si="14"/>
        <v>0</v>
      </c>
      <c r="S33" s="3">
        <f t="shared" si="14"/>
        <v>0</v>
      </c>
      <c r="T33" s="3">
        <f t="shared" si="14"/>
        <v>0</v>
      </c>
      <c r="U33" s="3">
        <f t="shared" si="14"/>
        <v>0</v>
      </c>
      <c r="V33" s="3">
        <f t="shared" si="14"/>
        <v>0</v>
      </c>
      <c r="W33" s="3">
        <f t="shared" si="14"/>
        <v>0</v>
      </c>
      <c r="X33" s="3">
        <f t="shared" si="14"/>
        <v>0</v>
      </c>
      <c r="Y33" s="3">
        <f t="shared" si="14"/>
        <v>0</v>
      </c>
      <c r="Z33" s="3">
        <f t="shared" si="14"/>
        <v>0</v>
      </c>
      <c r="AA33" s="3">
        <f t="shared" si="14"/>
        <v>0</v>
      </c>
      <c r="AB33" s="3">
        <f t="shared" si="14"/>
        <v>0</v>
      </c>
      <c r="AC33" s="3">
        <f t="shared" si="14"/>
        <v>0</v>
      </c>
      <c r="AD33" s="3">
        <f t="shared" si="14"/>
        <v>0</v>
      </c>
      <c r="AE33" s="3">
        <f t="shared" si="14"/>
        <v>0</v>
      </c>
      <c r="AF33" s="3">
        <f t="shared" si="14"/>
        <v>0</v>
      </c>
      <c r="AG33" s="3">
        <f t="shared" si="14"/>
        <v>0</v>
      </c>
      <c r="AH33" s="3">
        <f t="shared" si="14"/>
        <v>0</v>
      </c>
      <c r="AI33" s="3">
        <f t="shared" si="14"/>
        <v>0</v>
      </c>
      <c r="AJ33" s="3">
        <f t="shared" si="14"/>
        <v>0</v>
      </c>
      <c r="AK33" s="3">
        <f t="shared" si="14"/>
        <v>0</v>
      </c>
      <c r="AL33" s="3">
        <f t="shared" si="14"/>
        <v>0</v>
      </c>
      <c r="AM33" s="3">
        <f t="shared" si="14"/>
        <v>0</v>
      </c>
    </row>
    <row r="34" spans="1:39" x14ac:dyDescent="0.25">
      <c r="A34" s="618"/>
      <c r="B34" s="11" t="str">
        <f t="shared" si="3"/>
        <v>Refrigeration</v>
      </c>
      <c r="C34" s="3">
        <f t="shared" si="3"/>
        <v>0</v>
      </c>
      <c r="D34" s="3">
        <f t="shared" ref="D34:AM34" si="15">IF(SUM($C$19:$N$19)=0,0,C34+D16)</f>
        <v>0</v>
      </c>
      <c r="E34" s="3">
        <f t="shared" si="15"/>
        <v>0</v>
      </c>
      <c r="F34" s="3">
        <f t="shared" si="15"/>
        <v>0</v>
      </c>
      <c r="G34" s="3">
        <f t="shared" si="15"/>
        <v>0</v>
      </c>
      <c r="H34" s="3">
        <f t="shared" si="15"/>
        <v>0</v>
      </c>
      <c r="I34" s="3">
        <f t="shared" si="15"/>
        <v>0</v>
      </c>
      <c r="J34" s="3">
        <f t="shared" si="15"/>
        <v>0</v>
      </c>
      <c r="K34" s="3">
        <f t="shared" si="15"/>
        <v>0</v>
      </c>
      <c r="L34" s="3">
        <f t="shared" si="15"/>
        <v>0</v>
      </c>
      <c r="M34" s="3">
        <f t="shared" si="15"/>
        <v>0</v>
      </c>
      <c r="N34" s="3">
        <f t="shared" si="15"/>
        <v>0</v>
      </c>
      <c r="O34" s="3">
        <f t="shared" si="15"/>
        <v>0</v>
      </c>
      <c r="P34" s="3">
        <f t="shared" si="15"/>
        <v>0</v>
      </c>
      <c r="Q34" s="3">
        <f t="shared" si="15"/>
        <v>0</v>
      </c>
      <c r="R34" s="3">
        <f t="shared" si="15"/>
        <v>0</v>
      </c>
      <c r="S34" s="3">
        <f t="shared" si="15"/>
        <v>0</v>
      </c>
      <c r="T34" s="3">
        <f t="shared" si="15"/>
        <v>0</v>
      </c>
      <c r="U34" s="3">
        <f t="shared" si="15"/>
        <v>0</v>
      </c>
      <c r="V34" s="3">
        <f t="shared" si="15"/>
        <v>0</v>
      </c>
      <c r="W34" s="3">
        <f t="shared" si="15"/>
        <v>0</v>
      </c>
      <c r="X34" s="3">
        <f t="shared" si="15"/>
        <v>0</v>
      </c>
      <c r="Y34" s="3">
        <f t="shared" si="15"/>
        <v>0</v>
      </c>
      <c r="Z34" s="3">
        <f t="shared" si="15"/>
        <v>0</v>
      </c>
      <c r="AA34" s="3">
        <f t="shared" si="15"/>
        <v>0</v>
      </c>
      <c r="AB34" s="3">
        <f t="shared" si="15"/>
        <v>0</v>
      </c>
      <c r="AC34" s="3">
        <f t="shared" si="15"/>
        <v>0</v>
      </c>
      <c r="AD34" s="3">
        <f t="shared" si="15"/>
        <v>0</v>
      </c>
      <c r="AE34" s="3">
        <f t="shared" si="15"/>
        <v>0</v>
      </c>
      <c r="AF34" s="3">
        <f t="shared" si="15"/>
        <v>0</v>
      </c>
      <c r="AG34" s="3">
        <f t="shared" si="15"/>
        <v>0</v>
      </c>
      <c r="AH34" s="3">
        <f t="shared" si="15"/>
        <v>0</v>
      </c>
      <c r="AI34" s="3">
        <f t="shared" si="15"/>
        <v>0</v>
      </c>
      <c r="AJ34" s="3">
        <f t="shared" si="15"/>
        <v>0</v>
      </c>
      <c r="AK34" s="3">
        <f t="shared" si="15"/>
        <v>0</v>
      </c>
      <c r="AL34" s="3">
        <f t="shared" si="15"/>
        <v>0</v>
      </c>
      <c r="AM34" s="3">
        <f t="shared" si="15"/>
        <v>0</v>
      </c>
    </row>
    <row r="35" spans="1:39" x14ac:dyDescent="0.25">
      <c r="A35" s="618"/>
      <c r="B35" s="11" t="str">
        <f t="shared" si="3"/>
        <v>Water Heating</v>
      </c>
      <c r="C35" s="3">
        <f t="shared" si="3"/>
        <v>0</v>
      </c>
      <c r="D35" s="3">
        <f t="shared" ref="D35:AM35" si="16">IF(SUM($C$19:$N$19)=0,0,C35+D17)</f>
        <v>0</v>
      </c>
      <c r="E35" s="3">
        <f t="shared" si="16"/>
        <v>0</v>
      </c>
      <c r="F35" s="3">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3">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row>
    <row r="36" spans="1:39" ht="15" customHeight="1" x14ac:dyDescent="0.25">
      <c r="A36" s="618"/>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3">
      <c r="A37" s="619"/>
      <c r="B37" s="177" t="str">
        <f t="shared" si="3"/>
        <v>Monthly kWh</v>
      </c>
      <c r="C37" s="223">
        <f>SUM(C23:C36)</f>
        <v>0</v>
      </c>
      <c r="D37" s="223">
        <f t="shared" ref="D37:AM37" si="17">SUM(D23:D36)</f>
        <v>57251.783161675339</v>
      </c>
      <c r="E37" s="223">
        <f t="shared" si="17"/>
        <v>1851121.464143448</v>
      </c>
      <c r="F37" s="223">
        <f t="shared" si="17"/>
        <v>2488350.9378874083</v>
      </c>
      <c r="G37" s="223">
        <f t="shared" si="17"/>
        <v>3046355.8445217246</v>
      </c>
      <c r="H37" s="223">
        <f t="shared" si="17"/>
        <v>4106020.1031020647</v>
      </c>
      <c r="I37" s="223">
        <f t="shared" si="17"/>
        <v>5142790.7181020649</v>
      </c>
      <c r="J37" s="223">
        <f t="shared" si="17"/>
        <v>5504558.5461020647</v>
      </c>
      <c r="K37" s="223">
        <f t="shared" si="17"/>
        <v>5504558.5461020647</v>
      </c>
      <c r="L37" s="223">
        <f t="shared" si="17"/>
        <v>5504558.5461020647</v>
      </c>
      <c r="M37" s="223">
        <f t="shared" si="17"/>
        <v>5504558.5461020647</v>
      </c>
      <c r="N37" s="223">
        <f t="shared" si="17"/>
        <v>5547113.0558606405</v>
      </c>
      <c r="O37" s="223">
        <f t="shared" si="17"/>
        <v>5547113.0558606405</v>
      </c>
      <c r="P37" s="223">
        <f t="shared" si="17"/>
        <v>5547113.0558606405</v>
      </c>
      <c r="Q37" s="223">
        <f t="shared" si="17"/>
        <v>5547113.0558606405</v>
      </c>
      <c r="R37" s="223">
        <f t="shared" si="17"/>
        <v>5547113.0558606405</v>
      </c>
      <c r="S37" s="223">
        <f t="shared" si="17"/>
        <v>5547113.0558606405</v>
      </c>
      <c r="T37" s="223">
        <f t="shared" si="17"/>
        <v>5547113.0558606405</v>
      </c>
      <c r="U37" s="223">
        <f t="shared" si="17"/>
        <v>5547113.0558606405</v>
      </c>
      <c r="V37" s="223">
        <f t="shared" si="17"/>
        <v>5547113.0558606405</v>
      </c>
      <c r="W37" s="223">
        <f t="shared" si="17"/>
        <v>5547113.0558606405</v>
      </c>
      <c r="X37" s="223">
        <f t="shared" si="17"/>
        <v>5547113.0558606405</v>
      </c>
      <c r="Y37" s="223">
        <f t="shared" si="17"/>
        <v>5547113.0558606405</v>
      </c>
      <c r="Z37" s="223">
        <f t="shared" si="17"/>
        <v>5547113.0558606405</v>
      </c>
      <c r="AA37" s="223">
        <f t="shared" si="17"/>
        <v>5547113.0558606405</v>
      </c>
      <c r="AB37" s="223">
        <f t="shared" si="17"/>
        <v>5547113.0558606405</v>
      </c>
      <c r="AC37" s="223">
        <f t="shared" si="17"/>
        <v>5547113.0558606405</v>
      </c>
      <c r="AD37" s="223">
        <f t="shared" si="17"/>
        <v>5547113.0558606405</v>
      </c>
      <c r="AE37" s="223">
        <f t="shared" si="17"/>
        <v>5547113.0558606405</v>
      </c>
      <c r="AF37" s="223">
        <f t="shared" si="17"/>
        <v>5547113.0558606405</v>
      </c>
      <c r="AG37" s="223">
        <f t="shared" si="17"/>
        <v>5547113.0558606405</v>
      </c>
      <c r="AH37" s="223">
        <f t="shared" si="17"/>
        <v>5547113.0558606405</v>
      </c>
      <c r="AI37" s="223">
        <f t="shared" si="17"/>
        <v>5547113.0558606405</v>
      </c>
      <c r="AJ37" s="223">
        <f t="shared" si="17"/>
        <v>5547113.0558606405</v>
      </c>
      <c r="AK37" s="223">
        <f t="shared" si="17"/>
        <v>5547113.0558606405</v>
      </c>
      <c r="AL37" s="223">
        <f t="shared" si="17"/>
        <v>5547113.0558606405</v>
      </c>
      <c r="AM37" s="223">
        <f t="shared" si="17"/>
        <v>5547113.0558606405</v>
      </c>
    </row>
    <row r="38" spans="1:39" x14ac:dyDescent="0.25">
      <c r="A38" s="36"/>
      <c r="B38" s="21"/>
      <c r="C38" s="9"/>
      <c r="D38" s="27"/>
      <c r="E38" s="9"/>
      <c r="F38" s="27"/>
      <c r="G38" s="27"/>
      <c r="H38" s="9"/>
      <c r="I38" s="27"/>
      <c r="J38" s="27"/>
      <c r="K38" s="9"/>
      <c r="L38" s="27"/>
      <c r="M38" s="27"/>
      <c r="N38" s="278" t="s">
        <v>179</v>
      </c>
      <c r="O38" s="277">
        <f>SUM(C5:N18)</f>
        <v>5547113.0558606405</v>
      </c>
      <c r="P38" s="27"/>
      <c r="Q38" s="9"/>
      <c r="R38" s="27"/>
      <c r="S38" s="27"/>
      <c r="T38" s="9"/>
      <c r="U38" s="27"/>
      <c r="V38" s="27"/>
      <c r="W38" s="9"/>
      <c r="X38" s="27"/>
      <c r="Y38" s="27"/>
      <c r="Z38" s="9"/>
      <c r="AA38" s="27"/>
      <c r="AB38" s="27"/>
      <c r="AC38" s="9"/>
      <c r="AD38" s="27"/>
      <c r="AE38" s="27"/>
      <c r="AF38" s="9"/>
      <c r="AG38" s="27"/>
      <c r="AH38" s="27"/>
      <c r="AI38" s="9"/>
      <c r="AJ38" s="27"/>
      <c r="AK38" s="27"/>
      <c r="AL38" s="9"/>
      <c r="AM38" s="27"/>
    </row>
    <row r="39" spans="1:39" ht="15.75" thickBot="1" x14ac:dyDescent="0.3">
      <c r="C39" s="242"/>
      <c r="D39" s="120"/>
      <c r="E39" s="242"/>
      <c r="F39" s="120"/>
      <c r="G39" s="120"/>
      <c r="H39" s="242"/>
      <c r="I39" s="120"/>
      <c r="J39" s="120"/>
      <c r="K39" s="242"/>
      <c r="L39" s="120"/>
      <c r="M39" s="120"/>
      <c r="N39" s="242"/>
      <c r="O39" s="120"/>
      <c r="P39" s="120"/>
      <c r="Q39" s="242"/>
      <c r="R39" s="120"/>
      <c r="S39" s="120"/>
      <c r="T39" s="439" t="s">
        <v>244</v>
      </c>
      <c r="U39" s="120"/>
      <c r="V39" s="120"/>
      <c r="W39" s="242"/>
      <c r="X39" s="120"/>
      <c r="Y39" s="120"/>
      <c r="Z39" s="242"/>
      <c r="AA39" s="120"/>
      <c r="AB39" s="120"/>
      <c r="AC39" s="242"/>
      <c r="AD39" s="120"/>
      <c r="AE39" s="120"/>
      <c r="AF39" s="242"/>
      <c r="AG39" s="120"/>
      <c r="AH39" s="120"/>
      <c r="AI39" s="242"/>
      <c r="AJ39" s="120"/>
      <c r="AK39" s="120"/>
      <c r="AL39" s="242"/>
      <c r="AM39" s="120"/>
    </row>
    <row r="40" spans="1:39" ht="16.5" thickBot="1" x14ac:dyDescent="0.3">
      <c r="A40" s="620" t="s">
        <v>15</v>
      </c>
      <c r="B40" s="17" t="s">
        <v>10</v>
      </c>
      <c r="C40" s="135">
        <f>C$4</f>
        <v>45292</v>
      </c>
      <c r="D40" s="135">
        <f t="shared" ref="D40:AM40" si="18">D$4</f>
        <v>45323</v>
      </c>
      <c r="E40" s="135">
        <f t="shared" si="18"/>
        <v>45352</v>
      </c>
      <c r="F40" s="135">
        <f t="shared" si="18"/>
        <v>45383</v>
      </c>
      <c r="G40" s="135">
        <f t="shared" si="18"/>
        <v>45413</v>
      </c>
      <c r="H40" s="135">
        <f t="shared" si="18"/>
        <v>45444</v>
      </c>
      <c r="I40" s="135">
        <f t="shared" si="18"/>
        <v>45474</v>
      </c>
      <c r="J40" s="135">
        <f t="shared" si="18"/>
        <v>45505</v>
      </c>
      <c r="K40" s="135">
        <f t="shared" si="18"/>
        <v>45536</v>
      </c>
      <c r="L40" s="135">
        <f t="shared" si="18"/>
        <v>45566</v>
      </c>
      <c r="M40" s="135">
        <f t="shared" si="18"/>
        <v>45597</v>
      </c>
      <c r="N40" s="135">
        <f t="shared" si="18"/>
        <v>45627</v>
      </c>
      <c r="O40" s="135">
        <f t="shared" si="18"/>
        <v>45658</v>
      </c>
      <c r="P40" s="135">
        <f t="shared" si="18"/>
        <v>45689</v>
      </c>
      <c r="Q40" s="135">
        <f t="shared" si="18"/>
        <v>45717</v>
      </c>
      <c r="R40" s="135">
        <f t="shared" si="18"/>
        <v>45748</v>
      </c>
      <c r="S40" s="135">
        <f t="shared" si="18"/>
        <v>45778</v>
      </c>
      <c r="T40" s="135">
        <f t="shared" si="18"/>
        <v>45809</v>
      </c>
      <c r="U40" s="135">
        <f t="shared" si="18"/>
        <v>45839</v>
      </c>
      <c r="V40" s="135">
        <f t="shared" si="18"/>
        <v>45870</v>
      </c>
      <c r="W40" s="135">
        <f t="shared" si="18"/>
        <v>45901</v>
      </c>
      <c r="X40" s="135">
        <f t="shared" si="18"/>
        <v>45931</v>
      </c>
      <c r="Y40" s="135">
        <f t="shared" si="18"/>
        <v>45962</v>
      </c>
      <c r="Z40" s="135">
        <f t="shared" si="18"/>
        <v>45992</v>
      </c>
      <c r="AA40" s="135">
        <f t="shared" si="18"/>
        <v>46023</v>
      </c>
      <c r="AB40" s="135">
        <f t="shared" si="18"/>
        <v>46054</v>
      </c>
      <c r="AC40" s="135">
        <f t="shared" si="18"/>
        <v>46082</v>
      </c>
      <c r="AD40" s="135">
        <f t="shared" si="18"/>
        <v>46113</v>
      </c>
      <c r="AE40" s="135">
        <f t="shared" si="18"/>
        <v>46143</v>
      </c>
      <c r="AF40" s="135">
        <f t="shared" si="18"/>
        <v>46174</v>
      </c>
      <c r="AG40" s="135">
        <f t="shared" si="18"/>
        <v>46204</v>
      </c>
      <c r="AH40" s="135">
        <f t="shared" si="18"/>
        <v>46235</v>
      </c>
      <c r="AI40" s="135">
        <f t="shared" si="18"/>
        <v>46266</v>
      </c>
      <c r="AJ40" s="135">
        <f t="shared" si="18"/>
        <v>46296</v>
      </c>
      <c r="AK40" s="135">
        <f t="shared" si="18"/>
        <v>46327</v>
      </c>
      <c r="AL40" s="135">
        <f t="shared" si="18"/>
        <v>46357</v>
      </c>
      <c r="AM40" s="135">
        <f t="shared" si="18"/>
        <v>46388</v>
      </c>
    </row>
    <row r="41" spans="1:39" ht="15" customHeight="1" x14ac:dyDescent="0.25">
      <c r="A41" s="621"/>
      <c r="B41" s="11" t="str">
        <f t="shared" ref="B41:B55" si="19">B23</f>
        <v>Air Comp</v>
      </c>
      <c r="C41" s="3">
        <v>0</v>
      </c>
      <c r="D41" s="3">
        <v>0</v>
      </c>
      <c r="E41" s="3">
        <v>0</v>
      </c>
      <c r="F41" s="3">
        <v>0</v>
      </c>
      <c r="G41" s="3">
        <f>F41</f>
        <v>0</v>
      </c>
      <c r="H41" s="3">
        <f t="shared" ref="H41:AM41" si="20">G41</f>
        <v>0</v>
      </c>
      <c r="I41" s="3">
        <f t="shared" si="20"/>
        <v>0</v>
      </c>
      <c r="J41" s="3">
        <f t="shared" si="20"/>
        <v>0</v>
      </c>
      <c r="K41" s="3">
        <f t="shared" si="20"/>
        <v>0</v>
      </c>
      <c r="L41" s="3">
        <f t="shared" si="20"/>
        <v>0</v>
      </c>
      <c r="M41" s="3">
        <f t="shared" si="20"/>
        <v>0</v>
      </c>
      <c r="N41" s="3">
        <f t="shared" si="20"/>
        <v>0</v>
      </c>
      <c r="O41" s="3">
        <f t="shared" si="20"/>
        <v>0</v>
      </c>
      <c r="P41" s="3">
        <f t="shared" si="20"/>
        <v>0</v>
      </c>
      <c r="Q41" s="3">
        <f t="shared" si="20"/>
        <v>0</v>
      </c>
      <c r="R41" s="3">
        <f t="shared" si="20"/>
        <v>0</v>
      </c>
      <c r="S41" s="3">
        <f t="shared" si="20"/>
        <v>0</v>
      </c>
      <c r="T41" s="420">
        <v>0</v>
      </c>
      <c r="U41" s="3">
        <f t="shared" si="20"/>
        <v>0</v>
      </c>
      <c r="V41" s="3">
        <f t="shared" si="20"/>
        <v>0</v>
      </c>
      <c r="W41" s="3">
        <f t="shared" si="20"/>
        <v>0</v>
      </c>
      <c r="X41" s="3">
        <f t="shared" si="20"/>
        <v>0</v>
      </c>
      <c r="Y41" s="3">
        <f t="shared" si="20"/>
        <v>0</v>
      </c>
      <c r="Z41" s="3">
        <f t="shared" si="20"/>
        <v>0</v>
      </c>
      <c r="AA41" s="3">
        <f t="shared" si="20"/>
        <v>0</v>
      </c>
      <c r="AB41" s="3">
        <f t="shared" si="20"/>
        <v>0</v>
      </c>
      <c r="AC41" s="3">
        <f t="shared" si="20"/>
        <v>0</v>
      </c>
      <c r="AD41" s="3">
        <f t="shared" si="20"/>
        <v>0</v>
      </c>
      <c r="AE41" s="3">
        <f t="shared" si="20"/>
        <v>0</v>
      </c>
      <c r="AF41" s="3">
        <f t="shared" si="20"/>
        <v>0</v>
      </c>
      <c r="AG41" s="3">
        <f t="shared" si="20"/>
        <v>0</v>
      </c>
      <c r="AH41" s="3">
        <f t="shared" si="20"/>
        <v>0</v>
      </c>
      <c r="AI41" s="3">
        <f t="shared" si="20"/>
        <v>0</v>
      </c>
      <c r="AJ41" s="3">
        <f t="shared" si="20"/>
        <v>0</v>
      </c>
      <c r="AK41" s="3">
        <f t="shared" si="20"/>
        <v>0</v>
      </c>
      <c r="AL41" s="3">
        <f t="shared" si="20"/>
        <v>0</v>
      </c>
      <c r="AM41" s="3">
        <f t="shared" si="20"/>
        <v>0</v>
      </c>
    </row>
    <row r="42" spans="1:39" x14ac:dyDescent="0.25">
      <c r="A42" s="621"/>
      <c r="B42" s="12" t="str">
        <f t="shared" si="19"/>
        <v>Building Shell</v>
      </c>
      <c r="C42" s="3">
        <v>0</v>
      </c>
      <c r="D42" s="3">
        <v>0</v>
      </c>
      <c r="E42" s="3">
        <v>0</v>
      </c>
      <c r="F42" s="3">
        <v>0</v>
      </c>
      <c r="G42" s="3">
        <f t="shared" ref="G42:AM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
        <f t="shared" si="21"/>
        <v>0</v>
      </c>
      <c r="R42" s="3">
        <f t="shared" si="21"/>
        <v>0</v>
      </c>
      <c r="S42" s="3">
        <f t="shared" si="21"/>
        <v>0</v>
      </c>
      <c r="T42" s="420">
        <v>0</v>
      </c>
      <c r="U42" s="3">
        <f t="shared" si="21"/>
        <v>0</v>
      </c>
      <c r="V42" s="3">
        <f t="shared" si="21"/>
        <v>0</v>
      </c>
      <c r="W42" s="3">
        <f t="shared" si="21"/>
        <v>0</v>
      </c>
      <c r="X42" s="3">
        <f t="shared" si="21"/>
        <v>0</v>
      </c>
      <c r="Y42" s="3">
        <f t="shared" si="21"/>
        <v>0</v>
      </c>
      <c r="Z42" s="3">
        <f t="shared" si="21"/>
        <v>0</v>
      </c>
      <c r="AA42" s="3">
        <f t="shared" si="21"/>
        <v>0</v>
      </c>
      <c r="AB42" s="3">
        <f t="shared" si="21"/>
        <v>0</v>
      </c>
      <c r="AC42" s="3">
        <f t="shared" si="21"/>
        <v>0</v>
      </c>
      <c r="AD42" s="3">
        <f t="shared" si="21"/>
        <v>0</v>
      </c>
      <c r="AE42" s="3">
        <f t="shared" si="21"/>
        <v>0</v>
      </c>
      <c r="AF42" s="3">
        <f t="shared" si="21"/>
        <v>0</v>
      </c>
      <c r="AG42" s="3">
        <f t="shared" si="21"/>
        <v>0</v>
      </c>
      <c r="AH42" s="3">
        <f t="shared" si="21"/>
        <v>0</v>
      </c>
      <c r="AI42" s="3">
        <f t="shared" si="21"/>
        <v>0</v>
      </c>
      <c r="AJ42" s="3">
        <f t="shared" si="21"/>
        <v>0</v>
      </c>
      <c r="AK42" s="3">
        <f t="shared" si="21"/>
        <v>0</v>
      </c>
      <c r="AL42" s="3">
        <f t="shared" si="21"/>
        <v>0</v>
      </c>
      <c r="AM42" s="3">
        <f t="shared" si="21"/>
        <v>0</v>
      </c>
    </row>
    <row r="43" spans="1:39" x14ac:dyDescent="0.25">
      <c r="A43" s="621"/>
      <c r="B43" s="11" t="str">
        <f t="shared" si="19"/>
        <v>Cooking</v>
      </c>
      <c r="C43" s="3">
        <v>0</v>
      </c>
      <c r="D43" s="3">
        <v>0</v>
      </c>
      <c r="E43" s="3">
        <v>0</v>
      </c>
      <c r="F43" s="3">
        <v>0</v>
      </c>
      <c r="G43" s="3">
        <f t="shared" ref="G43:AM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3">
        <f t="shared" si="22"/>
        <v>0</v>
      </c>
      <c r="R43" s="3">
        <f t="shared" si="22"/>
        <v>0</v>
      </c>
      <c r="S43" s="3">
        <f t="shared" si="22"/>
        <v>0</v>
      </c>
      <c r="T43" s="420">
        <v>0</v>
      </c>
      <c r="U43" s="3">
        <f t="shared" si="22"/>
        <v>0</v>
      </c>
      <c r="V43" s="3">
        <f t="shared" si="22"/>
        <v>0</v>
      </c>
      <c r="W43" s="3">
        <f t="shared" si="22"/>
        <v>0</v>
      </c>
      <c r="X43" s="3">
        <f t="shared" si="22"/>
        <v>0</v>
      </c>
      <c r="Y43" s="3">
        <f t="shared" si="22"/>
        <v>0</v>
      </c>
      <c r="Z43" s="3">
        <f t="shared" si="22"/>
        <v>0</v>
      </c>
      <c r="AA43" s="3">
        <f t="shared" si="22"/>
        <v>0</v>
      </c>
      <c r="AB43" s="3">
        <f t="shared" si="22"/>
        <v>0</v>
      </c>
      <c r="AC43" s="3">
        <f t="shared" si="22"/>
        <v>0</v>
      </c>
      <c r="AD43" s="3">
        <f t="shared" si="22"/>
        <v>0</v>
      </c>
      <c r="AE43" s="3">
        <f t="shared" si="22"/>
        <v>0</v>
      </c>
      <c r="AF43" s="3">
        <f t="shared" si="22"/>
        <v>0</v>
      </c>
      <c r="AG43" s="3">
        <f t="shared" si="22"/>
        <v>0</v>
      </c>
      <c r="AH43" s="3">
        <f t="shared" si="22"/>
        <v>0</v>
      </c>
      <c r="AI43" s="3">
        <f t="shared" si="22"/>
        <v>0</v>
      </c>
      <c r="AJ43" s="3">
        <f t="shared" si="22"/>
        <v>0</v>
      </c>
      <c r="AK43" s="3">
        <f t="shared" si="22"/>
        <v>0</v>
      </c>
      <c r="AL43" s="3">
        <f t="shared" si="22"/>
        <v>0</v>
      </c>
      <c r="AM43" s="3">
        <f t="shared" si="22"/>
        <v>0</v>
      </c>
    </row>
    <row r="44" spans="1:39" x14ac:dyDescent="0.25">
      <c r="A44" s="621"/>
      <c r="B44" s="11" t="str">
        <f t="shared" si="19"/>
        <v>Cooling</v>
      </c>
      <c r="C44" s="3">
        <v>0</v>
      </c>
      <c r="D44" s="3">
        <v>0</v>
      </c>
      <c r="E44" s="3">
        <v>0</v>
      </c>
      <c r="F44" s="3">
        <v>0</v>
      </c>
      <c r="G44" s="3">
        <f t="shared" ref="G44:AM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3">
        <f t="shared" si="23"/>
        <v>0</v>
      </c>
      <c r="R44" s="3">
        <f t="shared" si="23"/>
        <v>0</v>
      </c>
      <c r="S44" s="3">
        <f t="shared" si="23"/>
        <v>0</v>
      </c>
      <c r="T44" s="420">
        <v>0</v>
      </c>
      <c r="U44" s="3">
        <f t="shared" si="23"/>
        <v>0</v>
      </c>
      <c r="V44" s="3">
        <f t="shared" si="23"/>
        <v>0</v>
      </c>
      <c r="W44" s="3">
        <f t="shared" si="23"/>
        <v>0</v>
      </c>
      <c r="X44" s="3">
        <f t="shared" si="23"/>
        <v>0</v>
      </c>
      <c r="Y44" s="3">
        <f t="shared" si="23"/>
        <v>0</v>
      </c>
      <c r="Z44" s="3">
        <f t="shared" si="23"/>
        <v>0</v>
      </c>
      <c r="AA44" s="3">
        <f t="shared" si="23"/>
        <v>0</v>
      </c>
      <c r="AB44" s="3">
        <f t="shared" si="23"/>
        <v>0</v>
      </c>
      <c r="AC44" s="3">
        <f t="shared" si="23"/>
        <v>0</v>
      </c>
      <c r="AD44" s="3">
        <f t="shared" si="23"/>
        <v>0</v>
      </c>
      <c r="AE44" s="3">
        <f t="shared" si="23"/>
        <v>0</v>
      </c>
      <c r="AF44" s="3">
        <f t="shared" si="23"/>
        <v>0</v>
      </c>
      <c r="AG44" s="3">
        <f t="shared" si="23"/>
        <v>0</v>
      </c>
      <c r="AH44" s="3">
        <f t="shared" si="23"/>
        <v>0</v>
      </c>
      <c r="AI44" s="3">
        <f t="shared" si="23"/>
        <v>0</v>
      </c>
      <c r="AJ44" s="3">
        <f t="shared" si="23"/>
        <v>0</v>
      </c>
      <c r="AK44" s="3">
        <f t="shared" si="23"/>
        <v>0</v>
      </c>
      <c r="AL44" s="3">
        <f t="shared" si="23"/>
        <v>0</v>
      </c>
      <c r="AM44" s="3">
        <f t="shared" si="23"/>
        <v>0</v>
      </c>
    </row>
    <row r="45" spans="1:39" x14ac:dyDescent="0.25">
      <c r="A45" s="621"/>
      <c r="B45" s="12" t="str">
        <f t="shared" si="19"/>
        <v>Ext Lighting</v>
      </c>
      <c r="C45" s="3">
        <v>0</v>
      </c>
      <c r="D45" s="3">
        <v>0</v>
      </c>
      <c r="E45" s="3">
        <v>0</v>
      </c>
      <c r="F45" s="3">
        <v>0</v>
      </c>
      <c r="G45" s="3">
        <f t="shared" ref="G45:AM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3">
        <f t="shared" si="24"/>
        <v>0</v>
      </c>
      <c r="R45" s="3">
        <f t="shared" si="24"/>
        <v>0</v>
      </c>
      <c r="S45" s="3">
        <f t="shared" si="24"/>
        <v>0</v>
      </c>
      <c r="T45" s="420">
        <v>0</v>
      </c>
      <c r="U45" s="3">
        <f t="shared" si="24"/>
        <v>0</v>
      </c>
      <c r="V45" s="3">
        <f t="shared" si="24"/>
        <v>0</v>
      </c>
      <c r="W45" s="3">
        <f t="shared" si="24"/>
        <v>0</v>
      </c>
      <c r="X45" s="3">
        <f t="shared" si="24"/>
        <v>0</v>
      </c>
      <c r="Y45" s="3">
        <f t="shared" si="24"/>
        <v>0</v>
      </c>
      <c r="Z45" s="3">
        <f t="shared" si="24"/>
        <v>0</v>
      </c>
      <c r="AA45" s="3">
        <f t="shared" si="24"/>
        <v>0</v>
      </c>
      <c r="AB45" s="3">
        <f t="shared" si="24"/>
        <v>0</v>
      </c>
      <c r="AC45" s="3">
        <f t="shared" si="24"/>
        <v>0</v>
      </c>
      <c r="AD45" s="3">
        <f t="shared" si="24"/>
        <v>0</v>
      </c>
      <c r="AE45" s="3">
        <f t="shared" si="24"/>
        <v>0</v>
      </c>
      <c r="AF45" s="3">
        <f t="shared" si="24"/>
        <v>0</v>
      </c>
      <c r="AG45" s="3">
        <f t="shared" si="24"/>
        <v>0</v>
      </c>
      <c r="AH45" s="3">
        <f t="shared" si="24"/>
        <v>0</v>
      </c>
      <c r="AI45" s="3">
        <f t="shared" si="24"/>
        <v>0</v>
      </c>
      <c r="AJ45" s="3">
        <f t="shared" si="24"/>
        <v>0</v>
      </c>
      <c r="AK45" s="3">
        <f t="shared" si="24"/>
        <v>0</v>
      </c>
      <c r="AL45" s="3">
        <f t="shared" si="24"/>
        <v>0</v>
      </c>
      <c r="AM45" s="3">
        <f t="shared" si="24"/>
        <v>0</v>
      </c>
    </row>
    <row r="46" spans="1:39" x14ac:dyDescent="0.25">
      <c r="A46" s="621"/>
      <c r="B46" s="11" t="str">
        <f t="shared" si="19"/>
        <v>Heating</v>
      </c>
      <c r="C46" s="3">
        <v>0</v>
      </c>
      <c r="D46" s="3">
        <v>0</v>
      </c>
      <c r="E46" s="3">
        <v>0</v>
      </c>
      <c r="F46" s="3">
        <v>0</v>
      </c>
      <c r="G46" s="3">
        <f t="shared" ref="G46:AM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3">
        <f t="shared" si="25"/>
        <v>0</v>
      </c>
      <c r="R46" s="3">
        <f t="shared" si="25"/>
        <v>0</v>
      </c>
      <c r="S46" s="3">
        <f t="shared" si="25"/>
        <v>0</v>
      </c>
      <c r="T46" s="420">
        <v>0</v>
      </c>
      <c r="U46" s="3">
        <f t="shared" si="25"/>
        <v>0</v>
      </c>
      <c r="V46" s="3">
        <f t="shared" si="25"/>
        <v>0</v>
      </c>
      <c r="W46" s="3">
        <f t="shared" si="25"/>
        <v>0</v>
      </c>
      <c r="X46" s="3">
        <f t="shared" si="25"/>
        <v>0</v>
      </c>
      <c r="Y46" s="3">
        <f t="shared" si="25"/>
        <v>0</v>
      </c>
      <c r="Z46" s="3">
        <f t="shared" si="25"/>
        <v>0</v>
      </c>
      <c r="AA46" s="3">
        <f t="shared" si="25"/>
        <v>0</v>
      </c>
      <c r="AB46" s="3">
        <f t="shared" si="25"/>
        <v>0</v>
      </c>
      <c r="AC46" s="3">
        <f t="shared" si="25"/>
        <v>0</v>
      </c>
      <c r="AD46" s="3">
        <f t="shared" si="25"/>
        <v>0</v>
      </c>
      <c r="AE46" s="3">
        <f t="shared" si="25"/>
        <v>0</v>
      </c>
      <c r="AF46" s="3">
        <f t="shared" si="25"/>
        <v>0</v>
      </c>
      <c r="AG46" s="3">
        <f t="shared" si="25"/>
        <v>0</v>
      </c>
      <c r="AH46" s="3">
        <f t="shared" si="25"/>
        <v>0</v>
      </c>
      <c r="AI46" s="3">
        <f t="shared" si="25"/>
        <v>0</v>
      </c>
      <c r="AJ46" s="3">
        <f t="shared" si="25"/>
        <v>0</v>
      </c>
      <c r="AK46" s="3">
        <f t="shared" si="25"/>
        <v>0</v>
      </c>
      <c r="AL46" s="3">
        <f t="shared" si="25"/>
        <v>0</v>
      </c>
      <c r="AM46" s="3">
        <f t="shared" si="25"/>
        <v>0</v>
      </c>
    </row>
    <row r="47" spans="1:39" x14ac:dyDescent="0.25">
      <c r="A47" s="621"/>
      <c r="B47" s="11" t="str">
        <f t="shared" si="19"/>
        <v>HVAC</v>
      </c>
      <c r="C47" s="3">
        <v>0</v>
      </c>
      <c r="D47" s="3">
        <v>0</v>
      </c>
      <c r="E47" s="3">
        <v>0</v>
      </c>
      <c r="F47" s="3">
        <v>0</v>
      </c>
      <c r="G47" s="3">
        <f t="shared" ref="G47:AM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3">
        <f t="shared" si="26"/>
        <v>0</v>
      </c>
      <c r="R47" s="3">
        <f t="shared" si="26"/>
        <v>0</v>
      </c>
      <c r="S47" s="3">
        <f t="shared" si="26"/>
        <v>0</v>
      </c>
      <c r="T47" s="420">
        <v>0</v>
      </c>
      <c r="U47" s="3">
        <f t="shared" si="26"/>
        <v>0</v>
      </c>
      <c r="V47" s="3">
        <f t="shared" si="26"/>
        <v>0</v>
      </c>
      <c r="W47" s="3">
        <f t="shared" si="26"/>
        <v>0</v>
      </c>
      <c r="X47" s="3">
        <f t="shared" si="26"/>
        <v>0</v>
      </c>
      <c r="Y47" s="3">
        <f t="shared" si="26"/>
        <v>0</v>
      </c>
      <c r="Z47" s="3">
        <f t="shared" si="26"/>
        <v>0</v>
      </c>
      <c r="AA47" s="3">
        <f t="shared" si="26"/>
        <v>0</v>
      </c>
      <c r="AB47" s="3">
        <f t="shared" si="26"/>
        <v>0</v>
      </c>
      <c r="AC47" s="3">
        <f t="shared" si="26"/>
        <v>0</v>
      </c>
      <c r="AD47" s="3">
        <f t="shared" si="26"/>
        <v>0</v>
      </c>
      <c r="AE47" s="3">
        <f t="shared" si="26"/>
        <v>0</v>
      </c>
      <c r="AF47" s="3">
        <f t="shared" si="26"/>
        <v>0</v>
      </c>
      <c r="AG47" s="3">
        <f t="shared" si="26"/>
        <v>0</v>
      </c>
      <c r="AH47" s="3">
        <f t="shared" si="26"/>
        <v>0</v>
      </c>
      <c r="AI47" s="3">
        <f t="shared" si="26"/>
        <v>0</v>
      </c>
      <c r="AJ47" s="3">
        <f t="shared" si="26"/>
        <v>0</v>
      </c>
      <c r="AK47" s="3">
        <f t="shared" si="26"/>
        <v>0</v>
      </c>
      <c r="AL47" s="3">
        <f t="shared" si="26"/>
        <v>0</v>
      </c>
      <c r="AM47" s="3">
        <f t="shared" si="26"/>
        <v>0</v>
      </c>
    </row>
    <row r="48" spans="1:39" x14ac:dyDescent="0.25">
      <c r="A48" s="621"/>
      <c r="B48" s="11" t="str">
        <f t="shared" si="19"/>
        <v>Lighting</v>
      </c>
      <c r="C48" s="3">
        <v>0</v>
      </c>
      <c r="D48" s="3">
        <v>0</v>
      </c>
      <c r="E48" s="3">
        <v>0</v>
      </c>
      <c r="F48" s="3">
        <v>0</v>
      </c>
      <c r="G48" s="3">
        <f t="shared" ref="G48:AM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3">
        <f t="shared" si="27"/>
        <v>0</v>
      </c>
      <c r="R48" s="3">
        <f t="shared" si="27"/>
        <v>0</v>
      </c>
      <c r="S48" s="3">
        <f t="shared" si="27"/>
        <v>0</v>
      </c>
      <c r="T48" s="420">
        <v>5271890</v>
      </c>
      <c r="U48" s="3">
        <f t="shared" si="27"/>
        <v>5271890</v>
      </c>
      <c r="V48" s="3">
        <f t="shared" si="27"/>
        <v>5271890</v>
      </c>
      <c r="W48" s="3">
        <f t="shared" si="27"/>
        <v>5271890</v>
      </c>
      <c r="X48" s="3">
        <f t="shared" si="27"/>
        <v>5271890</v>
      </c>
      <c r="Y48" s="3">
        <f t="shared" si="27"/>
        <v>5271890</v>
      </c>
      <c r="Z48" s="3">
        <f t="shared" si="27"/>
        <v>5271890</v>
      </c>
      <c r="AA48" s="3">
        <f t="shared" si="27"/>
        <v>5271890</v>
      </c>
      <c r="AB48" s="3">
        <f t="shared" si="27"/>
        <v>5271890</v>
      </c>
      <c r="AC48" s="3">
        <f t="shared" si="27"/>
        <v>5271890</v>
      </c>
      <c r="AD48" s="3">
        <f t="shared" si="27"/>
        <v>5271890</v>
      </c>
      <c r="AE48" s="3">
        <f t="shared" si="27"/>
        <v>5271890</v>
      </c>
      <c r="AF48" s="3">
        <f t="shared" si="27"/>
        <v>5271890</v>
      </c>
      <c r="AG48" s="3">
        <f t="shared" si="27"/>
        <v>5271890</v>
      </c>
      <c r="AH48" s="3">
        <f t="shared" si="27"/>
        <v>5271890</v>
      </c>
      <c r="AI48" s="3">
        <f t="shared" si="27"/>
        <v>5271890</v>
      </c>
      <c r="AJ48" s="3">
        <f t="shared" si="27"/>
        <v>5271890</v>
      </c>
      <c r="AK48" s="3">
        <f t="shared" si="27"/>
        <v>5271890</v>
      </c>
      <c r="AL48" s="3">
        <f t="shared" si="27"/>
        <v>5271890</v>
      </c>
      <c r="AM48" s="3">
        <f t="shared" si="27"/>
        <v>5271890</v>
      </c>
    </row>
    <row r="49" spans="1:39" x14ac:dyDescent="0.25">
      <c r="A49" s="621"/>
      <c r="B49" s="11" t="str">
        <f t="shared" si="19"/>
        <v>Miscellaneous</v>
      </c>
      <c r="C49" s="3">
        <v>0</v>
      </c>
      <c r="D49" s="3">
        <v>0</v>
      </c>
      <c r="E49" s="3">
        <v>0</v>
      </c>
      <c r="F49" s="3">
        <v>0</v>
      </c>
      <c r="G49" s="3">
        <f t="shared" ref="G49:AM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3">
        <f t="shared" si="28"/>
        <v>0</v>
      </c>
      <c r="R49" s="3">
        <f t="shared" si="28"/>
        <v>0</v>
      </c>
      <c r="S49" s="3">
        <f t="shared" si="28"/>
        <v>0</v>
      </c>
      <c r="T49" s="420">
        <v>0</v>
      </c>
      <c r="U49" s="3">
        <f t="shared" si="28"/>
        <v>0</v>
      </c>
      <c r="V49" s="3">
        <f t="shared" si="28"/>
        <v>0</v>
      </c>
      <c r="W49" s="3">
        <f t="shared" si="28"/>
        <v>0</v>
      </c>
      <c r="X49" s="3">
        <f t="shared" si="28"/>
        <v>0</v>
      </c>
      <c r="Y49" s="3">
        <f t="shared" si="28"/>
        <v>0</v>
      </c>
      <c r="Z49" s="3">
        <f t="shared" si="28"/>
        <v>0</v>
      </c>
      <c r="AA49" s="3">
        <f t="shared" si="28"/>
        <v>0</v>
      </c>
      <c r="AB49" s="3">
        <f t="shared" si="28"/>
        <v>0</v>
      </c>
      <c r="AC49" s="3">
        <f t="shared" si="28"/>
        <v>0</v>
      </c>
      <c r="AD49" s="3">
        <f t="shared" si="28"/>
        <v>0</v>
      </c>
      <c r="AE49" s="3">
        <f t="shared" si="28"/>
        <v>0</v>
      </c>
      <c r="AF49" s="3">
        <f t="shared" si="28"/>
        <v>0</v>
      </c>
      <c r="AG49" s="3">
        <f t="shared" si="28"/>
        <v>0</v>
      </c>
      <c r="AH49" s="3">
        <f t="shared" si="28"/>
        <v>0</v>
      </c>
      <c r="AI49" s="3">
        <f t="shared" si="28"/>
        <v>0</v>
      </c>
      <c r="AJ49" s="3">
        <f t="shared" si="28"/>
        <v>0</v>
      </c>
      <c r="AK49" s="3">
        <f t="shared" si="28"/>
        <v>0</v>
      </c>
      <c r="AL49" s="3">
        <f t="shared" si="28"/>
        <v>0</v>
      </c>
      <c r="AM49" s="3">
        <f t="shared" si="28"/>
        <v>0</v>
      </c>
    </row>
    <row r="50" spans="1:39" ht="15" customHeight="1" x14ac:dyDescent="0.25">
      <c r="A50" s="621"/>
      <c r="B50" s="11" t="str">
        <f t="shared" si="19"/>
        <v>Motors</v>
      </c>
      <c r="C50" s="3">
        <v>0</v>
      </c>
      <c r="D50" s="3">
        <v>0</v>
      </c>
      <c r="E50" s="3">
        <v>0</v>
      </c>
      <c r="F50" s="3">
        <v>0</v>
      </c>
      <c r="G50" s="3">
        <f t="shared" ref="G50:AM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3">
        <f t="shared" si="29"/>
        <v>0</v>
      </c>
      <c r="R50" s="3">
        <f t="shared" si="29"/>
        <v>0</v>
      </c>
      <c r="S50" s="3">
        <f t="shared" si="29"/>
        <v>0</v>
      </c>
      <c r="T50" s="420">
        <v>0</v>
      </c>
      <c r="U50" s="3">
        <f t="shared" si="29"/>
        <v>0</v>
      </c>
      <c r="V50" s="3">
        <f t="shared" si="29"/>
        <v>0</v>
      </c>
      <c r="W50" s="3">
        <f t="shared" si="29"/>
        <v>0</v>
      </c>
      <c r="X50" s="3">
        <f t="shared" si="29"/>
        <v>0</v>
      </c>
      <c r="Y50" s="3">
        <f t="shared" si="29"/>
        <v>0</v>
      </c>
      <c r="Z50" s="3">
        <f t="shared" si="29"/>
        <v>0</v>
      </c>
      <c r="AA50" s="3">
        <f t="shared" si="29"/>
        <v>0</v>
      </c>
      <c r="AB50" s="3">
        <f t="shared" si="29"/>
        <v>0</v>
      </c>
      <c r="AC50" s="3">
        <f t="shared" si="29"/>
        <v>0</v>
      </c>
      <c r="AD50" s="3">
        <f t="shared" si="29"/>
        <v>0</v>
      </c>
      <c r="AE50" s="3">
        <f t="shared" si="29"/>
        <v>0</v>
      </c>
      <c r="AF50" s="3">
        <f t="shared" si="29"/>
        <v>0</v>
      </c>
      <c r="AG50" s="3">
        <f t="shared" si="29"/>
        <v>0</v>
      </c>
      <c r="AH50" s="3">
        <f t="shared" si="29"/>
        <v>0</v>
      </c>
      <c r="AI50" s="3">
        <f t="shared" si="29"/>
        <v>0</v>
      </c>
      <c r="AJ50" s="3">
        <f t="shared" si="29"/>
        <v>0</v>
      </c>
      <c r="AK50" s="3">
        <f t="shared" si="29"/>
        <v>0</v>
      </c>
      <c r="AL50" s="3">
        <f t="shared" si="29"/>
        <v>0</v>
      </c>
      <c r="AM50" s="3">
        <f t="shared" si="29"/>
        <v>0</v>
      </c>
    </row>
    <row r="51" spans="1:39" x14ac:dyDescent="0.25">
      <c r="A51" s="621"/>
      <c r="B51" s="11" t="str">
        <f t="shared" si="19"/>
        <v>Process</v>
      </c>
      <c r="C51" s="3">
        <v>0</v>
      </c>
      <c r="D51" s="3">
        <v>0</v>
      </c>
      <c r="E51" s="3">
        <v>0</v>
      </c>
      <c r="F51" s="3">
        <v>0</v>
      </c>
      <c r="G51" s="3">
        <f t="shared" ref="G51:AM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3">
        <f t="shared" si="30"/>
        <v>0</v>
      </c>
      <c r="R51" s="3">
        <f t="shared" si="30"/>
        <v>0</v>
      </c>
      <c r="S51" s="3">
        <f t="shared" si="30"/>
        <v>0</v>
      </c>
      <c r="T51" s="420">
        <v>0</v>
      </c>
      <c r="U51" s="3">
        <f t="shared" si="30"/>
        <v>0</v>
      </c>
      <c r="V51" s="3">
        <f t="shared" si="30"/>
        <v>0</v>
      </c>
      <c r="W51" s="3">
        <f t="shared" si="30"/>
        <v>0</v>
      </c>
      <c r="X51" s="3">
        <f t="shared" si="30"/>
        <v>0</v>
      </c>
      <c r="Y51" s="3">
        <f t="shared" si="30"/>
        <v>0</v>
      </c>
      <c r="Z51" s="3">
        <f t="shared" si="30"/>
        <v>0</v>
      </c>
      <c r="AA51" s="3">
        <f t="shared" si="30"/>
        <v>0</v>
      </c>
      <c r="AB51" s="3">
        <f t="shared" si="30"/>
        <v>0</v>
      </c>
      <c r="AC51" s="3">
        <f t="shared" si="30"/>
        <v>0</v>
      </c>
      <c r="AD51" s="3">
        <f t="shared" si="30"/>
        <v>0</v>
      </c>
      <c r="AE51" s="3">
        <f t="shared" si="30"/>
        <v>0</v>
      </c>
      <c r="AF51" s="3">
        <f t="shared" si="30"/>
        <v>0</v>
      </c>
      <c r="AG51" s="3">
        <f t="shared" si="30"/>
        <v>0</v>
      </c>
      <c r="AH51" s="3">
        <f t="shared" si="30"/>
        <v>0</v>
      </c>
      <c r="AI51" s="3">
        <f t="shared" si="30"/>
        <v>0</v>
      </c>
      <c r="AJ51" s="3">
        <f t="shared" si="30"/>
        <v>0</v>
      </c>
      <c r="AK51" s="3">
        <f t="shared" si="30"/>
        <v>0</v>
      </c>
      <c r="AL51" s="3">
        <f t="shared" si="30"/>
        <v>0</v>
      </c>
      <c r="AM51" s="3">
        <f t="shared" si="30"/>
        <v>0</v>
      </c>
    </row>
    <row r="52" spans="1:39" x14ac:dyDescent="0.25">
      <c r="A52" s="621"/>
      <c r="B52" s="11" t="str">
        <f t="shared" si="19"/>
        <v>Refrigeration</v>
      </c>
      <c r="C52" s="3">
        <v>0</v>
      </c>
      <c r="D52" s="3">
        <v>0</v>
      </c>
      <c r="E52" s="3">
        <v>0</v>
      </c>
      <c r="F52" s="3">
        <v>0</v>
      </c>
      <c r="G52" s="3">
        <f t="shared" ref="G52:AM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3">
        <f t="shared" si="31"/>
        <v>0</v>
      </c>
      <c r="R52" s="3">
        <f t="shared" si="31"/>
        <v>0</v>
      </c>
      <c r="S52" s="3">
        <f t="shared" si="31"/>
        <v>0</v>
      </c>
      <c r="T52" s="420">
        <v>0</v>
      </c>
      <c r="U52" s="3">
        <f t="shared" si="31"/>
        <v>0</v>
      </c>
      <c r="V52" s="3">
        <f t="shared" si="31"/>
        <v>0</v>
      </c>
      <c r="W52" s="3">
        <f t="shared" si="31"/>
        <v>0</v>
      </c>
      <c r="X52" s="3">
        <f t="shared" si="31"/>
        <v>0</v>
      </c>
      <c r="Y52" s="3">
        <f t="shared" si="31"/>
        <v>0</v>
      </c>
      <c r="Z52" s="3">
        <f t="shared" si="31"/>
        <v>0</v>
      </c>
      <c r="AA52" s="3">
        <f t="shared" si="31"/>
        <v>0</v>
      </c>
      <c r="AB52" s="3">
        <f t="shared" si="31"/>
        <v>0</v>
      </c>
      <c r="AC52" s="3">
        <f t="shared" si="31"/>
        <v>0</v>
      </c>
      <c r="AD52" s="3">
        <f t="shared" si="31"/>
        <v>0</v>
      </c>
      <c r="AE52" s="3">
        <f t="shared" si="31"/>
        <v>0</v>
      </c>
      <c r="AF52" s="3">
        <f t="shared" si="31"/>
        <v>0</v>
      </c>
      <c r="AG52" s="3">
        <f t="shared" si="31"/>
        <v>0</v>
      </c>
      <c r="AH52" s="3">
        <f t="shared" si="31"/>
        <v>0</v>
      </c>
      <c r="AI52" s="3">
        <f t="shared" si="31"/>
        <v>0</v>
      </c>
      <c r="AJ52" s="3">
        <f t="shared" si="31"/>
        <v>0</v>
      </c>
      <c r="AK52" s="3">
        <f t="shared" si="31"/>
        <v>0</v>
      </c>
      <c r="AL52" s="3">
        <f t="shared" si="31"/>
        <v>0</v>
      </c>
      <c r="AM52" s="3">
        <f t="shared" si="31"/>
        <v>0</v>
      </c>
    </row>
    <row r="53" spans="1:39" x14ac:dyDescent="0.25">
      <c r="A53" s="621"/>
      <c r="B53" s="11" t="str">
        <f t="shared" si="19"/>
        <v>Water Heating</v>
      </c>
      <c r="C53" s="3">
        <v>0</v>
      </c>
      <c r="D53" s="3">
        <v>0</v>
      </c>
      <c r="E53" s="3">
        <v>0</v>
      </c>
      <c r="F53" s="3">
        <v>0</v>
      </c>
      <c r="G53" s="3">
        <f t="shared" ref="G53:AM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3">
        <f t="shared" si="32"/>
        <v>0</v>
      </c>
      <c r="R53" s="3">
        <f t="shared" si="32"/>
        <v>0</v>
      </c>
      <c r="S53" s="3">
        <f t="shared" si="32"/>
        <v>0</v>
      </c>
      <c r="T53" s="420">
        <v>0</v>
      </c>
      <c r="U53" s="3">
        <f t="shared" si="32"/>
        <v>0</v>
      </c>
      <c r="V53" s="3">
        <f t="shared" si="32"/>
        <v>0</v>
      </c>
      <c r="W53" s="3">
        <f t="shared" si="32"/>
        <v>0</v>
      </c>
      <c r="X53" s="3">
        <f t="shared" si="32"/>
        <v>0</v>
      </c>
      <c r="Y53" s="3">
        <f t="shared" si="32"/>
        <v>0</v>
      </c>
      <c r="Z53" s="3">
        <f t="shared" si="32"/>
        <v>0</v>
      </c>
      <c r="AA53" s="3">
        <f t="shared" si="32"/>
        <v>0</v>
      </c>
      <c r="AB53" s="3">
        <f t="shared" si="32"/>
        <v>0</v>
      </c>
      <c r="AC53" s="3">
        <f t="shared" si="32"/>
        <v>0</v>
      </c>
      <c r="AD53" s="3">
        <f t="shared" si="32"/>
        <v>0</v>
      </c>
      <c r="AE53" s="3">
        <f t="shared" si="32"/>
        <v>0</v>
      </c>
      <c r="AF53" s="3">
        <f t="shared" si="32"/>
        <v>0</v>
      </c>
      <c r="AG53" s="3">
        <f t="shared" si="32"/>
        <v>0</v>
      </c>
      <c r="AH53" s="3">
        <f t="shared" si="32"/>
        <v>0</v>
      </c>
      <c r="AI53" s="3">
        <f t="shared" si="32"/>
        <v>0</v>
      </c>
      <c r="AJ53" s="3">
        <f t="shared" si="32"/>
        <v>0</v>
      </c>
      <c r="AK53" s="3">
        <f t="shared" si="32"/>
        <v>0</v>
      </c>
      <c r="AL53" s="3">
        <f t="shared" si="32"/>
        <v>0</v>
      </c>
      <c r="AM53" s="3">
        <f t="shared" si="32"/>
        <v>0</v>
      </c>
    </row>
    <row r="54" spans="1:39" ht="15" customHeight="1" x14ac:dyDescent="0.25">
      <c r="A54" s="621"/>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3">
      <c r="A55" s="622"/>
      <c r="B55" s="177" t="str">
        <f t="shared" si="19"/>
        <v>Monthly kWh</v>
      </c>
      <c r="C55" s="223">
        <f>SUM(C41:C54)</f>
        <v>0</v>
      </c>
      <c r="D55" s="223">
        <f t="shared" ref="D55:AM55" si="33">SUM(D41:D54)</f>
        <v>0</v>
      </c>
      <c r="E55" s="223">
        <f t="shared" si="33"/>
        <v>0</v>
      </c>
      <c r="F55" s="223">
        <f t="shared" si="33"/>
        <v>0</v>
      </c>
      <c r="G55" s="223">
        <f t="shared" si="33"/>
        <v>0</v>
      </c>
      <c r="H55" s="223">
        <f t="shared" si="33"/>
        <v>0</v>
      </c>
      <c r="I55" s="223">
        <f t="shared" si="33"/>
        <v>0</v>
      </c>
      <c r="J55" s="223">
        <f t="shared" si="33"/>
        <v>0</v>
      </c>
      <c r="K55" s="223">
        <f t="shared" si="33"/>
        <v>0</v>
      </c>
      <c r="L55" s="223">
        <f t="shared" si="33"/>
        <v>0</v>
      </c>
      <c r="M55" s="223">
        <f t="shared" si="33"/>
        <v>0</v>
      </c>
      <c r="N55" s="223">
        <f t="shared" si="33"/>
        <v>0</v>
      </c>
      <c r="O55" s="223">
        <f t="shared" si="33"/>
        <v>0</v>
      </c>
      <c r="P55" s="223">
        <f t="shared" si="33"/>
        <v>0</v>
      </c>
      <c r="Q55" s="223">
        <f t="shared" si="33"/>
        <v>0</v>
      </c>
      <c r="R55" s="223">
        <f t="shared" si="33"/>
        <v>0</v>
      </c>
      <c r="S55" s="223">
        <f t="shared" si="33"/>
        <v>0</v>
      </c>
      <c r="T55" s="223">
        <f t="shared" si="33"/>
        <v>5271890</v>
      </c>
      <c r="U55" s="223">
        <f t="shared" si="33"/>
        <v>5271890</v>
      </c>
      <c r="V55" s="223">
        <f t="shared" si="33"/>
        <v>5271890</v>
      </c>
      <c r="W55" s="223">
        <f t="shared" si="33"/>
        <v>5271890</v>
      </c>
      <c r="X55" s="223">
        <f t="shared" si="33"/>
        <v>5271890</v>
      </c>
      <c r="Y55" s="223">
        <f t="shared" si="33"/>
        <v>5271890</v>
      </c>
      <c r="Z55" s="223">
        <f t="shared" si="33"/>
        <v>5271890</v>
      </c>
      <c r="AA55" s="223">
        <f t="shared" si="33"/>
        <v>5271890</v>
      </c>
      <c r="AB55" s="223">
        <f t="shared" si="33"/>
        <v>5271890</v>
      </c>
      <c r="AC55" s="223">
        <f t="shared" si="33"/>
        <v>5271890</v>
      </c>
      <c r="AD55" s="223">
        <f t="shared" si="33"/>
        <v>5271890</v>
      </c>
      <c r="AE55" s="223">
        <f t="shared" si="33"/>
        <v>5271890</v>
      </c>
      <c r="AF55" s="223">
        <f t="shared" si="33"/>
        <v>5271890</v>
      </c>
      <c r="AG55" s="223">
        <f t="shared" si="33"/>
        <v>5271890</v>
      </c>
      <c r="AH55" s="223">
        <f t="shared" si="33"/>
        <v>5271890</v>
      </c>
      <c r="AI55" s="223">
        <f t="shared" si="33"/>
        <v>5271890</v>
      </c>
      <c r="AJ55" s="223">
        <f t="shared" si="33"/>
        <v>5271890</v>
      </c>
      <c r="AK55" s="223">
        <f t="shared" si="33"/>
        <v>5271890</v>
      </c>
      <c r="AL55" s="223">
        <f t="shared" si="33"/>
        <v>5271890</v>
      </c>
      <c r="AM55" s="223">
        <f t="shared" si="33"/>
        <v>5271890</v>
      </c>
    </row>
    <row r="56" spans="1:39" x14ac:dyDescent="0.25">
      <c r="A56" s="8"/>
      <c r="B56" s="241"/>
      <c r="C56" s="9"/>
      <c r="D56" s="241"/>
      <c r="E56" s="9"/>
      <c r="F56" s="241"/>
      <c r="G56" s="241"/>
      <c r="H56" s="9"/>
      <c r="I56" s="241"/>
      <c r="J56" s="241"/>
      <c r="K56" s="9"/>
      <c r="L56" s="241"/>
      <c r="M56" s="241"/>
      <c r="N56" s="9"/>
      <c r="O56" s="241"/>
      <c r="P56" s="241"/>
      <c r="Q56" s="9"/>
      <c r="R56" s="241"/>
      <c r="S56" s="241"/>
      <c r="T56" s="9"/>
      <c r="U56" s="241"/>
      <c r="V56" s="241"/>
      <c r="W56" s="9"/>
      <c r="X56" s="241"/>
      <c r="Y56" s="241"/>
      <c r="Z56" s="9"/>
      <c r="AA56" s="241"/>
      <c r="AB56" s="241"/>
      <c r="AC56" s="9"/>
      <c r="AD56" s="241"/>
      <c r="AE56" s="241"/>
      <c r="AF56" s="9"/>
      <c r="AG56" s="241"/>
      <c r="AH56" s="241"/>
      <c r="AI56" s="9"/>
      <c r="AJ56" s="241"/>
      <c r="AK56" s="241"/>
      <c r="AL56" s="9"/>
      <c r="AM56" s="241"/>
    </row>
    <row r="57" spans="1:39" ht="15.75" thickBot="1" x14ac:dyDescent="0.3">
      <c r="A57" s="194" t="s">
        <v>173</v>
      </c>
      <c r="B57" s="194"/>
      <c r="C57" s="194"/>
      <c r="D57" s="194"/>
      <c r="E57" s="194"/>
      <c r="F57" s="194"/>
      <c r="G57" s="194"/>
      <c r="H57" s="194"/>
      <c r="I57" s="194"/>
      <c r="J57" s="194"/>
      <c r="K57" s="242"/>
      <c r="L57" s="120"/>
      <c r="M57" s="120"/>
      <c r="N57" s="242"/>
      <c r="O57" s="120"/>
      <c r="P57" s="120"/>
      <c r="Q57" s="242"/>
      <c r="R57" s="120"/>
      <c r="S57" s="120"/>
      <c r="T57" s="242"/>
      <c r="U57" s="120"/>
      <c r="V57" s="120"/>
      <c r="W57" s="242"/>
      <c r="X57" s="120"/>
      <c r="Y57" s="120"/>
      <c r="Z57" s="242"/>
      <c r="AA57" s="120"/>
      <c r="AB57" s="120"/>
      <c r="AC57" s="242"/>
      <c r="AD57" s="120"/>
      <c r="AE57" s="120"/>
      <c r="AF57" s="242"/>
      <c r="AG57" s="120"/>
      <c r="AH57" s="120"/>
      <c r="AI57" s="242"/>
      <c r="AJ57" s="120"/>
      <c r="AK57" s="120"/>
      <c r="AL57" s="242"/>
      <c r="AM57" s="120"/>
    </row>
    <row r="58" spans="1:39" ht="16.5" thickBot="1" x14ac:dyDescent="0.3">
      <c r="A58" s="623" t="s">
        <v>16</v>
      </c>
      <c r="B58" s="17" t="s">
        <v>10</v>
      </c>
      <c r="C58" s="135">
        <f>C$4</f>
        <v>45292</v>
      </c>
      <c r="D58" s="135">
        <f t="shared" ref="D58:AM58" si="34">D$4</f>
        <v>45323</v>
      </c>
      <c r="E58" s="135">
        <f t="shared" si="34"/>
        <v>45352</v>
      </c>
      <c r="F58" s="135">
        <f t="shared" si="34"/>
        <v>45383</v>
      </c>
      <c r="G58" s="135">
        <f t="shared" si="34"/>
        <v>45413</v>
      </c>
      <c r="H58" s="135">
        <f t="shared" si="34"/>
        <v>45444</v>
      </c>
      <c r="I58" s="135">
        <f t="shared" si="34"/>
        <v>45474</v>
      </c>
      <c r="J58" s="135">
        <f t="shared" si="34"/>
        <v>45505</v>
      </c>
      <c r="K58" s="135">
        <f t="shared" si="34"/>
        <v>45536</v>
      </c>
      <c r="L58" s="135">
        <f t="shared" si="34"/>
        <v>45566</v>
      </c>
      <c r="M58" s="135">
        <f t="shared" si="34"/>
        <v>45597</v>
      </c>
      <c r="N58" s="135">
        <f t="shared" si="34"/>
        <v>45627</v>
      </c>
      <c r="O58" s="135">
        <f t="shared" si="34"/>
        <v>45658</v>
      </c>
      <c r="P58" s="135">
        <f t="shared" si="34"/>
        <v>45689</v>
      </c>
      <c r="Q58" s="135">
        <f t="shared" si="34"/>
        <v>45717</v>
      </c>
      <c r="R58" s="135">
        <f t="shared" si="34"/>
        <v>45748</v>
      </c>
      <c r="S58" s="135">
        <f t="shared" si="34"/>
        <v>45778</v>
      </c>
      <c r="T58" s="135">
        <f t="shared" si="34"/>
        <v>45809</v>
      </c>
      <c r="U58" s="135">
        <f t="shared" si="34"/>
        <v>45839</v>
      </c>
      <c r="V58" s="135">
        <f t="shared" si="34"/>
        <v>45870</v>
      </c>
      <c r="W58" s="135">
        <f t="shared" si="34"/>
        <v>45901</v>
      </c>
      <c r="X58" s="135">
        <f t="shared" si="34"/>
        <v>45931</v>
      </c>
      <c r="Y58" s="135">
        <f t="shared" si="34"/>
        <v>45962</v>
      </c>
      <c r="Z58" s="135">
        <f t="shared" si="34"/>
        <v>45992</v>
      </c>
      <c r="AA58" s="135">
        <f t="shared" si="34"/>
        <v>46023</v>
      </c>
      <c r="AB58" s="135">
        <f t="shared" si="34"/>
        <v>46054</v>
      </c>
      <c r="AC58" s="135">
        <f t="shared" si="34"/>
        <v>46082</v>
      </c>
      <c r="AD58" s="135">
        <f t="shared" si="34"/>
        <v>46113</v>
      </c>
      <c r="AE58" s="135">
        <f t="shared" si="34"/>
        <v>46143</v>
      </c>
      <c r="AF58" s="135">
        <f t="shared" si="34"/>
        <v>46174</v>
      </c>
      <c r="AG58" s="135">
        <f t="shared" si="34"/>
        <v>46204</v>
      </c>
      <c r="AH58" s="135">
        <f t="shared" si="34"/>
        <v>46235</v>
      </c>
      <c r="AI58" s="135">
        <f t="shared" si="34"/>
        <v>46266</v>
      </c>
      <c r="AJ58" s="135">
        <f t="shared" si="34"/>
        <v>46296</v>
      </c>
      <c r="AK58" s="135">
        <f t="shared" si="34"/>
        <v>46327</v>
      </c>
      <c r="AL58" s="135">
        <f t="shared" si="34"/>
        <v>46357</v>
      </c>
      <c r="AM58" s="135">
        <f t="shared" si="34"/>
        <v>46388</v>
      </c>
    </row>
    <row r="59" spans="1:39" ht="15" customHeight="1" x14ac:dyDescent="0.25">
      <c r="A59" s="624"/>
      <c r="B59" s="13" t="str">
        <f t="shared" ref="B59:B72" si="35">B41</f>
        <v>Air Comp</v>
      </c>
      <c r="C59" s="23">
        <f>((C5*0.5)-C41)*C78*C93*C$2</f>
        <v>0</v>
      </c>
      <c r="D59" s="23">
        <f>((D5*0.5)+C23-D41)*D78*D93*D$2</f>
        <v>0</v>
      </c>
      <c r="E59" s="23">
        <f t="shared" ref="E59:AM59" si="36">((E5*0.5)+D23-E41)*E78*E93*E$2</f>
        <v>0</v>
      </c>
      <c r="F59" s="23">
        <f t="shared" si="36"/>
        <v>0</v>
      </c>
      <c r="G59" s="23">
        <f t="shared" si="36"/>
        <v>0</v>
      </c>
      <c r="H59" s="23">
        <f t="shared" si="36"/>
        <v>0</v>
      </c>
      <c r="I59" s="23">
        <f t="shared" si="36"/>
        <v>0</v>
      </c>
      <c r="J59" s="23">
        <f t="shared" si="36"/>
        <v>0</v>
      </c>
      <c r="K59" s="23">
        <f t="shared" si="36"/>
        <v>0</v>
      </c>
      <c r="L59" s="23">
        <f t="shared" si="36"/>
        <v>0</v>
      </c>
      <c r="M59" s="23">
        <f t="shared" si="36"/>
        <v>0</v>
      </c>
      <c r="N59" s="23">
        <f t="shared" si="36"/>
        <v>0</v>
      </c>
      <c r="O59" s="23">
        <f t="shared" si="36"/>
        <v>0</v>
      </c>
      <c r="P59" s="23">
        <f t="shared" si="36"/>
        <v>0</v>
      </c>
      <c r="Q59" s="23">
        <f t="shared" si="36"/>
        <v>0</v>
      </c>
      <c r="R59" s="23">
        <f t="shared" si="36"/>
        <v>0</v>
      </c>
      <c r="S59" s="23">
        <f t="shared" si="36"/>
        <v>0</v>
      </c>
      <c r="T59" s="23">
        <f t="shared" si="36"/>
        <v>0</v>
      </c>
      <c r="U59" s="23">
        <f t="shared" si="36"/>
        <v>0</v>
      </c>
      <c r="V59" s="23">
        <f t="shared" si="36"/>
        <v>0</v>
      </c>
      <c r="W59" s="23">
        <f t="shared" si="36"/>
        <v>0</v>
      </c>
      <c r="X59" s="23">
        <f t="shared" si="36"/>
        <v>0</v>
      </c>
      <c r="Y59" s="23">
        <f t="shared" si="36"/>
        <v>0</v>
      </c>
      <c r="Z59" s="23">
        <f t="shared" si="36"/>
        <v>0</v>
      </c>
      <c r="AA59" s="23">
        <f t="shared" si="36"/>
        <v>0</v>
      </c>
      <c r="AB59" s="23">
        <f t="shared" si="36"/>
        <v>0</v>
      </c>
      <c r="AC59" s="23">
        <f t="shared" si="36"/>
        <v>0</v>
      </c>
      <c r="AD59" s="23">
        <f t="shared" si="36"/>
        <v>0</v>
      </c>
      <c r="AE59" s="23">
        <f t="shared" si="36"/>
        <v>0</v>
      </c>
      <c r="AF59" s="23">
        <f t="shared" si="36"/>
        <v>0</v>
      </c>
      <c r="AG59" s="23">
        <f t="shared" si="36"/>
        <v>0</v>
      </c>
      <c r="AH59" s="23">
        <f t="shared" si="36"/>
        <v>0</v>
      </c>
      <c r="AI59" s="23">
        <f t="shared" si="36"/>
        <v>0</v>
      </c>
      <c r="AJ59" s="23">
        <f t="shared" si="36"/>
        <v>0</v>
      </c>
      <c r="AK59" s="23">
        <f t="shared" si="36"/>
        <v>0</v>
      </c>
      <c r="AL59" s="23">
        <f t="shared" si="36"/>
        <v>0</v>
      </c>
      <c r="AM59" s="23">
        <f t="shared" si="36"/>
        <v>0</v>
      </c>
    </row>
    <row r="60" spans="1:39" ht="15.75" x14ac:dyDescent="0.25">
      <c r="A60" s="624"/>
      <c r="B60" s="13" t="str">
        <f t="shared" si="35"/>
        <v>Building Shell</v>
      </c>
      <c r="C60" s="23">
        <f t="shared" ref="C60:C71" si="37">((C6*0.5)-C42)*C79*C94*C$2</f>
        <v>0</v>
      </c>
      <c r="D60" s="23">
        <f t="shared" ref="D60:AM60" si="38">((D6*0.5)+C24-D42)*D79*D94*D$2</f>
        <v>0</v>
      </c>
      <c r="E60" s="23">
        <f t="shared" si="38"/>
        <v>0</v>
      </c>
      <c r="F60" s="23">
        <f t="shared" si="38"/>
        <v>0</v>
      </c>
      <c r="G60" s="23">
        <f t="shared" si="38"/>
        <v>0</v>
      </c>
      <c r="H60" s="23">
        <f t="shared" si="38"/>
        <v>0</v>
      </c>
      <c r="I60" s="23">
        <f t="shared" si="38"/>
        <v>0</v>
      </c>
      <c r="J60" s="23">
        <f t="shared" si="38"/>
        <v>0</v>
      </c>
      <c r="K60" s="23">
        <f t="shared" si="38"/>
        <v>0</v>
      </c>
      <c r="L60" s="23">
        <f t="shared" si="38"/>
        <v>0</v>
      </c>
      <c r="M60" s="23">
        <f t="shared" si="38"/>
        <v>0</v>
      </c>
      <c r="N60" s="23">
        <f t="shared" si="38"/>
        <v>0</v>
      </c>
      <c r="O60" s="23">
        <f t="shared" si="38"/>
        <v>0</v>
      </c>
      <c r="P60" s="23">
        <f t="shared" si="38"/>
        <v>0</v>
      </c>
      <c r="Q60" s="23">
        <f t="shared" si="38"/>
        <v>0</v>
      </c>
      <c r="R60" s="23">
        <f t="shared" si="38"/>
        <v>0</v>
      </c>
      <c r="S60" s="23">
        <f t="shared" si="38"/>
        <v>0</v>
      </c>
      <c r="T60" s="23">
        <f t="shared" si="38"/>
        <v>0</v>
      </c>
      <c r="U60" s="23">
        <f t="shared" si="38"/>
        <v>0</v>
      </c>
      <c r="V60" s="23">
        <f t="shared" si="38"/>
        <v>0</v>
      </c>
      <c r="W60" s="23">
        <f t="shared" si="38"/>
        <v>0</v>
      </c>
      <c r="X60" s="23">
        <f t="shared" si="38"/>
        <v>0</v>
      </c>
      <c r="Y60" s="23">
        <f t="shared" si="38"/>
        <v>0</v>
      </c>
      <c r="Z60" s="23">
        <f t="shared" si="38"/>
        <v>0</v>
      </c>
      <c r="AA60" s="23">
        <f t="shared" si="38"/>
        <v>0</v>
      </c>
      <c r="AB60" s="23">
        <f t="shared" si="38"/>
        <v>0</v>
      </c>
      <c r="AC60" s="23">
        <f t="shared" si="38"/>
        <v>0</v>
      </c>
      <c r="AD60" s="23">
        <f t="shared" si="38"/>
        <v>0</v>
      </c>
      <c r="AE60" s="23">
        <f t="shared" si="38"/>
        <v>0</v>
      </c>
      <c r="AF60" s="23">
        <f t="shared" si="38"/>
        <v>0</v>
      </c>
      <c r="AG60" s="23">
        <f t="shared" si="38"/>
        <v>0</v>
      </c>
      <c r="AH60" s="23">
        <f t="shared" si="38"/>
        <v>0</v>
      </c>
      <c r="AI60" s="23">
        <f t="shared" si="38"/>
        <v>0</v>
      </c>
      <c r="AJ60" s="23">
        <f t="shared" si="38"/>
        <v>0</v>
      </c>
      <c r="AK60" s="23">
        <f t="shared" si="38"/>
        <v>0</v>
      </c>
      <c r="AL60" s="23">
        <f t="shared" si="38"/>
        <v>0</v>
      </c>
      <c r="AM60" s="23">
        <f t="shared" si="38"/>
        <v>0</v>
      </c>
    </row>
    <row r="61" spans="1:39" ht="15.75" x14ac:dyDescent="0.25">
      <c r="A61" s="624"/>
      <c r="B61" s="13" t="str">
        <f t="shared" si="35"/>
        <v>Cooking</v>
      </c>
      <c r="C61" s="23">
        <f t="shared" si="37"/>
        <v>0</v>
      </c>
      <c r="D61" s="23">
        <f t="shared" ref="D61:AM61" si="39">((D7*0.5)+C25-D43)*D80*D95*D$2</f>
        <v>0</v>
      </c>
      <c r="E61" s="23">
        <f t="shared" si="39"/>
        <v>0</v>
      </c>
      <c r="F61" s="23">
        <f t="shared" si="39"/>
        <v>0</v>
      </c>
      <c r="G61" s="23">
        <f t="shared" si="39"/>
        <v>0</v>
      </c>
      <c r="H61" s="23">
        <f t="shared" si="39"/>
        <v>0</v>
      </c>
      <c r="I61" s="23">
        <f t="shared" si="39"/>
        <v>0</v>
      </c>
      <c r="J61" s="23">
        <f t="shared" si="39"/>
        <v>0</v>
      </c>
      <c r="K61" s="23">
        <f t="shared" si="39"/>
        <v>0</v>
      </c>
      <c r="L61" s="23">
        <f t="shared" si="39"/>
        <v>0</v>
      </c>
      <c r="M61" s="23">
        <f t="shared" si="39"/>
        <v>0</v>
      </c>
      <c r="N61" s="23">
        <f t="shared" si="39"/>
        <v>0</v>
      </c>
      <c r="O61" s="23">
        <f t="shared" si="39"/>
        <v>0</v>
      </c>
      <c r="P61" s="23">
        <f t="shared" si="39"/>
        <v>0</v>
      </c>
      <c r="Q61" s="23">
        <f t="shared" si="39"/>
        <v>0</v>
      </c>
      <c r="R61" s="23">
        <f t="shared" si="39"/>
        <v>0</v>
      </c>
      <c r="S61" s="23">
        <f t="shared" si="39"/>
        <v>0</v>
      </c>
      <c r="T61" s="23">
        <f t="shared" si="39"/>
        <v>0</v>
      </c>
      <c r="U61" s="23">
        <f t="shared" si="39"/>
        <v>0</v>
      </c>
      <c r="V61" s="23">
        <f t="shared" si="39"/>
        <v>0</v>
      </c>
      <c r="W61" s="23">
        <f t="shared" si="39"/>
        <v>0</v>
      </c>
      <c r="X61" s="23">
        <f t="shared" si="39"/>
        <v>0</v>
      </c>
      <c r="Y61" s="23">
        <f t="shared" si="39"/>
        <v>0</v>
      </c>
      <c r="Z61" s="23">
        <f t="shared" si="39"/>
        <v>0</v>
      </c>
      <c r="AA61" s="23">
        <f t="shared" si="39"/>
        <v>0</v>
      </c>
      <c r="AB61" s="23">
        <f t="shared" si="39"/>
        <v>0</v>
      </c>
      <c r="AC61" s="23">
        <f t="shared" si="39"/>
        <v>0</v>
      </c>
      <c r="AD61" s="23">
        <f t="shared" si="39"/>
        <v>0</v>
      </c>
      <c r="AE61" s="23">
        <f t="shared" si="39"/>
        <v>0</v>
      </c>
      <c r="AF61" s="23">
        <f t="shared" si="39"/>
        <v>0</v>
      </c>
      <c r="AG61" s="23">
        <f t="shared" si="39"/>
        <v>0</v>
      </c>
      <c r="AH61" s="23">
        <f t="shared" si="39"/>
        <v>0</v>
      </c>
      <c r="AI61" s="23">
        <f t="shared" si="39"/>
        <v>0</v>
      </c>
      <c r="AJ61" s="23">
        <f t="shared" si="39"/>
        <v>0</v>
      </c>
      <c r="AK61" s="23">
        <f t="shared" si="39"/>
        <v>0</v>
      </c>
      <c r="AL61" s="23">
        <f t="shared" si="39"/>
        <v>0</v>
      </c>
      <c r="AM61" s="23">
        <f t="shared" si="39"/>
        <v>0</v>
      </c>
    </row>
    <row r="62" spans="1:39" ht="15.75" x14ac:dyDescent="0.25">
      <c r="A62" s="624"/>
      <c r="B62" s="13" t="str">
        <f t="shared" si="35"/>
        <v>Cooling</v>
      </c>
      <c r="C62" s="23">
        <f t="shared" si="37"/>
        <v>0</v>
      </c>
      <c r="D62" s="23">
        <f t="shared" ref="D62:AM62" si="40">((D8*0.5)+C26-D44)*D81*D96*D$2</f>
        <v>0</v>
      </c>
      <c r="E62" s="23">
        <f t="shared" si="40"/>
        <v>0</v>
      </c>
      <c r="F62" s="23">
        <f t="shared" si="40"/>
        <v>0</v>
      </c>
      <c r="G62" s="23">
        <f t="shared" si="40"/>
        <v>0</v>
      </c>
      <c r="H62" s="23">
        <f t="shared" si="40"/>
        <v>0</v>
      </c>
      <c r="I62" s="23">
        <f t="shared" si="40"/>
        <v>0</v>
      </c>
      <c r="J62" s="23">
        <f t="shared" si="40"/>
        <v>0</v>
      </c>
      <c r="K62" s="23">
        <f t="shared" si="40"/>
        <v>0</v>
      </c>
      <c r="L62" s="23">
        <f t="shared" si="40"/>
        <v>0</v>
      </c>
      <c r="M62" s="23">
        <f t="shared" si="40"/>
        <v>0</v>
      </c>
      <c r="N62" s="23">
        <f t="shared" si="40"/>
        <v>0</v>
      </c>
      <c r="O62" s="23">
        <f t="shared" si="40"/>
        <v>0</v>
      </c>
      <c r="P62" s="23">
        <f t="shared" si="40"/>
        <v>0</v>
      </c>
      <c r="Q62" s="23">
        <f t="shared" si="40"/>
        <v>0</v>
      </c>
      <c r="R62" s="23">
        <f t="shared" si="40"/>
        <v>0</v>
      </c>
      <c r="S62" s="23">
        <f t="shared" si="40"/>
        <v>0</v>
      </c>
      <c r="T62" s="23">
        <f t="shared" si="40"/>
        <v>0</v>
      </c>
      <c r="U62" s="23">
        <f t="shared" si="40"/>
        <v>0</v>
      </c>
      <c r="V62" s="23">
        <f t="shared" si="40"/>
        <v>0</v>
      </c>
      <c r="W62" s="23">
        <f t="shared" si="40"/>
        <v>0</v>
      </c>
      <c r="X62" s="23">
        <f t="shared" si="40"/>
        <v>0</v>
      </c>
      <c r="Y62" s="23">
        <f t="shared" si="40"/>
        <v>0</v>
      </c>
      <c r="Z62" s="23">
        <f t="shared" si="40"/>
        <v>0</v>
      </c>
      <c r="AA62" s="23">
        <f t="shared" si="40"/>
        <v>0</v>
      </c>
      <c r="AB62" s="23">
        <f t="shared" si="40"/>
        <v>0</v>
      </c>
      <c r="AC62" s="23">
        <f t="shared" si="40"/>
        <v>0</v>
      </c>
      <c r="AD62" s="23">
        <f t="shared" si="40"/>
        <v>0</v>
      </c>
      <c r="AE62" s="23">
        <f t="shared" si="40"/>
        <v>0</v>
      </c>
      <c r="AF62" s="23">
        <f t="shared" si="40"/>
        <v>0</v>
      </c>
      <c r="AG62" s="23">
        <f t="shared" si="40"/>
        <v>0</v>
      </c>
      <c r="AH62" s="23">
        <f t="shared" si="40"/>
        <v>0</v>
      </c>
      <c r="AI62" s="23">
        <f t="shared" si="40"/>
        <v>0</v>
      </c>
      <c r="AJ62" s="23">
        <f t="shared" si="40"/>
        <v>0</v>
      </c>
      <c r="AK62" s="23">
        <f t="shared" si="40"/>
        <v>0</v>
      </c>
      <c r="AL62" s="23">
        <f t="shared" si="40"/>
        <v>0</v>
      </c>
      <c r="AM62" s="23">
        <f t="shared" si="40"/>
        <v>0</v>
      </c>
    </row>
    <row r="63" spans="1:39" ht="15.75" x14ac:dyDescent="0.25">
      <c r="A63" s="624"/>
      <c r="B63" s="13" t="str">
        <f t="shared" si="35"/>
        <v>Ext Lighting</v>
      </c>
      <c r="C63" s="23">
        <f t="shared" si="37"/>
        <v>0</v>
      </c>
      <c r="D63" s="23">
        <f t="shared" ref="D63:AM63" si="41">((D9*0.5)+C27-D45)*D82*D97*D$2</f>
        <v>0</v>
      </c>
      <c r="E63" s="23">
        <f t="shared" si="41"/>
        <v>0</v>
      </c>
      <c r="F63" s="23">
        <f t="shared" si="41"/>
        <v>0</v>
      </c>
      <c r="G63" s="23">
        <f t="shared" si="41"/>
        <v>0</v>
      </c>
      <c r="H63" s="23">
        <f t="shared" si="41"/>
        <v>0</v>
      </c>
      <c r="I63" s="23">
        <f t="shared" si="41"/>
        <v>0</v>
      </c>
      <c r="J63" s="23">
        <f t="shared" si="41"/>
        <v>0</v>
      </c>
      <c r="K63" s="23">
        <f t="shared" si="41"/>
        <v>0</v>
      </c>
      <c r="L63" s="23">
        <f t="shared" si="41"/>
        <v>0</v>
      </c>
      <c r="M63" s="23">
        <f t="shared" si="41"/>
        <v>0</v>
      </c>
      <c r="N63" s="23">
        <f t="shared" si="41"/>
        <v>0</v>
      </c>
      <c r="O63" s="23">
        <f t="shared" si="41"/>
        <v>0</v>
      </c>
      <c r="P63" s="23">
        <f t="shared" si="41"/>
        <v>0</v>
      </c>
      <c r="Q63" s="23">
        <f t="shared" si="41"/>
        <v>0</v>
      </c>
      <c r="R63" s="23">
        <f t="shared" si="41"/>
        <v>0</v>
      </c>
      <c r="S63" s="23">
        <f t="shared" si="41"/>
        <v>0</v>
      </c>
      <c r="T63" s="23">
        <f t="shared" si="41"/>
        <v>0</v>
      </c>
      <c r="U63" s="23">
        <f t="shared" si="41"/>
        <v>0</v>
      </c>
      <c r="V63" s="23">
        <f t="shared" si="41"/>
        <v>0</v>
      </c>
      <c r="W63" s="23">
        <f t="shared" si="41"/>
        <v>0</v>
      </c>
      <c r="X63" s="23">
        <f t="shared" si="41"/>
        <v>0</v>
      </c>
      <c r="Y63" s="23">
        <f t="shared" si="41"/>
        <v>0</v>
      </c>
      <c r="Z63" s="23">
        <f t="shared" si="41"/>
        <v>0</v>
      </c>
      <c r="AA63" s="23">
        <f t="shared" si="41"/>
        <v>0</v>
      </c>
      <c r="AB63" s="23">
        <f t="shared" si="41"/>
        <v>0</v>
      </c>
      <c r="AC63" s="23">
        <f t="shared" si="41"/>
        <v>0</v>
      </c>
      <c r="AD63" s="23">
        <f t="shared" si="41"/>
        <v>0</v>
      </c>
      <c r="AE63" s="23">
        <f t="shared" si="41"/>
        <v>0</v>
      </c>
      <c r="AF63" s="23">
        <f t="shared" si="41"/>
        <v>0</v>
      </c>
      <c r="AG63" s="23">
        <f t="shared" si="41"/>
        <v>0</v>
      </c>
      <c r="AH63" s="23">
        <f t="shared" si="41"/>
        <v>0</v>
      </c>
      <c r="AI63" s="23">
        <f t="shared" si="41"/>
        <v>0</v>
      </c>
      <c r="AJ63" s="23">
        <f t="shared" si="41"/>
        <v>0</v>
      </c>
      <c r="AK63" s="23">
        <f t="shared" si="41"/>
        <v>0</v>
      </c>
      <c r="AL63" s="23">
        <f t="shared" si="41"/>
        <v>0</v>
      </c>
      <c r="AM63" s="23">
        <f t="shared" si="41"/>
        <v>0</v>
      </c>
    </row>
    <row r="64" spans="1:39" ht="15.75" x14ac:dyDescent="0.25">
      <c r="A64" s="624"/>
      <c r="B64" s="13" t="str">
        <f t="shared" si="35"/>
        <v>Heating</v>
      </c>
      <c r="C64" s="23">
        <f t="shared" si="37"/>
        <v>0</v>
      </c>
      <c r="D64" s="23">
        <f t="shared" ref="D64:AM64" si="42">((D10*0.5)+C28-D46)*D83*D98*D$2</f>
        <v>0</v>
      </c>
      <c r="E64" s="23">
        <f t="shared" si="42"/>
        <v>0</v>
      </c>
      <c r="F64" s="23">
        <f t="shared" si="42"/>
        <v>0</v>
      </c>
      <c r="G64" s="23">
        <f t="shared" si="42"/>
        <v>0</v>
      </c>
      <c r="H64" s="23">
        <f t="shared" si="42"/>
        <v>0</v>
      </c>
      <c r="I64" s="23">
        <f t="shared" si="42"/>
        <v>0</v>
      </c>
      <c r="J64" s="23">
        <f t="shared" si="42"/>
        <v>0</v>
      </c>
      <c r="K64" s="23">
        <f t="shared" si="42"/>
        <v>0</v>
      </c>
      <c r="L64" s="23">
        <f t="shared" si="42"/>
        <v>0</v>
      </c>
      <c r="M64" s="23">
        <f t="shared" si="42"/>
        <v>0</v>
      </c>
      <c r="N64" s="23">
        <f t="shared" si="42"/>
        <v>0</v>
      </c>
      <c r="O64" s="23">
        <f t="shared" si="42"/>
        <v>0</v>
      </c>
      <c r="P64" s="23">
        <f t="shared" si="42"/>
        <v>0</v>
      </c>
      <c r="Q64" s="23">
        <f t="shared" si="42"/>
        <v>0</v>
      </c>
      <c r="R64" s="23">
        <f t="shared" si="42"/>
        <v>0</v>
      </c>
      <c r="S64" s="23">
        <f t="shared" si="42"/>
        <v>0</v>
      </c>
      <c r="T64" s="23">
        <f t="shared" si="42"/>
        <v>0</v>
      </c>
      <c r="U64" s="23">
        <f t="shared" si="42"/>
        <v>0</v>
      </c>
      <c r="V64" s="23">
        <f t="shared" si="42"/>
        <v>0</v>
      </c>
      <c r="W64" s="23">
        <f t="shared" si="42"/>
        <v>0</v>
      </c>
      <c r="X64" s="23">
        <f t="shared" si="42"/>
        <v>0</v>
      </c>
      <c r="Y64" s="23">
        <f t="shared" si="42"/>
        <v>0</v>
      </c>
      <c r="Z64" s="23">
        <f t="shared" si="42"/>
        <v>0</v>
      </c>
      <c r="AA64" s="23">
        <f t="shared" si="42"/>
        <v>0</v>
      </c>
      <c r="AB64" s="23">
        <f t="shared" si="42"/>
        <v>0</v>
      </c>
      <c r="AC64" s="23">
        <f t="shared" si="42"/>
        <v>0</v>
      </c>
      <c r="AD64" s="23">
        <f t="shared" si="42"/>
        <v>0</v>
      </c>
      <c r="AE64" s="23">
        <f t="shared" si="42"/>
        <v>0</v>
      </c>
      <c r="AF64" s="23">
        <f t="shared" si="42"/>
        <v>0</v>
      </c>
      <c r="AG64" s="23">
        <f t="shared" si="42"/>
        <v>0</v>
      </c>
      <c r="AH64" s="23">
        <f t="shared" si="42"/>
        <v>0</v>
      </c>
      <c r="AI64" s="23">
        <f t="shared" si="42"/>
        <v>0</v>
      </c>
      <c r="AJ64" s="23">
        <f t="shared" si="42"/>
        <v>0</v>
      </c>
      <c r="AK64" s="23">
        <f t="shared" si="42"/>
        <v>0</v>
      </c>
      <c r="AL64" s="23">
        <f t="shared" si="42"/>
        <v>0</v>
      </c>
      <c r="AM64" s="23">
        <f t="shared" si="42"/>
        <v>0</v>
      </c>
    </row>
    <row r="65" spans="1:41" ht="15.75" x14ac:dyDescent="0.25">
      <c r="A65" s="624"/>
      <c r="B65" s="13" t="str">
        <f t="shared" si="35"/>
        <v>HVAC</v>
      </c>
      <c r="C65" s="23">
        <f t="shared" si="37"/>
        <v>0</v>
      </c>
      <c r="D65" s="23">
        <f t="shared" ref="D65:AM65" si="43">((D11*0.5)+C29-D47)*D84*D99*D$2</f>
        <v>0</v>
      </c>
      <c r="E65" s="23">
        <f t="shared" si="43"/>
        <v>0</v>
      </c>
      <c r="F65" s="23">
        <f t="shared" si="43"/>
        <v>0</v>
      </c>
      <c r="G65" s="23">
        <f t="shared" si="43"/>
        <v>0</v>
      </c>
      <c r="H65" s="23">
        <f t="shared" si="43"/>
        <v>0</v>
      </c>
      <c r="I65" s="23">
        <f t="shared" si="43"/>
        <v>0</v>
      </c>
      <c r="J65" s="23">
        <f t="shared" si="43"/>
        <v>0</v>
      </c>
      <c r="K65" s="23">
        <f t="shared" si="43"/>
        <v>0</v>
      </c>
      <c r="L65" s="23">
        <f t="shared" si="43"/>
        <v>0</v>
      </c>
      <c r="M65" s="23">
        <f t="shared" si="43"/>
        <v>0</v>
      </c>
      <c r="N65" s="23">
        <f t="shared" si="43"/>
        <v>0</v>
      </c>
      <c r="O65" s="23">
        <f t="shared" si="43"/>
        <v>0</v>
      </c>
      <c r="P65" s="23">
        <f t="shared" si="43"/>
        <v>0</v>
      </c>
      <c r="Q65" s="23">
        <f t="shared" si="43"/>
        <v>0</v>
      </c>
      <c r="R65" s="23">
        <f t="shared" si="43"/>
        <v>0</v>
      </c>
      <c r="S65" s="23">
        <f t="shared" si="43"/>
        <v>0</v>
      </c>
      <c r="T65" s="23">
        <f t="shared" si="43"/>
        <v>0</v>
      </c>
      <c r="U65" s="23">
        <f t="shared" si="43"/>
        <v>0</v>
      </c>
      <c r="V65" s="23">
        <f t="shared" si="43"/>
        <v>0</v>
      </c>
      <c r="W65" s="23">
        <f t="shared" si="43"/>
        <v>0</v>
      </c>
      <c r="X65" s="23">
        <f t="shared" si="43"/>
        <v>0</v>
      </c>
      <c r="Y65" s="23">
        <f t="shared" si="43"/>
        <v>0</v>
      </c>
      <c r="Z65" s="23">
        <f t="shared" si="43"/>
        <v>0</v>
      </c>
      <c r="AA65" s="23">
        <f t="shared" si="43"/>
        <v>0</v>
      </c>
      <c r="AB65" s="23">
        <f t="shared" si="43"/>
        <v>0</v>
      </c>
      <c r="AC65" s="23">
        <f t="shared" si="43"/>
        <v>0</v>
      </c>
      <c r="AD65" s="23">
        <f t="shared" si="43"/>
        <v>0</v>
      </c>
      <c r="AE65" s="23">
        <f t="shared" si="43"/>
        <v>0</v>
      </c>
      <c r="AF65" s="23">
        <f t="shared" si="43"/>
        <v>0</v>
      </c>
      <c r="AG65" s="23">
        <f t="shared" si="43"/>
        <v>0</v>
      </c>
      <c r="AH65" s="23">
        <f t="shared" si="43"/>
        <v>0</v>
      </c>
      <c r="AI65" s="23">
        <f t="shared" si="43"/>
        <v>0</v>
      </c>
      <c r="AJ65" s="23">
        <f t="shared" si="43"/>
        <v>0</v>
      </c>
      <c r="AK65" s="23">
        <f t="shared" si="43"/>
        <v>0</v>
      </c>
      <c r="AL65" s="23">
        <f t="shared" si="43"/>
        <v>0</v>
      </c>
      <c r="AM65" s="23">
        <f t="shared" si="43"/>
        <v>0</v>
      </c>
    </row>
    <row r="66" spans="1:41" ht="15.75" x14ac:dyDescent="0.25">
      <c r="A66" s="624"/>
      <c r="B66" s="13" t="str">
        <f t="shared" si="35"/>
        <v>Lighting</v>
      </c>
      <c r="C66" s="23">
        <f t="shared" si="37"/>
        <v>0</v>
      </c>
      <c r="D66" s="23">
        <f t="shared" ref="D66:AM66" si="44">((D12*0.5)+C30-D48)*D85*D100*D$2</f>
        <v>86.251304116058051</v>
      </c>
      <c r="E66" s="23">
        <f t="shared" si="44"/>
        <v>3228.1348071861271</v>
      </c>
      <c r="F66" s="23">
        <f t="shared" si="44"/>
        <v>7277.5177246531603</v>
      </c>
      <c r="G66" s="23">
        <f t="shared" si="44"/>
        <v>11685.544285746626</v>
      </c>
      <c r="H66" s="23">
        <f t="shared" si="44"/>
        <v>23828.117095544061</v>
      </c>
      <c r="I66" s="23">
        <f t="shared" si="44"/>
        <v>37640.709468098612</v>
      </c>
      <c r="J66" s="23">
        <f t="shared" si="44"/>
        <v>34925.114645760972</v>
      </c>
      <c r="K66" s="23">
        <f t="shared" si="44"/>
        <v>36086.419204675229</v>
      </c>
      <c r="L66" s="23">
        <f t="shared" si="44"/>
        <v>22794.13125995162</v>
      </c>
      <c r="M66" s="23">
        <f t="shared" si="44"/>
        <v>18836.467108751309</v>
      </c>
      <c r="N66" s="23">
        <f t="shared" si="44"/>
        <v>19711.661396374322</v>
      </c>
      <c r="O66" s="23">
        <f t="shared" si="44"/>
        <v>21833.197286018109</v>
      </c>
      <c r="P66" s="23">
        <f t="shared" si="44"/>
        <v>16713.740908159747</v>
      </c>
      <c r="Q66" s="23">
        <f t="shared" si="44"/>
        <v>18766.589565544538</v>
      </c>
      <c r="R66" s="23">
        <f t="shared" si="44"/>
        <v>18605.586045800468</v>
      </c>
      <c r="S66" s="23">
        <f t="shared" si="44"/>
        <v>23423.475830127962</v>
      </c>
      <c r="T66" s="23">
        <f t="shared" si="44"/>
        <v>2069.2567698864514</v>
      </c>
      <c r="U66" s="23">
        <f t="shared" si="44"/>
        <v>2534.4059866254461</v>
      </c>
      <c r="V66" s="23">
        <f t="shared" si="44"/>
        <v>2084.8980181619863</v>
      </c>
      <c r="W66" s="23">
        <f t="shared" si="44"/>
        <v>2115.2798935002274</v>
      </c>
      <c r="X66" s="23">
        <f t="shared" si="44"/>
        <v>1348.2107593496503</v>
      </c>
      <c r="Y66" s="23">
        <f t="shared" si="44"/>
        <v>1102.8454740389823</v>
      </c>
      <c r="Z66" s="23">
        <f t="shared" si="44"/>
        <v>1132.3192120979597</v>
      </c>
      <c r="AA66" s="23">
        <f t="shared" si="44"/>
        <v>1234.8362643402268</v>
      </c>
      <c r="AB66" s="23">
        <f t="shared" si="44"/>
        <v>958.5343654760411</v>
      </c>
      <c r="AC66" s="23">
        <f t="shared" si="44"/>
        <v>1091.9625431398456</v>
      </c>
      <c r="AD66" s="23">
        <f t="shared" si="44"/>
        <v>1086.0557851792048</v>
      </c>
      <c r="AE66" s="23">
        <f t="shared" si="44"/>
        <v>1394.0887250945275</v>
      </c>
      <c r="AF66" s="23">
        <f t="shared" si="44"/>
        <v>2069.2567698864514</v>
      </c>
      <c r="AG66" s="23">
        <f t="shared" si="44"/>
        <v>2534.4059866254461</v>
      </c>
      <c r="AH66" s="23">
        <f t="shared" si="44"/>
        <v>2084.8980181619863</v>
      </c>
      <c r="AI66" s="23">
        <f t="shared" si="44"/>
        <v>2115.2798935002274</v>
      </c>
      <c r="AJ66" s="23">
        <f t="shared" si="44"/>
        <v>1348.2107593496503</v>
      </c>
      <c r="AK66" s="23">
        <f t="shared" si="44"/>
        <v>1102.8454740389823</v>
      </c>
      <c r="AL66" s="23">
        <f t="shared" si="44"/>
        <v>1132.3192120979597</v>
      </c>
      <c r="AM66" s="23">
        <f t="shared" si="44"/>
        <v>1234.8362643402268</v>
      </c>
    </row>
    <row r="67" spans="1:41" ht="15.75" x14ac:dyDescent="0.25">
      <c r="A67" s="624"/>
      <c r="B67" s="13" t="str">
        <f t="shared" si="35"/>
        <v>Miscellaneous</v>
      </c>
      <c r="C67" s="23">
        <f t="shared" si="37"/>
        <v>0</v>
      </c>
      <c r="D67" s="23">
        <f t="shared" ref="D67:AM67" si="45">((D13*0.5)+C31-D49)*D86*D101*D$2</f>
        <v>0</v>
      </c>
      <c r="E67" s="23">
        <f t="shared" si="45"/>
        <v>0</v>
      </c>
      <c r="F67" s="23">
        <f t="shared" si="45"/>
        <v>0</v>
      </c>
      <c r="G67" s="23">
        <f t="shared" si="45"/>
        <v>0</v>
      </c>
      <c r="H67" s="23">
        <f t="shared" si="45"/>
        <v>0</v>
      </c>
      <c r="I67" s="23">
        <f t="shared" si="45"/>
        <v>0</v>
      </c>
      <c r="J67" s="23">
        <f t="shared" si="45"/>
        <v>0</v>
      </c>
      <c r="K67" s="23">
        <f t="shared" si="45"/>
        <v>0</v>
      </c>
      <c r="L67" s="23">
        <f t="shared" si="45"/>
        <v>0</v>
      </c>
      <c r="M67" s="23">
        <f t="shared" si="45"/>
        <v>0</v>
      </c>
      <c r="N67" s="23">
        <f t="shared" si="45"/>
        <v>0</v>
      </c>
      <c r="O67" s="23">
        <f t="shared" si="45"/>
        <v>0</v>
      </c>
      <c r="P67" s="23">
        <f t="shared" si="45"/>
        <v>0</v>
      </c>
      <c r="Q67" s="23">
        <f t="shared" si="45"/>
        <v>0</v>
      </c>
      <c r="R67" s="23">
        <f t="shared" si="45"/>
        <v>0</v>
      </c>
      <c r="S67" s="23">
        <f t="shared" si="45"/>
        <v>0</v>
      </c>
      <c r="T67" s="23">
        <f t="shared" si="45"/>
        <v>0</v>
      </c>
      <c r="U67" s="23">
        <f t="shared" si="45"/>
        <v>0</v>
      </c>
      <c r="V67" s="23">
        <f t="shared" si="45"/>
        <v>0</v>
      </c>
      <c r="W67" s="23">
        <f t="shared" si="45"/>
        <v>0</v>
      </c>
      <c r="X67" s="23">
        <f t="shared" si="45"/>
        <v>0</v>
      </c>
      <c r="Y67" s="23">
        <f t="shared" si="45"/>
        <v>0</v>
      </c>
      <c r="Z67" s="23">
        <f t="shared" si="45"/>
        <v>0</v>
      </c>
      <c r="AA67" s="23">
        <f t="shared" si="45"/>
        <v>0</v>
      </c>
      <c r="AB67" s="23">
        <f t="shared" si="45"/>
        <v>0</v>
      </c>
      <c r="AC67" s="23">
        <f t="shared" si="45"/>
        <v>0</v>
      </c>
      <c r="AD67" s="23">
        <f t="shared" si="45"/>
        <v>0</v>
      </c>
      <c r="AE67" s="23">
        <f t="shared" si="45"/>
        <v>0</v>
      </c>
      <c r="AF67" s="23">
        <f t="shared" si="45"/>
        <v>0</v>
      </c>
      <c r="AG67" s="23">
        <f t="shared" si="45"/>
        <v>0</v>
      </c>
      <c r="AH67" s="23">
        <f t="shared" si="45"/>
        <v>0</v>
      </c>
      <c r="AI67" s="23">
        <f t="shared" si="45"/>
        <v>0</v>
      </c>
      <c r="AJ67" s="23">
        <f t="shared" si="45"/>
        <v>0</v>
      </c>
      <c r="AK67" s="23">
        <f t="shared" si="45"/>
        <v>0</v>
      </c>
      <c r="AL67" s="23">
        <f t="shared" si="45"/>
        <v>0</v>
      </c>
      <c r="AM67" s="23">
        <f t="shared" si="45"/>
        <v>0</v>
      </c>
    </row>
    <row r="68" spans="1:41" ht="15.75" customHeight="1" x14ac:dyDescent="0.25">
      <c r="A68" s="624"/>
      <c r="B68" s="13" t="str">
        <f t="shared" si="35"/>
        <v>Motors</v>
      </c>
      <c r="C68" s="23">
        <f t="shared" si="37"/>
        <v>0</v>
      </c>
      <c r="D68" s="23">
        <f t="shared" ref="D68:AM68" si="46">((D14*0.5)+C32-D50)*D87*D102*D$2</f>
        <v>0</v>
      </c>
      <c r="E68" s="23">
        <f t="shared" si="46"/>
        <v>0</v>
      </c>
      <c r="F68" s="23">
        <f t="shared" si="46"/>
        <v>0</v>
      </c>
      <c r="G68" s="23">
        <f t="shared" si="46"/>
        <v>0</v>
      </c>
      <c r="H68" s="23">
        <f t="shared" si="46"/>
        <v>0</v>
      </c>
      <c r="I68" s="23">
        <f t="shared" si="46"/>
        <v>0</v>
      </c>
      <c r="J68" s="23">
        <f t="shared" si="46"/>
        <v>0</v>
      </c>
      <c r="K68" s="23">
        <f t="shared" si="46"/>
        <v>0</v>
      </c>
      <c r="L68" s="23">
        <f t="shared" si="46"/>
        <v>0</v>
      </c>
      <c r="M68" s="23">
        <f t="shared" si="46"/>
        <v>0</v>
      </c>
      <c r="N68" s="23">
        <f t="shared" si="46"/>
        <v>0</v>
      </c>
      <c r="O68" s="23">
        <f t="shared" si="46"/>
        <v>0</v>
      </c>
      <c r="P68" s="23">
        <f t="shared" si="46"/>
        <v>0</v>
      </c>
      <c r="Q68" s="23">
        <f t="shared" si="46"/>
        <v>0</v>
      </c>
      <c r="R68" s="23">
        <f t="shared" si="46"/>
        <v>0</v>
      </c>
      <c r="S68" s="23">
        <f t="shared" si="46"/>
        <v>0</v>
      </c>
      <c r="T68" s="23">
        <f t="shared" si="46"/>
        <v>0</v>
      </c>
      <c r="U68" s="23">
        <f t="shared" si="46"/>
        <v>0</v>
      </c>
      <c r="V68" s="23">
        <f t="shared" si="46"/>
        <v>0</v>
      </c>
      <c r="W68" s="23">
        <f t="shared" si="46"/>
        <v>0</v>
      </c>
      <c r="X68" s="23">
        <f t="shared" si="46"/>
        <v>0</v>
      </c>
      <c r="Y68" s="23">
        <f t="shared" si="46"/>
        <v>0</v>
      </c>
      <c r="Z68" s="23">
        <f t="shared" si="46"/>
        <v>0</v>
      </c>
      <c r="AA68" s="23">
        <f t="shared" si="46"/>
        <v>0</v>
      </c>
      <c r="AB68" s="23">
        <f t="shared" si="46"/>
        <v>0</v>
      </c>
      <c r="AC68" s="23">
        <f t="shared" si="46"/>
        <v>0</v>
      </c>
      <c r="AD68" s="23">
        <f t="shared" si="46"/>
        <v>0</v>
      </c>
      <c r="AE68" s="23">
        <f t="shared" si="46"/>
        <v>0</v>
      </c>
      <c r="AF68" s="23">
        <f t="shared" si="46"/>
        <v>0</v>
      </c>
      <c r="AG68" s="23">
        <f t="shared" si="46"/>
        <v>0</v>
      </c>
      <c r="AH68" s="23">
        <f t="shared" si="46"/>
        <v>0</v>
      </c>
      <c r="AI68" s="23">
        <f t="shared" si="46"/>
        <v>0</v>
      </c>
      <c r="AJ68" s="23">
        <f t="shared" si="46"/>
        <v>0</v>
      </c>
      <c r="AK68" s="23">
        <f t="shared" si="46"/>
        <v>0</v>
      </c>
      <c r="AL68" s="23">
        <f t="shared" si="46"/>
        <v>0</v>
      </c>
      <c r="AM68" s="23">
        <f t="shared" si="46"/>
        <v>0</v>
      </c>
    </row>
    <row r="69" spans="1:41" ht="15.75" x14ac:dyDescent="0.25">
      <c r="A69" s="624"/>
      <c r="B69" s="13" t="str">
        <f t="shared" si="35"/>
        <v>Process</v>
      </c>
      <c r="C69" s="23">
        <f t="shared" si="37"/>
        <v>0</v>
      </c>
      <c r="D69" s="23">
        <f t="shared" ref="D69:AM69" si="47">((D15*0.5)+C33-D51)*D88*D103*D$2</f>
        <v>0</v>
      </c>
      <c r="E69" s="23">
        <f t="shared" si="47"/>
        <v>0</v>
      </c>
      <c r="F69" s="23">
        <f t="shared" si="47"/>
        <v>0</v>
      </c>
      <c r="G69" s="23">
        <f t="shared" si="47"/>
        <v>0</v>
      </c>
      <c r="H69" s="23">
        <f t="shared" si="47"/>
        <v>0</v>
      </c>
      <c r="I69" s="23">
        <f t="shared" si="47"/>
        <v>0</v>
      </c>
      <c r="J69" s="23">
        <f t="shared" si="47"/>
        <v>0</v>
      </c>
      <c r="K69" s="23">
        <f t="shared" si="47"/>
        <v>0</v>
      </c>
      <c r="L69" s="23">
        <f t="shared" si="47"/>
        <v>0</v>
      </c>
      <c r="M69" s="23">
        <f t="shared" si="47"/>
        <v>0</v>
      </c>
      <c r="N69" s="23">
        <f t="shared" si="47"/>
        <v>0</v>
      </c>
      <c r="O69" s="23">
        <f t="shared" si="47"/>
        <v>0</v>
      </c>
      <c r="P69" s="23">
        <f t="shared" si="47"/>
        <v>0</v>
      </c>
      <c r="Q69" s="23">
        <f t="shared" si="47"/>
        <v>0</v>
      </c>
      <c r="R69" s="23">
        <f t="shared" si="47"/>
        <v>0</v>
      </c>
      <c r="S69" s="23">
        <f t="shared" si="47"/>
        <v>0</v>
      </c>
      <c r="T69" s="23">
        <f t="shared" si="47"/>
        <v>0</v>
      </c>
      <c r="U69" s="23">
        <f t="shared" si="47"/>
        <v>0</v>
      </c>
      <c r="V69" s="23">
        <f t="shared" si="47"/>
        <v>0</v>
      </c>
      <c r="W69" s="23">
        <f t="shared" si="47"/>
        <v>0</v>
      </c>
      <c r="X69" s="23">
        <f t="shared" si="47"/>
        <v>0</v>
      </c>
      <c r="Y69" s="23">
        <f t="shared" si="47"/>
        <v>0</v>
      </c>
      <c r="Z69" s="23">
        <f t="shared" si="47"/>
        <v>0</v>
      </c>
      <c r="AA69" s="23">
        <f t="shared" si="47"/>
        <v>0</v>
      </c>
      <c r="AB69" s="23">
        <f t="shared" si="47"/>
        <v>0</v>
      </c>
      <c r="AC69" s="23">
        <f t="shared" si="47"/>
        <v>0</v>
      </c>
      <c r="AD69" s="23">
        <f t="shared" si="47"/>
        <v>0</v>
      </c>
      <c r="AE69" s="23">
        <f t="shared" si="47"/>
        <v>0</v>
      </c>
      <c r="AF69" s="23">
        <f t="shared" si="47"/>
        <v>0</v>
      </c>
      <c r="AG69" s="23">
        <f t="shared" si="47"/>
        <v>0</v>
      </c>
      <c r="AH69" s="23">
        <f t="shared" si="47"/>
        <v>0</v>
      </c>
      <c r="AI69" s="23">
        <f t="shared" si="47"/>
        <v>0</v>
      </c>
      <c r="AJ69" s="23">
        <f t="shared" si="47"/>
        <v>0</v>
      </c>
      <c r="AK69" s="23">
        <f t="shared" si="47"/>
        <v>0</v>
      </c>
      <c r="AL69" s="23">
        <f t="shared" si="47"/>
        <v>0</v>
      </c>
      <c r="AM69" s="23">
        <f t="shared" si="47"/>
        <v>0</v>
      </c>
    </row>
    <row r="70" spans="1:41" ht="15.75" x14ac:dyDescent="0.25">
      <c r="A70" s="624"/>
      <c r="B70" s="13" t="str">
        <f t="shared" si="35"/>
        <v>Refrigeration</v>
      </c>
      <c r="C70" s="23">
        <f t="shared" si="37"/>
        <v>0</v>
      </c>
      <c r="D70" s="23">
        <f t="shared" ref="D70:AM70" si="48">((D16*0.5)+C34-D52)*D89*D104*D$2</f>
        <v>0</v>
      </c>
      <c r="E70" s="23">
        <f t="shared" si="48"/>
        <v>0</v>
      </c>
      <c r="F70" s="23">
        <f t="shared" si="48"/>
        <v>0</v>
      </c>
      <c r="G70" s="23">
        <f t="shared" si="48"/>
        <v>0</v>
      </c>
      <c r="H70" s="23">
        <f t="shared" si="48"/>
        <v>0</v>
      </c>
      <c r="I70" s="23">
        <f t="shared" si="48"/>
        <v>0</v>
      </c>
      <c r="J70" s="23">
        <f t="shared" si="48"/>
        <v>0</v>
      </c>
      <c r="K70" s="23">
        <f t="shared" si="48"/>
        <v>0</v>
      </c>
      <c r="L70" s="23">
        <f t="shared" si="48"/>
        <v>0</v>
      </c>
      <c r="M70" s="23">
        <f t="shared" si="48"/>
        <v>0</v>
      </c>
      <c r="N70" s="23">
        <f t="shared" si="48"/>
        <v>0</v>
      </c>
      <c r="O70" s="23">
        <f t="shared" si="48"/>
        <v>0</v>
      </c>
      <c r="P70" s="23">
        <f t="shared" si="48"/>
        <v>0</v>
      </c>
      <c r="Q70" s="23">
        <f t="shared" si="48"/>
        <v>0</v>
      </c>
      <c r="R70" s="23">
        <f t="shared" si="48"/>
        <v>0</v>
      </c>
      <c r="S70" s="23">
        <f t="shared" si="48"/>
        <v>0</v>
      </c>
      <c r="T70" s="23">
        <f t="shared" si="48"/>
        <v>0</v>
      </c>
      <c r="U70" s="23">
        <f t="shared" si="48"/>
        <v>0</v>
      </c>
      <c r="V70" s="23">
        <f t="shared" si="48"/>
        <v>0</v>
      </c>
      <c r="W70" s="23">
        <f t="shared" si="48"/>
        <v>0</v>
      </c>
      <c r="X70" s="23">
        <f t="shared" si="48"/>
        <v>0</v>
      </c>
      <c r="Y70" s="23">
        <f t="shared" si="48"/>
        <v>0</v>
      </c>
      <c r="Z70" s="23">
        <f t="shared" si="48"/>
        <v>0</v>
      </c>
      <c r="AA70" s="23">
        <f t="shared" si="48"/>
        <v>0</v>
      </c>
      <c r="AB70" s="23">
        <f t="shared" si="48"/>
        <v>0</v>
      </c>
      <c r="AC70" s="23">
        <f t="shared" si="48"/>
        <v>0</v>
      </c>
      <c r="AD70" s="23">
        <f t="shared" si="48"/>
        <v>0</v>
      </c>
      <c r="AE70" s="23">
        <f t="shared" si="48"/>
        <v>0</v>
      </c>
      <c r="AF70" s="23">
        <f t="shared" si="48"/>
        <v>0</v>
      </c>
      <c r="AG70" s="23">
        <f t="shared" si="48"/>
        <v>0</v>
      </c>
      <c r="AH70" s="23">
        <f t="shared" si="48"/>
        <v>0</v>
      </c>
      <c r="AI70" s="23">
        <f t="shared" si="48"/>
        <v>0</v>
      </c>
      <c r="AJ70" s="23">
        <f t="shared" si="48"/>
        <v>0</v>
      </c>
      <c r="AK70" s="23">
        <f t="shared" si="48"/>
        <v>0</v>
      </c>
      <c r="AL70" s="23">
        <f t="shared" si="48"/>
        <v>0</v>
      </c>
      <c r="AM70" s="23">
        <f t="shared" si="48"/>
        <v>0</v>
      </c>
    </row>
    <row r="71" spans="1:41" ht="15.75" x14ac:dyDescent="0.25">
      <c r="A71" s="624"/>
      <c r="B71" s="13" t="str">
        <f t="shared" si="35"/>
        <v>Water Heating</v>
      </c>
      <c r="C71" s="23">
        <f t="shared" si="37"/>
        <v>0</v>
      </c>
      <c r="D71" s="23">
        <f t="shared" ref="D71:AM71" si="49">((D17*0.5)+C35-D53)*D90*D105*D$2</f>
        <v>0</v>
      </c>
      <c r="E71" s="23">
        <f t="shared" si="49"/>
        <v>0</v>
      </c>
      <c r="F71" s="23">
        <f t="shared" si="49"/>
        <v>0</v>
      </c>
      <c r="G71" s="23">
        <f t="shared" si="49"/>
        <v>0</v>
      </c>
      <c r="H71" s="23">
        <f t="shared" si="49"/>
        <v>0</v>
      </c>
      <c r="I71" s="23">
        <f t="shared" si="49"/>
        <v>0</v>
      </c>
      <c r="J71" s="23">
        <f t="shared" si="49"/>
        <v>0</v>
      </c>
      <c r="K71" s="23">
        <f t="shared" si="49"/>
        <v>0</v>
      </c>
      <c r="L71" s="23">
        <f t="shared" si="49"/>
        <v>0</v>
      </c>
      <c r="M71" s="23">
        <f t="shared" si="49"/>
        <v>0</v>
      </c>
      <c r="N71" s="23">
        <f t="shared" si="49"/>
        <v>0</v>
      </c>
      <c r="O71" s="23">
        <f t="shared" si="49"/>
        <v>0</v>
      </c>
      <c r="P71" s="23">
        <f t="shared" si="49"/>
        <v>0</v>
      </c>
      <c r="Q71" s="23">
        <f t="shared" si="49"/>
        <v>0</v>
      </c>
      <c r="R71" s="23">
        <f t="shared" si="49"/>
        <v>0</v>
      </c>
      <c r="S71" s="23">
        <f t="shared" si="49"/>
        <v>0</v>
      </c>
      <c r="T71" s="23">
        <f t="shared" si="49"/>
        <v>0</v>
      </c>
      <c r="U71" s="23">
        <f t="shared" si="49"/>
        <v>0</v>
      </c>
      <c r="V71" s="23">
        <f t="shared" si="49"/>
        <v>0</v>
      </c>
      <c r="W71" s="23">
        <f t="shared" si="49"/>
        <v>0</v>
      </c>
      <c r="X71" s="23">
        <f t="shared" si="49"/>
        <v>0</v>
      </c>
      <c r="Y71" s="23">
        <f t="shared" si="49"/>
        <v>0</v>
      </c>
      <c r="Z71" s="23">
        <f t="shared" si="49"/>
        <v>0</v>
      </c>
      <c r="AA71" s="23">
        <f t="shared" si="49"/>
        <v>0</v>
      </c>
      <c r="AB71" s="23">
        <f t="shared" si="49"/>
        <v>0</v>
      </c>
      <c r="AC71" s="23">
        <f t="shared" si="49"/>
        <v>0</v>
      </c>
      <c r="AD71" s="23">
        <f t="shared" si="49"/>
        <v>0</v>
      </c>
      <c r="AE71" s="23">
        <f t="shared" si="49"/>
        <v>0</v>
      </c>
      <c r="AF71" s="23">
        <f t="shared" si="49"/>
        <v>0</v>
      </c>
      <c r="AG71" s="23">
        <f t="shared" si="49"/>
        <v>0</v>
      </c>
      <c r="AH71" s="23">
        <f t="shared" si="49"/>
        <v>0</v>
      </c>
      <c r="AI71" s="23">
        <f t="shared" si="49"/>
        <v>0</v>
      </c>
      <c r="AJ71" s="23">
        <f t="shared" si="49"/>
        <v>0</v>
      </c>
      <c r="AK71" s="23">
        <f t="shared" si="49"/>
        <v>0</v>
      </c>
      <c r="AL71" s="23">
        <f t="shared" si="49"/>
        <v>0</v>
      </c>
      <c r="AM71" s="23">
        <f t="shared" si="49"/>
        <v>0</v>
      </c>
    </row>
    <row r="72" spans="1:41" ht="15.75" customHeight="1" x14ac:dyDescent="0.25">
      <c r="A72" s="624"/>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25">
      <c r="A73" s="624"/>
      <c r="B73" s="226" t="s">
        <v>25</v>
      </c>
      <c r="C73" s="23">
        <f>SUM(C59:C72)</f>
        <v>0</v>
      </c>
      <c r="D73" s="23">
        <f>SUM(D59:D72)</f>
        <v>86.251304116058051</v>
      </c>
      <c r="E73" s="23">
        <f t="shared" ref="E73:AM73" si="50">SUM(E59:E72)</f>
        <v>3228.1348071861271</v>
      </c>
      <c r="F73" s="23">
        <f t="shared" si="50"/>
        <v>7277.5177246531603</v>
      </c>
      <c r="G73" s="23">
        <f t="shared" si="50"/>
        <v>11685.544285746626</v>
      </c>
      <c r="H73" s="23">
        <f t="shared" si="50"/>
        <v>23828.117095544061</v>
      </c>
      <c r="I73" s="23">
        <f t="shared" si="50"/>
        <v>37640.709468098612</v>
      </c>
      <c r="J73" s="23">
        <f t="shared" si="50"/>
        <v>34925.114645760972</v>
      </c>
      <c r="K73" s="23">
        <f t="shared" si="50"/>
        <v>36086.419204675229</v>
      </c>
      <c r="L73" s="23">
        <f t="shared" si="50"/>
        <v>22794.13125995162</v>
      </c>
      <c r="M73" s="23">
        <f t="shared" si="50"/>
        <v>18836.467108751309</v>
      </c>
      <c r="N73" s="23">
        <f t="shared" si="50"/>
        <v>19711.661396374322</v>
      </c>
      <c r="O73" s="23">
        <f t="shared" si="50"/>
        <v>21833.197286018109</v>
      </c>
      <c r="P73" s="23">
        <f t="shared" si="50"/>
        <v>16713.740908159747</v>
      </c>
      <c r="Q73" s="23">
        <f t="shared" si="50"/>
        <v>18766.589565544538</v>
      </c>
      <c r="R73" s="23">
        <f t="shared" si="50"/>
        <v>18605.586045800468</v>
      </c>
      <c r="S73" s="23">
        <f t="shared" si="50"/>
        <v>23423.475830127962</v>
      </c>
      <c r="T73" s="23">
        <f t="shared" si="50"/>
        <v>2069.2567698864514</v>
      </c>
      <c r="U73" s="23">
        <f t="shared" si="50"/>
        <v>2534.4059866254461</v>
      </c>
      <c r="V73" s="23">
        <f t="shared" si="50"/>
        <v>2084.8980181619863</v>
      </c>
      <c r="W73" s="23">
        <f t="shared" si="50"/>
        <v>2115.2798935002274</v>
      </c>
      <c r="X73" s="23">
        <f t="shared" si="50"/>
        <v>1348.2107593496503</v>
      </c>
      <c r="Y73" s="23">
        <f t="shared" si="50"/>
        <v>1102.8454740389823</v>
      </c>
      <c r="Z73" s="23">
        <f t="shared" si="50"/>
        <v>1132.3192120979597</v>
      </c>
      <c r="AA73" s="23">
        <f t="shared" si="50"/>
        <v>1234.8362643402268</v>
      </c>
      <c r="AB73" s="23">
        <f t="shared" si="50"/>
        <v>958.5343654760411</v>
      </c>
      <c r="AC73" s="23">
        <f t="shared" si="50"/>
        <v>1091.9625431398456</v>
      </c>
      <c r="AD73" s="23">
        <f t="shared" si="50"/>
        <v>1086.0557851792048</v>
      </c>
      <c r="AE73" s="23">
        <f t="shared" si="50"/>
        <v>1394.0887250945275</v>
      </c>
      <c r="AF73" s="23">
        <f t="shared" si="50"/>
        <v>2069.2567698864514</v>
      </c>
      <c r="AG73" s="23">
        <f t="shared" si="50"/>
        <v>2534.4059866254461</v>
      </c>
      <c r="AH73" s="23">
        <f t="shared" si="50"/>
        <v>2084.8980181619863</v>
      </c>
      <c r="AI73" s="23">
        <f t="shared" si="50"/>
        <v>2115.2798935002274</v>
      </c>
      <c r="AJ73" s="23">
        <f t="shared" si="50"/>
        <v>1348.2107593496503</v>
      </c>
      <c r="AK73" s="23">
        <f t="shared" si="50"/>
        <v>1102.8454740389823</v>
      </c>
      <c r="AL73" s="23">
        <f t="shared" si="50"/>
        <v>1132.3192120979597</v>
      </c>
      <c r="AM73" s="23">
        <f t="shared" si="50"/>
        <v>1234.8362643402268</v>
      </c>
    </row>
    <row r="74" spans="1:41" ht="16.5" customHeight="1" thickBot="1" x14ac:dyDescent="0.3">
      <c r="A74" s="625"/>
      <c r="B74" s="127" t="s">
        <v>26</v>
      </c>
      <c r="C74" s="24">
        <f>C73</f>
        <v>0</v>
      </c>
      <c r="D74" s="24">
        <f>C74+D73</f>
        <v>86.251304116058051</v>
      </c>
      <c r="E74" s="24">
        <f t="shared" ref="E74:AM74" si="51">D74+E73</f>
        <v>3314.3861113021853</v>
      </c>
      <c r="F74" s="24">
        <f t="shared" si="51"/>
        <v>10591.903835955345</v>
      </c>
      <c r="G74" s="24">
        <f t="shared" si="51"/>
        <v>22277.448121701971</v>
      </c>
      <c r="H74" s="24">
        <f t="shared" si="51"/>
        <v>46105.565217246032</v>
      </c>
      <c r="I74" s="24">
        <f t="shared" si="51"/>
        <v>83746.274685344644</v>
      </c>
      <c r="J74" s="24">
        <f t="shared" si="51"/>
        <v>118671.38933110562</v>
      </c>
      <c r="K74" s="24">
        <f t="shared" si="51"/>
        <v>154757.80853578084</v>
      </c>
      <c r="L74" s="24">
        <f t="shared" si="51"/>
        <v>177551.93979573247</v>
      </c>
      <c r="M74" s="24">
        <f t="shared" si="51"/>
        <v>196388.40690448377</v>
      </c>
      <c r="N74" s="24">
        <f t="shared" si="51"/>
        <v>216100.06830085808</v>
      </c>
      <c r="O74" s="24">
        <f t="shared" si="51"/>
        <v>237933.26558687619</v>
      </c>
      <c r="P74" s="24">
        <f t="shared" si="51"/>
        <v>254647.00649503595</v>
      </c>
      <c r="Q74" s="24">
        <f t="shared" si="51"/>
        <v>273413.59606058052</v>
      </c>
      <c r="R74" s="24">
        <f t="shared" si="51"/>
        <v>292019.18210638099</v>
      </c>
      <c r="S74" s="24">
        <f t="shared" si="51"/>
        <v>315442.65793650894</v>
      </c>
      <c r="T74" s="24">
        <f t="shared" si="51"/>
        <v>317511.91470639542</v>
      </c>
      <c r="U74" s="24">
        <f t="shared" si="51"/>
        <v>320046.32069302088</v>
      </c>
      <c r="V74" s="24">
        <f t="shared" si="51"/>
        <v>322131.21871118288</v>
      </c>
      <c r="W74" s="24">
        <f t="shared" si="51"/>
        <v>324246.49860468309</v>
      </c>
      <c r="X74" s="24">
        <f t="shared" si="51"/>
        <v>325594.70936403272</v>
      </c>
      <c r="Y74" s="24">
        <f t="shared" si="51"/>
        <v>326697.55483807169</v>
      </c>
      <c r="Z74" s="24">
        <f t="shared" si="51"/>
        <v>327829.87405016966</v>
      </c>
      <c r="AA74" s="24">
        <f t="shared" si="51"/>
        <v>329064.71031450987</v>
      </c>
      <c r="AB74" s="24">
        <f t="shared" si="51"/>
        <v>330023.24467998592</v>
      </c>
      <c r="AC74" s="24">
        <f t="shared" si="51"/>
        <v>331115.20722312579</v>
      </c>
      <c r="AD74" s="24">
        <f t="shared" si="51"/>
        <v>332201.26300830499</v>
      </c>
      <c r="AE74" s="24">
        <f t="shared" si="51"/>
        <v>333595.3517333995</v>
      </c>
      <c r="AF74" s="24">
        <f t="shared" si="51"/>
        <v>335664.60850328597</v>
      </c>
      <c r="AG74" s="24">
        <f t="shared" si="51"/>
        <v>338199.01448991144</v>
      </c>
      <c r="AH74" s="24">
        <f t="shared" si="51"/>
        <v>340283.91250807344</v>
      </c>
      <c r="AI74" s="24">
        <f t="shared" si="51"/>
        <v>342399.19240157364</v>
      </c>
      <c r="AJ74" s="24">
        <f t="shared" si="51"/>
        <v>343747.40316092328</v>
      </c>
      <c r="AK74" s="24">
        <f t="shared" si="51"/>
        <v>344850.24863496225</v>
      </c>
      <c r="AL74" s="24">
        <f t="shared" si="51"/>
        <v>345982.56784706021</v>
      </c>
      <c r="AM74" s="24">
        <f t="shared" si="51"/>
        <v>347217.40411140042</v>
      </c>
    </row>
    <row r="75" spans="1:41" s="95" customFormat="1" x14ac:dyDescent="0.25">
      <c r="A75" s="395"/>
      <c r="B75" s="398"/>
      <c r="C75" s="400"/>
      <c r="D75" s="401"/>
      <c r="E75" s="400"/>
      <c r="F75" s="401"/>
      <c r="G75" s="400"/>
      <c r="H75" s="401"/>
      <c r="I75" s="400"/>
      <c r="J75" s="401"/>
      <c r="K75" s="400"/>
      <c r="L75" s="401"/>
      <c r="M75" s="400"/>
      <c r="N75" s="401"/>
      <c r="O75" s="400"/>
      <c r="P75" s="401"/>
      <c r="Q75" s="400"/>
      <c r="R75" s="401"/>
      <c r="S75" s="400"/>
      <c r="T75" s="401"/>
      <c r="U75" s="400"/>
      <c r="V75" s="401"/>
      <c r="W75" s="400"/>
      <c r="X75" s="401"/>
      <c r="Y75" s="400"/>
      <c r="Z75" s="401"/>
      <c r="AA75" s="400"/>
      <c r="AB75" s="401"/>
      <c r="AC75" s="400"/>
      <c r="AD75" s="401"/>
      <c r="AE75" s="400"/>
      <c r="AF75" s="401"/>
      <c r="AG75" s="400"/>
      <c r="AH75" s="401"/>
      <c r="AI75" s="400"/>
      <c r="AJ75" s="401"/>
      <c r="AK75" s="400"/>
      <c r="AL75" s="401"/>
      <c r="AM75" s="400"/>
    </row>
    <row r="76" spans="1:41" s="95" customFormat="1" ht="15.75" thickBot="1" x14ac:dyDescent="0.3">
      <c r="B76" s="394"/>
      <c r="C76" s="395"/>
      <c r="D76" s="395"/>
      <c r="E76" s="395"/>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row>
    <row r="77" spans="1:41" s="95" customFormat="1" ht="16.5" thickBot="1" x14ac:dyDescent="0.3">
      <c r="A77" s="626" t="s">
        <v>12</v>
      </c>
      <c r="B77" s="17" t="s">
        <v>12</v>
      </c>
      <c r="C77" s="135">
        <f>C$4</f>
        <v>45292</v>
      </c>
      <c r="D77" s="135">
        <f t="shared" ref="D77:AM77" si="52">D$4</f>
        <v>45323</v>
      </c>
      <c r="E77" s="135">
        <f t="shared" si="52"/>
        <v>45352</v>
      </c>
      <c r="F77" s="135">
        <f t="shared" si="52"/>
        <v>45383</v>
      </c>
      <c r="G77" s="135">
        <f t="shared" si="52"/>
        <v>45413</v>
      </c>
      <c r="H77" s="135">
        <f t="shared" si="52"/>
        <v>45444</v>
      </c>
      <c r="I77" s="135">
        <f t="shared" si="52"/>
        <v>45474</v>
      </c>
      <c r="J77" s="135">
        <f t="shared" si="52"/>
        <v>45505</v>
      </c>
      <c r="K77" s="135">
        <f t="shared" si="52"/>
        <v>45536</v>
      </c>
      <c r="L77" s="135">
        <f t="shared" si="52"/>
        <v>45566</v>
      </c>
      <c r="M77" s="135">
        <f t="shared" si="52"/>
        <v>45597</v>
      </c>
      <c r="N77" s="135">
        <f t="shared" si="52"/>
        <v>45627</v>
      </c>
      <c r="O77" s="135">
        <f t="shared" si="52"/>
        <v>45658</v>
      </c>
      <c r="P77" s="135">
        <f t="shared" si="52"/>
        <v>45689</v>
      </c>
      <c r="Q77" s="135">
        <f t="shared" si="52"/>
        <v>45717</v>
      </c>
      <c r="R77" s="135">
        <f t="shared" si="52"/>
        <v>45748</v>
      </c>
      <c r="S77" s="135">
        <f t="shared" si="52"/>
        <v>45778</v>
      </c>
      <c r="T77" s="135">
        <f t="shared" si="52"/>
        <v>45809</v>
      </c>
      <c r="U77" s="135">
        <f t="shared" si="52"/>
        <v>45839</v>
      </c>
      <c r="V77" s="135">
        <f t="shared" si="52"/>
        <v>45870</v>
      </c>
      <c r="W77" s="135">
        <f t="shared" si="52"/>
        <v>45901</v>
      </c>
      <c r="X77" s="135">
        <f t="shared" si="52"/>
        <v>45931</v>
      </c>
      <c r="Y77" s="135">
        <f t="shared" si="52"/>
        <v>45962</v>
      </c>
      <c r="Z77" s="135">
        <f t="shared" si="52"/>
        <v>45992</v>
      </c>
      <c r="AA77" s="135">
        <f t="shared" si="52"/>
        <v>46023</v>
      </c>
      <c r="AB77" s="135">
        <f t="shared" si="52"/>
        <v>46054</v>
      </c>
      <c r="AC77" s="135">
        <f t="shared" si="52"/>
        <v>46082</v>
      </c>
      <c r="AD77" s="135">
        <f t="shared" si="52"/>
        <v>46113</v>
      </c>
      <c r="AE77" s="135">
        <f t="shared" si="52"/>
        <v>46143</v>
      </c>
      <c r="AF77" s="135">
        <f t="shared" si="52"/>
        <v>46174</v>
      </c>
      <c r="AG77" s="135">
        <f t="shared" si="52"/>
        <v>46204</v>
      </c>
      <c r="AH77" s="135">
        <f t="shared" si="52"/>
        <v>46235</v>
      </c>
      <c r="AI77" s="135">
        <f t="shared" si="52"/>
        <v>46266</v>
      </c>
      <c r="AJ77" s="135">
        <f t="shared" si="52"/>
        <v>46296</v>
      </c>
      <c r="AK77" s="135">
        <f t="shared" si="52"/>
        <v>46327</v>
      </c>
      <c r="AL77" s="135">
        <f t="shared" si="52"/>
        <v>46357</v>
      </c>
      <c r="AM77" s="135">
        <f t="shared" si="52"/>
        <v>46388</v>
      </c>
      <c r="AO77" s="95" t="s">
        <v>172</v>
      </c>
    </row>
    <row r="78" spans="1:41" s="95" customFormat="1" ht="15.75" customHeight="1" x14ac:dyDescent="0.25">
      <c r="A78" s="627"/>
      <c r="B78" s="13" t="str">
        <f>B59</f>
        <v>Air Comp</v>
      </c>
      <c r="C78" s="375">
        <f>'2M - SGS'!C78</f>
        <v>8.5109000000000004E-2</v>
      </c>
      <c r="D78" s="375">
        <f>'2M - SGS'!D78</f>
        <v>7.7715000000000006E-2</v>
      </c>
      <c r="E78" s="375">
        <f>'2M - SGS'!E78</f>
        <v>8.6136000000000004E-2</v>
      </c>
      <c r="F78" s="375">
        <f>'2M - SGS'!F78</f>
        <v>7.9796000000000006E-2</v>
      </c>
      <c r="G78" s="375">
        <f>'2M - SGS'!G78</f>
        <v>8.5334999999999994E-2</v>
      </c>
      <c r="H78" s="375">
        <f>'2M - SGS'!H78</f>
        <v>8.1994999999999998E-2</v>
      </c>
      <c r="I78" s="375">
        <f>'2M - SGS'!I78</f>
        <v>8.4098999999999993E-2</v>
      </c>
      <c r="J78" s="375">
        <f>'2M - SGS'!J78</f>
        <v>8.4198999999999996E-2</v>
      </c>
      <c r="K78" s="375">
        <f>'2M - SGS'!K78</f>
        <v>8.2512000000000002E-2</v>
      </c>
      <c r="L78" s="375">
        <f>'2M - SGS'!L78</f>
        <v>8.5277000000000006E-2</v>
      </c>
      <c r="M78" s="375">
        <f>'2M - SGS'!M78</f>
        <v>8.2588999999999996E-2</v>
      </c>
      <c r="N78" s="375">
        <f>'2M - SGS'!N78</f>
        <v>8.5237999999999994E-2</v>
      </c>
      <c r="O78" s="375">
        <f>'2M - SGS'!O78</f>
        <v>8.5109000000000004E-2</v>
      </c>
      <c r="P78" s="375">
        <f>'2M - SGS'!P78</f>
        <v>7.7715000000000006E-2</v>
      </c>
      <c r="Q78" s="375">
        <f>'2M - SGS'!Q78</f>
        <v>8.6136000000000004E-2</v>
      </c>
      <c r="R78" s="375">
        <f>'2M - SGS'!R78</f>
        <v>7.9796000000000006E-2</v>
      </c>
      <c r="S78" s="375">
        <f>'2M - SGS'!S78</f>
        <v>8.5334999999999994E-2</v>
      </c>
      <c r="T78" s="375">
        <f>'2M - SGS'!T78</f>
        <v>8.1994999999999998E-2</v>
      </c>
      <c r="U78" s="375">
        <f>'2M - SGS'!U78</f>
        <v>8.4098999999999993E-2</v>
      </c>
      <c r="V78" s="375">
        <f>'2M - SGS'!V78</f>
        <v>8.4198999999999996E-2</v>
      </c>
      <c r="W78" s="375">
        <f>'2M - SGS'!W78</f>
        <v>8.2512000000000002E-2</v>
      </c>
      <c r="X78" s="375">
        <f>'2M - SGS'!X78</f>
        <v>8.5277000000000006E-2</v>
      </c>
      <c r="Y78" s="375">
        <f>'2M - SGS'!Y78</f>
        <v>8.2588999999999996E-2</v>
      </c>
      <c r="Z78" s="375">
        <f>'2M - SGS'!Z78</f>
        <v>8.5237999999999994E-2</v>
      </c>
      <c r="AA78" s="375">
        <f>'2M - SGS'!AA78</f>
        <v>8.5109000000000004E-2</v>
      </c>
      <c r="AB78" s="375">
        <f>'2M - SGS'!AB78</f>
        <v>7.7715000000000006E-2</v>
      </c>
      <c r="AC78" s="375">
        <f>'2M - SGS'!AC78</f>
        <v>8.6136000000000004E-2</v>
      </c>
      <c r="AD78" s="375">
        <f>'2M - SGS'!AD78</f>
        <v>7.9796000000000006E-2</v>
      </c>
      <c r="AE78" s="375">
        <f>'2M - SGS'!AE78</f>
        <v>8.5334999999999994E-2</v>
      </c>
      <c r="AF78" s="375">
        <f>'2M - SGS'!AF78</f>
        <v>8.1994999999999998E-2</v>
      </c>
      <c r="AG78" s="375">
        <f>'2M - SGS'!AG78</f>
        <v>8.4098999999999993E-2</v>
      </c>
      <c r="AH78" s="375">
        <f>'2M - SGS'!AH78</f>
        <v>8.4198999999999996E-2</v>
      </c>
      <c r="AI78" s="375">
        <f>'2M - SGS'!AI78</f>
        <v>8.2512000000000002E-2</v>
      </c>
      <c r="AJ78" s="375">
        <f>'2M - SGS'!AJ78</f>
        <v>8.5277000000000006E-2</v>
      </c>
      <c r="AK78" s="375">
        <f>'2M - SGS'!AK78</f>
        <v>8.2588999999999996E-2</v>
      </c>
      <c r="AL78" s="375">
        <f>'2M - SGS'!AL78</f>
        <v>8.5237999999999994E-2</v>
      </c>
      <c r="AM78" s="375">
        <f>'2M - SGS'!AM78</f>
        <v>8.5109000000000004E-2</v>
      </c>
      <c r="AO78" s="373">
        <f t="shared" ref="AO78:AO90" si="53">SUM(C78:N78)</f>
        <v>1.0000000000000002</v>
      </c>
    </row>
    <row r="79" spans="1:41" s="95" customFormat="1" ht="15.75" x14ac:dyDescent="0.25">
      <c r="A79" s="627"/>
      <c r="B79" s="13" t="str">
        <f t="shared" ref="B79:B90" si="54">B60</f>
        <v>Building Shell</v>
      </c>
      <c r="C79" s="375">
        <f>'2M - SGS'!C79</f>
        <v>0.107824</v>
      </c>
      <c r="D79" s="375">
        <f>'2M - SGS'!D79</f>
        <v>9.1051999999999994E-2</v>
      </c>
      <c r="E79" s="375">
        <f>'2M - SGS'!E79</f>
        <v>7.1135000000000004E-2</v>
      </c>
      <c r="F79" s="375">
        <f>'2M - SGS'!F79</f>
        <v>4.1179E-2</v>
      </c>
      <c r="G79" s="375">
        <f>'2M - SGS'!G79</f>
        <v>4.4423999999999998E-2</v>
      </c>
      <c r="H79" s="375">
        <f>'2M - SGS'!H79</f>
        <v>0.106128</v>
      </c>
      <c r="I79" s="375">
        <f>'2M - SGS'!I79</f>
        <v>0.14288100000000001</v>
      </c>
      <c r="J79" s="375">
        <f>'2M - SGS'!J79</f>
        <v>0.133494</v>
      </c>
      <c r="K79" s="375">
        <f>'2M - SGS'!K79</f>
        <v>5.781E-2</v>
      </c>
      <c r="L79" s="375">
        <f>'2M - SGS'!L79</f>
        <v>3.8018000000000003E-2</v>
      </c>
      <c r="M79" s="375">
        <f>'2M - SGS'!M79</f>
        <v>6.2103999999999999E-2</v>
      </c>
      <c r="N79" s="375">
        <f>'2M - SGS'!N79</f>
        <v>0.103951</v>
      </c>
      <c r="O79" s="375">
        <f>'2M - SGS'!O79</f>
        <v>0.107824</v>
      </c>
      <c r="P79" s="375">
        <f>'2M - SGS'!P79</f>
        <v>9.1051999999999994E-2</v>
      </c>
      <c r="Q79" s="375">
        <f>'2M - SGS'!Q79</f>
        <v>7.1135000000000004E-2</v>
      </c>
      <c r="R79" s="375">
        <f>'2M - SGS'!R79</f>
        <v>4.1179E-2</v>
      </c>
      <c r="S79" s="375">
        <f>'2M - SGS'!S79</f>
        <v>4.4423999999999998E-2</v>
      </c>
      <c r="T79" s="375">
        <f>'2M - SGS'!T79</f>
        <v>0.106128</v>
      </c>
      <c r="U79" s="375">
        <f>'2M - SGS'!U79</f>
        <v>0.14288100000000001</v>
      </c>
      <c r="V79" s="375">
        <f>'2M - SGS'!V79</f>
        <v>0.133494</v>
      </c>
      <c r="W79" s="375">
        <f>'2M - SGS'!W79</f>
        <v>5.781E-2</v>
      </c>
      <c r="X79" s="375">
        <f>'2M - SGS'!X79</f>
        <v>3.8018000000000003E-2</v>
      </c>
      <c r="Y79" s="375">
        <f>'2M - SGS'!Y79</f>
        <v>6.2103999999999999E-2</v>
      </c>
      <c r="Z79" s="375">
        <f>'2M - SGS'!Z79</f>
        <v>0.103951</v>
      </c>
      <c r="AA79" s="375">
        <f>'2M - SGS'!AA79</f>
        <v>0.107824</v>
      </c>
      <c r="AB79" s="375">
        <f>'2M - SGS'!AB79</f>
        <v>9.1051999999999994E-2</v>
      </c>
      <c r="AC79" s="375">
        <f>'2M - SGS'!AC79</f>
        <v>7.1135000000000004E-2</v>
      </c>
      <c r="AD79" s="375">
        <f>'2M - SGS'!AD79</f>
        <v>4.1179E-2</v>
      </c>
      <c r="AE79" s="375">
        <f>'2M - SGS'!AE79</f>
        <v>4.4423999999999998E-2</v>
      </c>
      <c r="AF79" s="375">
        <f>'2M - SGS'!AF79</f>
        <v>0.106128</v>
      </c>
      <c r="AG79" s="375">
        <f>'2M - SGS'!AG79</f>
        <v>0.14288100000000001</v>
      </c>
      <c r="AH79" s="375">
        <f>'2M - SGS'!AH79</f>
        <v>0.133494</v>
      </c>
      <c r="AI79" s="375">
        <f>'2M - SGS'!AI79</f>
        <v>5.781E-2</v>
      </c>
      <c r="AJ79" s="375">
        <f>'2M - SGS'!AJ79</f>
        <v>3.8018000000000003E-2</v>
      </c>
      <c r="AK79" s="375">
        <f>'2M - SGS'!AK79</f>
        <v>6.2103999999999999E-2</v>
      </c>
      <c r="AL79" s="375">
        <f>'2M - SGS'!AL79</f>
        <v>0.103951</v>
      </c>
      <c r="AM79" s="375">
        <f>'2M - SGS'!AM79</f>
        <v>0.107824</v>
      </c>
      <c r="AO79" s="373">
        <f t="shared" si="53"/>
        <v>1</v>
      </c>
    </row>
    <row r="80" spans="1:41" s="95" customFormat="1" ht="15.75" x14ac:dyDescent="0.25">
      <c r="A80" s="627"/>
      <c r="B80" s="13" t="str">
        <f t="shared" si="54"/>
        <v>Cooking</v>
      </c>
      <c r="C80" s="375">
        <f>'2M - SGS'!C80</f>
        <v>8.6096000000000006E-2</v>
      </c>
      <c r="D80" s="375">
        <f>'2M - SGS'!D80</f>
        <v>7.8608999999999998E-2</v>
      </c>
      <c r="E80" s="375">
        <f>'2M - SGS'!E80</f>
        <v>8.1547999999999995E-2</v>
      </c>
      <c r="F80" s="375">
        <f>'2M - SGS'!F80</f>
        <v>7.2947999999999999E-2</v>
      </c>
      <c r="G80" s="375">
        <f>'2M - SGS'!G80</f>
        <v>8.6277000000000006E-2</v>
      </c>
      <c r="H80" s="375">
        <f>'2M - SGS'!H80</f>
        <v>8.3294000000000007E-2</v>
      </c>
      <c r="I80" s="375">
        <f>'2M - SGS'!I80</f>
        <v>8.5859000000000005E-2</v>
      </c>
      <c r="J80" s="375">
        <f>'2M - SGS'!J80</f>
        <v>8.5885000000000003E-2</v>
      </c>
      <c r="K80" s="375">
        <f>'2M - SGS'!K80</f>
        <v>8.3474999999999994E-2</v>
      </c>
      <c r="L80" s="375">
        <f>'2M - SGS'!L80</f>
        <v>8.6262000000000005E-2</v>
      </c>
      <c r="M80" s="375">
        <f>'2M - SGS'!M80</f>
        <v>8.3496000000000001E-2</v>
      </c>
      <c r="N80" s="375">
        <f>'2M - SGS'!N80</f>
        <v>8.6250999999999994E-2</v>
      </c>
      <c r="O80" s="375">
        <f>'2M - SGS'!O80</f>
        <v>8.6096000000000006E-2</v>
      </c>
      <c r="P80" s="375">
        <f>'2M - SGS'!P80</f>
        <v>7.8608999999999998E-2</v>
      </c>
      <c r="Q80" s="375">
        <f>'2M - SGS'!Q80</f>
        <v>8.1547999999999995E-2</v>
      </c>
      <c r="R80" s="375">
        <f>'2M - SGS'!R80</f>
        <v>7.2947999999999999E-2</v>
      </c>
      <c r="S80" s="375">
        <f>'2M - SGS'!S80</f>
        <v>8.6277000000000006E-2</v>
      </c>
      <c r="T80" s="375">
        <f>'2M - SGS'!T80</f>
        <v>8.3294000000000007E-2</v>
      </c>
      <c r="U80" s="375">
        <f>'2M - SGS'!U80</f>
        <v>8.5859000000000005E-2</v>
      </c>
      <c r="V80" s="375">
        <f>'2M - SGS'!V80</f>
        <v>8.5885000000000003E-2</v>
      </c>
      <c r="W80" s="375">
        <f>'2M - SGS'!W80</f>
        <v>8.3474999999999994E-2</v>
      </c>
      <c r="X80" s="375">
        <f>'2M - SGS'!X80</f>
        <v>8.6262000000000005E-2</v>
      </c>
      <c r="Y80" s="375">
        <f>'2M - SGS'!Y80</f>
        <v>8.3496000000000001E-2</v>
      </c>
      <c r="Z80" s="375">
        <f>'2M - SGS'!Z80</f>
        <v>8.6250999999999994E-2</v>
      </c>
      <c r="AA80" s="375">
        <f>'2M - SGS'!AA80</f>
        <v>8.6096000000000006E-2</v>
      </c>
      <c r="AB80" s="375">
        <f>'2M - SGS'!AB80</f>
        <v>7.8608999999999998E-2</v>
      </c>
      <c r="AC80" s="375">
        <f>'2M - SGS'!AC80</f>
        <v>8.1547999999999995E-2</v>
      </c>
      <c r="AD80" s="375">
        <f>'2M - SGS'!AD80</f>
        <v>7.2947999999999999E-2</v>
      </c>
      <c r="AE80" s="375">
        <f>'2M - SGS'!AE80</f>
        <v>8.6277000000000006E-2</v>
      </c>
      <c r="AF80" s="375">
        <f>'2M - SGS'!AF80</f>
        <v>8.3294000000000007E-2</v>
      </c>
      <c r="AG80" s="375">
        <f>'2M - SGS'!AG80</f>
        <v>8.5859000000000005E-2</v>
      </c>
      <c r="AH80" s="375">
        <f>'2M - SGS'!AH80</f>
        <v>8.5885000000000003E-2</v>
      </c>
      <c r="AI80" s="375">
        <f>'2M - SGS'!AI80</f>
        <v>8.3474999999999994E-2</v>
      </c>
      <c r="AJ80" s="375">
        <f>'2M - SGS'!AJ80</f>
        <v>8.6262000000000005E-2</v>
      </c>
      <c r="AK80" s="375">
        <f>'2M - SGS'!AK80</f>
        <v>8.3496000000000001E-2</v>
      </c>
      <c r="AL80" s="375">
        <f>'2M - SGS'!AL80</f>
        <v>8.6250999999999994E-2</v>
      </c>
      <c r="AM80" s="375">
        <f>'2M - SGS'!AM80</f>
        <v>8.6096000000000006E-2</v>
      </c>
      <c r="AO80" s="373">
        <f t="shared" si="53"/>
        <v>0.99999999999999989</v>
      </c>
    </row>
    <row r="81" spans="1:41" s="95" customFormat="1" ht="15.75" x14ac:dyDescent="0.25">
      <c r="A81" s="627"/>
      <c r="B81" s="13" t="str">
        <f t="shared" si="54"/>
        <v>Cooling</v>
      </c>
      <c r="C81" s="375">
        <f>'2M - SGS'!C81</f>
        <v>6.0000000000000002E-6</v>
      </c>
      <c r="D81" s="375">
        <f>'2M - SGS'!D81</f>
        <v>2.4699999999999999E-4</v>
      </c>
      <c r="E81" s="375">
        <f>'2M - SGS'!E81</f>
        <v>7.2360000000000002E-3</v>
      </c>
      <c r="F81" s="375">
        <f>'2M - SGS'!F81</f>
        <v>2.1690999999999998E-2</v>
      </c>
      <c r="G81" s="375">
        <f>'2M - SGS'!G81</f>
        <v>6.2979999999999994E-2</v>
      </c>
      <c r="H81" s="375">
        <f>'2M - SGS'!H81</f>
        <v>0.21317</v>
      </c>
      <c r="I81" s="375">
        <f>'2M - SGS'!I81</f>
        <v>0.29002899999999998</v>
      </c>
      <c r="J81" s="375">
        <f>'2M - SGS'!J81</f>
        <v>0.270206</v>
      </c>
      <c r="K81" s="375">
        <f>'2M - SGS'!K81</f>
        <v>0.108695</v>
      </c>
      <c r="L81" s="375">
        <f>'2M - SGS'!L81</f>
        <v>1.9643000000000001E-2</v>
      </c>
      <c r="M81" s="375">
        <f>'2M - SGS'!M81</f>
        <v>6.0299999999999998E-3</v>
      </c>
      <c r="N81" s="375">
        <f>'2M - SGS'!N81</f>
        <v>6.7000000000000002E-5</v>
      </c>
      <c r="O81" s="375">
        <f>'2M - SGS'!O81</f>
        <v>6.0000000000000002E-6</v>
      </c>
      <c r="P81" s="375">
        <f>'2M - SGS'!P81</f>
        <v>2.4699999999999999E-4</v>
      </c>
      <c r="Q81" s="375">
        <f>'2M - SGS'!Q81</f>
        <v>7.2360000000000002E-3</v>
      </c>
      <c r="R81" s="375">
        <f>'2M - SGS'!R81</f>
        <v>2.1690999999999998E-2</v>
      </c>
      <c r="S81" s="375">
        <f>'2M - SGS'!S81</f>
        <v>6.2979999999999994E-2</v>
      </c>
      <c r="T81" s="375">
        <f>'2M - SGS'!T81</f>
        <v>0.21317</v>
      </c>
      <c r="U81" s="375">
        <f>'2M - SGS'!U81</f>
        <v>0.29002899999999998</v>
      </c>
      <c r="V81" s="375">
        <f>'2M - SGS'!V81</f>
        <v>0.270206</v>
      </c>
      <c r="W81" s="375">
        <f>'2M - SGS'!W81</f>
        <v>0.108695</v>
      </c>
      <c r="X81" s="375">
        <f>'2M - SGS'!X81</f>
        <v>1.9643000000000001E-2</v>
      </c>
      <c r="Y81" s="375">
        <f>'2M - SGS'!Y81</f>
        <v>6.0299999999999998E-3</v>
      </c>
      <c r="Z81" s="375">
        <f>'2M - SGS'!Z81</f>
        <v>6.7000000000000002E-5</v>
      </c>
      <c r="AA81" s="375">
        <f>'2M - SGS'!AA81</f>
        <v>6.0000000000000002E-6</v>
      </c>
      <c r="AB81" s="375">
        <f>'2M - SGS'!AB81</f>
        <v>2.4699999999999999E-4</v>
      </c>
      <c r="AC81" s="375">
        <f>'2M - SGS'!AC81</f>
        <v>7.2360000000000002E-3</v>
      </c>
      <c r="AD81" s="375">
        <f>'2M - SGS'!AD81</f>
        <v>2.1690999999999998E-2</v>
      </c>
      <c r="AE81" s="375">
        <f>'2M - SGS'!AE81</f>
        <v>6.2979999999999994E-2</v>
      </c>
      <c r="AF81" s="375">
        <f>'2M - SGS'!AF81</f>
        <v>0.21317</v>
      </c>
      <c r="AG81" s="375">
        <f>'2M - SGS'!AG81</f>
        <v>0.29002899999999998</v>
      </c>
      <c r="AH81" s="375">
        <f>'2M - SGS'!AH81</f>
        <v>0.270206</v>
      </c>
      <c r="AI81" s="375">
        <f>'2M - SGS'!AI81</f>
        <v>0.108695</v>
      </c>
      <c r="AJ81" s="375">
        <f>'2M - SGS'!AJ81</f>
        <v>1.9643000000000001E-2</v>
      </c>
      <c r="AK81" s="375">
        <f>'2M - SGS'!AK81</f>
        <v>6.0299999999999998E-3</v>
      </c>
      <c r="AL81" s="375">
        <f>'2M - SGS'!AL81</f>
        <v>6.7000000000000002E-5</v>
      </c>
      <c r="AM81" s="375">
        <f>'2M - SGS'!AM81</f>
        <v>6.0000000000000002E-6</v>
      </c>
      <c r="AO81" s="373">
        <f t="shared" si="53"/>
        <v>0.99999999999999989</v>
      </c>
    </row>
    <row r="82" spans="1:41" s="95" customFormat="1" ht="15.75" x14ac:dyDescent="0.25">
      <c r="A82" s="627"/>
      <c r="B82" s="13" t="str">
        <f t="shared" si="54"/>
        <v>Ext Lighting</v>
      </c>
      <c r="C82" s="375">
        <f>'2M - SGS'!C82</f>
        <v>0.106265</v>
      </c>
      <c r="D82" s="375">
        <f>'2M - SGS'!D82</f>
        <v>8.2161999999999999E-2</v>
      </c>
      <c r="E82" s="375">
        <f>'2M - SGS'!E82</f>
        <v>7.0887000000000006E-2</v>
      </c>
      <c r="F82" s="375">
        <f>'2M - SGS'!F82</f>
        <v>6.8145999999999998E-2</v>
      </c>
      <c r="G82" s="375">
        <f>'2M - SGS'!G82</f>
        <v>8.1852999999999995E-2</v>
      </c>
      <c r="H82" s="375">
        <f>'2M - SGS'!H82</f>
        <v>6.7163E-2</v>
      </c>
      <c r="I82" s="375">
        <f>'2M - SGS'!I82</f>
        <v>8.6751999999999996E-2</v>
      </c>
      <c r="J82" s="375">
        <f>'2M - SGS'!J82</f>
        <v>6.9401000000000004E-2</v>
      </c>
      <c r="K82" s="375">
        <f>'2M - SGS'!K82</f>
        <v>8.2907999999999996E-2</v>
      </c>
      <c r="L82" s="375">
        <f>'2M - SGS'!L82</f>
        <v>0.100507</v>
      </c>
      <c r="M82" s="375">
        <f>'2M - SGS'!M82</f>
        <v>8.7251999999999996E-2</v>
      </c>
      <c r="N82" s="375">
        <f>'2M - SGS'!N82</f>
        <v>9.6703999999999998E-2</v>
      </c>
      <c r="O82" s="375">
        <f>'2M - SGS'!O82</f>
        <v>0.106265</v>
      </c>
      <c r="P82" s="375">
        <f>'2M - SGS'!P82</f>
        <v>8.2161999999999999E-2</v>
      </c>
      <c r="Q82" s="375">
        <f>'2M - SGS'!Q82</f>
        <v>7.0887000000000006E-2</v>
      </c>
      <c r="R82" s="375">
        <f>'2M - SGS'!R82</f>
        <v>6.8145999999999998E-2</v>
      </c>
      <c r="S82" s="375">
        <f>'2M - SGS'!S82</f>
        <v>8.1852999999999995E-2</v>
      </c>
      <c r="T82" s="375">
        <f>'2M - SGS'!T82</f>
        <v>6.7163E-2</v>
      </c>
      <c r="U82" s="375">
        <f>'2M - SGS'!U82</f>
        <v>8.6751999999999996E-2</v>
      </c>
      <c r="V82" s="375">
        <f>'2M - SGS'!V82</f>
        <v>6.9401000000000004E-2</v>
      </c>
      <c r="W82" s="375">
        <f>'2M - SGS'!W82</f>
        <v>8.2907999999999996E-2</v>
      </c>
      <c r="X82" s="375">
        <f>'2M - SGS'!X82</f>
        <v>0.100507</v>
      </c>
      <c r="Y82" s="375">
        <f>'2M - SGS'!Y82</f>
        <v>8.7251999999999996E-2</v>
      </c>
      <c r="Z82" s="375">
        <f>'2M - SGS'!Z82</f>
        <v>9.6703999999999998E-2</v>
      </c>
      <c r="AA82" s="375">
        <f>'2M - SGS'!AA82</f>
        <v>0.106265</v>
      </c>
      <c r="AB82" s="375">
        <f>'2M - SGS'!AB82</f>
        <v>8.2161999999999999E-2</v>
      </c>
      <c r="AC82" s="375">
        <f>'2M - SGS'!AC82</f>
        <v>7.0887000000000006E-2</v>
      </c>
      <c r="AD82" s="375">
        <f>'2M - SGS'!AD82</f>
        <v>6.8145999999999998E-2</v>
      </c>
      <c r="AE82" s="375">
        <f>'2M - SGS'!AE82</f>
        <v>8.1852999999999995E-2</v>
      </c>
      <c r="AF82" s="375">
        <f>'2M - SGS'!AF82</f>
        <v>6.7163E-2</v>
      </c>
      <c r="AG82" s="375">
        <f>'2M - SGS'!AG82</f>
        <v>8.6751999999999996E-2</v>
      </c>
      <c r="AH82" s="375">
        <f>'2M - SGS'!AH82</f>
        <v>6.9401000000000004E-2</v>
      </c>
      <c r="AI82" s="375">
        <f>'2M - SGS'!AI82</f>
        <v>8.2907999999999996E-2</v>
      </c>
      <c r="AJ82" s="375">
        <f>'2M - SGS'!AJ82</f>
        <v>0.100507</v>
      </c>
      <c r="AK82" s="375">
        <f>'2M - SGS'!AK82</f>
        <v>8.7251999999999996E-2</v>
      </c>
      <c r="AL82" s="375">
        <f>'2M - SGS'!AL82</f>
        <v>9.6703999999999998E-2</v>
      </c>
      <c r="AM82" s="375">
        <f>'2M - SGS'!AM82</f>
        <v>0.106265</v>
      </c>
      <c r="AO82" s="373">
        <f t="shared" si="53"/>
        <v>1</v>
      </c>
    </row>
    <row r="83" spans="1:41" s="95" customFormat="1" ht="15.75" x14ac:dyDescent="0.25">
      <c r="A83" s="627"/>
      <c r="B83" s="13" t="str">
        <f t="shared" si="54"/>
        <v>Heating</v>
      </c>
      <c r="C83" s="375">
        <f>'2M - SGS'!C83</f>
        <v>0.210397</v>
      </c>
      <c r="D83" s="375">
        <f>'2M - SGS'!D83</f>
        <v>0.17743600000000001</v>
      </c>
      <c r="E83" s="375">
        <f>'2M - SGS'!E83</f>
        <v>0.13192400000000001</v>
      </c>
      <c r="F83" s="375">
        <f>'2M - SGS'!F83</f>
        <v>5.9718E-2</v>
      </c>
      <c r="G83" s="375">
        <f>'2M - SGS'!G83</f>
        <v>2.6769000000000001E-2</v>
      </c>
      <c r="H83" s="375">
        <f>'2M - SGS'!H83</f>
        <v>4.2950000000000002E-3</v>
      </c>
      <c r="I83" s="375">
        <f>'2M - SGS'!I83</f>
        <v>2.895E-3</v>
      </c>
      <c r="J83" s="375">
        <f>'2M - SGS'!J83</f>
        <v>3.4320000000000002E-3</v>
      </c>
      <c r="K83" s="375">
        <f>'2M - SGS'!K83</f>
        <v>9.4020000000000006E-3</v>
      </c>
      <c r="L83" s="375">
        <f>'2M - SGS'!L83</f>
        <v>5.5496999999999998E-2</v>
      </c>
      <c r="M83" s="375">
        <f>'2M - SGS'!M83</f>
        <v>0.115452</v>
      </c>
      <c r="N83" s="375">
        <f>'2M - SGS'!N83</f>
        <v>0.20278299999999999</v>
      </c>
      <c r="O83" s="375">
        <f>'2M - SGS'!O83</f>
        <v>0.210397</v>
      </c>
      <c r="P83" s="375">
        <f>'2M - SGS'!P83</f>
        <v>0.17743600000000001</v>
      </c>
      <c r="Q83" s="375">
        <f>'2M - SGS'!Q83</f>
        <v>0.13192400000000001</v>
      </c>
      <c r="R83" s="375">
        <f>'2M - SGS'!R83</f>
        <v>5.9718E-2</v>
      </c>
      <c r="S83" s="375">
        <f>'2M - SGS'!S83</f>
        <v>2.6769000000000001E-2</v>
      </c>
      <c r="T83" s="375">
        <f>'2M - SGS'!T83</f>
        <v>4.2950000000000002E-3</v>
      </c>
      <c r="U83" s="375">
        <f>'2M - SGS'!U83</f>
        <v>2.895E-3</v>
      </c>
      <c r="V83" s="375">
        <f>'2M - SGS'!V83</f>
        <v>3.4320000000000002E-3</v>
      </c>
      <c r="W83" s="375">
        <f>'2M - SGS'!W83</f>
        <v>9.4020000000000006E-3</v>
      </c>
      <c r="X83" s="375">
        <f>'2M - SGS'!X83</f>
        <v>5.5496999999999998E-2</v>
      </c>
      <c r="Y83" s="375">
        <f>'2M - SGS'!Y83</f>
        <v>0.115452</v>
      </c>
      <c r="Z83" s="375">
        <f>'2M - SGS'!Z83</f>
        <v>0.20278299999999999</v>
      </c>
      <c r="AA83" s="375">
        <f>'2M - SGS'!AA83</f>
        <v>0.210397</v>
      </c>
      <c r="AB83" s="375">
        <f>'2M - SGS'!AB83</f>
        <v>0.17743600000000001</v>
      </c>
      <c r="AC83" s="375">
        <f>'2M - SGS'!AC83</f>
        <v>0.13192400000000001</v>
      </c>
      <c r="AD83" s="375">
        <f>'2M - SGS'!AD83</f>
        <v>5.9718E-2</v>
      </c>
      <c r="AE83" s="375">
        <f>'2M - SGS'!AE83</f>
        <v>2.6769000000000001E-2</v>
      </c>
      <c r="AF83" s="375">
        <f>'2M - SGS'!AF83</f>
        <v>4.2950000000000002E-3</v>
      </c>
      <c r="AG83" s="375">
        <f>'2M - SGS'!AG83</f>
        <v>2.895E-3</v>
      </c>
      <c r="AH83" s="375">
        <f>'2M - SGS'!AH83</f>
        <v>3.4320000000000002E-3</v>
      </c>
      <c r="AI83" s="375">
        <f>'2M - SGS'!AI83</f>
        <v>9.4020000000000006E-3</v>
      </c>
      <c r="AJ83" s="375">
        <f>'2M - SGS'!AJ83</f>
        <v>5.5496999999999998E-2</v>
      </c>
      <c r="AK83" s="375">
        <f>'2M - SGS'!AK83</f>
        <v>0.115452</v>
      </c>
      <c r="AL83" s="375">
        <f>'2M - SGS'!AL83</f>
        <v>0.20278299999999999</v>
      </c>
      <c r="AM83" s="375">
        <f>'2M - SGS'!AM83</f>
        <v>0.210397</v>
      </c>
      <c r="AO83" s="373">
        <f t="shared" si="53"/>
        <v>1.0000000000000002</v>
      </c>
    </row>
    <row r="84" spans="1:41" s="95" customFormat="1" ht="15.75" x14ac:dyDescent="0.25">
      <c r="A84" s="627"/>
      <c r="B84" s="13" t="str">
        <f t="shared" si="54"/>
        <v>HVAC</v>
      </c>
      <c r="C84" s="375">
        <f>'2M - SGS'!C84</f>
        <v>0.107824</v>
      </c>
      <c r="D84" s="375">
        <f>'2M - SGS'!D84</f>
        <v>9.1051999999999994E-2</v>
      </c>
      <c r="E84" s="375">
        <f>'2M - SGS'!E84</f>
        <v>7.1135000000000004E-2</v>
      </c>
      <c r="F84" s="375">
        <f>'2M - SGS'!F84</f>
        <v>4.1179E-2</v>
      </c>
      <c r="G84" s="375">
        <f>'2M - SGS'!G84</f>
        <v>4.4423999999999998E-2</v>
      </c>
      <c r="H84" s="375">
        <f>'2M - SGS'!H84</f>
        <v>0.106128</v>
      </c>
      <c r="I84" s="375">
        <f>'2M - SGS'!I84</f>
        <v>0.14288100000000001</v>
      </c>
      <c r="J84" s="375">
        <f>'2M - SGS'!J84</f>
        <v>0.133494</v>
      </c>
      <c r="K84" s="375">
        <f>'2M - SGS'!K84</f>
        <v>5.781E-2</v>
      </c>
      <c r="L84" s="375">
        <f>'2M - SGS'!L84</f>
        <v>3.8018000000000003E-2</v>
      </c>
      <c r="M84" s="375">
        <f>'2M - SGS'!M84</f>
        <v>6.2103999999999999E-2</v>
      </c>
      <c r="N84" s="375">
        <f>'2M - SGS'!N84</f>
        <v>0.103951</v>
      </c>
      <c r="O84" s="375">
        <f>'2M - SGS'!O84</f>
        <v>0.107824</v>
      </c>
      <c r="P84" s="375">
        <f>'2M - SGS'!P84</f>
        <v>9.1051999999999994E-2</v>
      </c>
      <c r="Q84" s="375">
        <f>'2M - SGS'!Q84</f>
        <v>7.1135000000000004E-2</v>
      </c>
      <c r="R84" s="375">
        <f>'2M - SGS'!R84</f>
        <v>4.1179E-2</v>
      </c>
      <c r="S84" s="375">
        <f>'2M - SGS'!S84</f>
        <v>4.4423999999999998E-2</v>
      </c>
      <c r="T84" s="375">
        <f>'2M - SGS'!T84</f>
        <v>0.106128</v>
      </c>
      <c r="U84" s="375">
        <f>'2M - SGS'!U84</f>
        <v>0.14288100000000001</v>
      </c>
      <c r="V84" s="375">
        <f>'2M - SGS'!V84</f>
        <v>0.133494</v>
      </c>
      <c r="W84" s="375">
        <f>'2M - SGS'!W84</f>
        <v>5.781E-2</v>
      </c>
      <c r="X84" s="375">
        <f>'2M - SGS'!X84</f>
        <v>3.8018000000000003E-2</v>
      </c>
      <c r="Y84" s="375">
        <f>'2M - SGS'!Y84</f>
        <v>6.2103999999999999E-2</v>
      </c>
      <c r="Z84" s="375">
        <f>'2M - SGS'!Z84</f>
        <v>0.103951</v>
      </c>
      <c r="AA84" s="375">
        <f>'2M - SGS'!AA84</f>
        <v>0.107824</v>
      </c>
      <c r="AB84" s="375">
        <f>'2M - SGS'!AB84</f>
        <v>9.1051999999999994E-2</v>
      </c>
      <c r="AC84" s="375">
        <f>'2M - SGS'!AC84</f>
        <v>7.1135000000000004E-2</v>
      </c>
      <c r="AD84" s="375">
        <f>'2M - SGS'!AD84</f>
        <v>4.1179E-2</v>
      </c>
      <c r="AE84" s="375">
        <f>'2M - SGS'!AE84</f>
        <v>4.4423999999999998E-2</v>
      </c>
      <c r="AF84" s="375">
        <f>'2M - SGS'!AF84</f>
        <v>0.106128</v>
      </c>
      <c r="AG84" s="375">
        <f>'2M - SGS'!AG84</f>
        <v>0.14288100000000001</v>
      </c>
      <c r="AH84" s="375">
        <f>'2M - SGS'!AH84</f>
        <v>0.133494</v>
      </c>
      <c r="AI84" s="375">
        <f>'2M - SGS'!AI84</f>
        <v>5.781E-2</v>
      </c>
      <c r="AJ84" s="375">
        <f>'2M - SGS'!AJ84</f>
        <v>3.8018000000000003E-2</v>
      </c>
      <c r="AK84" s="375">
        <f>'2M - SGS'!AK84</f>
        <v>6.2103999999999999E-2</v>
      </c>
      <c r="AL84" s="375">
        <f>'2M - SGS'!AL84</f>
        <v>0.103951</v>
      </c>
      <c r="AM84" s="375">
        <f>'2M - SGS'!AM84</f>
        <v>0.107824</v>
      </c>
      <c r="AO84" s="373">
        <f t="shared" si="53"/>
        <v>1</v>
      </c>
    </row>
    <row r="85" spans="1:41" s="95" customFormat="1" ht="15.75" x14ac:dyDescent="0.25">
      <c r="A85" s="627"/>
      <c r="B85" s="13" t="str">
        <f t="shared" si="54"/>
        <v>Lighting</v>
      </c>
      <c r="C85" s="375">
        <f>'2M - SGS'!C85</f>
        <v>9.3563999999999994E-2</v>
      </c>
      <c r="D85" s="375">
        <f>'2M - SGS'!D85</f>
        <v>7.2162000000000004E-2</v>
      </c>
      <c r="E85" s="375">
        <f>'2M - SGS'!E85</f>
        <v>7.8372999999999998E-2</v>
      </c>
      <c r="F85" s="375">
        <f>'2M - SGS'!F85</f>
        <v>7.6534000000000005E-2</v>
      </c>
      <c r="G85" s="375">
        <f>'2M - SGS'!G85</f>
        <v>9.4246999999999997E-2</v>
      </c>
      <c r="H85" s="375">
        <f>'2M - SGS'!H85</f>
        <v>7.5599E-2</v>
      </c>
      <c r="I85" s="375">
        <f>'2M - SGS'!I85</f>
        <v>9.6199999999999994E-2</v>
      </c>
      <c r="J85" s="375">
        <f>'2M - SGS'!J85</f>
        <v>7.7077999999999994E-2</v>
      </c>
      <c r="K85" s="375">
        <f>'2M - SGS'!K85</f>
        <v>8.1374000000000002E-2</v>
      </c>
      <c r="L85" s="375">
        <f>'2M - SGS'!L85</f>
        <v>9.4072000000000003E-2</v>
      </c>
      <c r="M85" s="375">
        <f>'2M - SGS'!M85</f>
        <v>7.6706999999999997E-2</v>
      </c>
      <c r="N85" s="375">
        <f>'2M - SGS'!N85</f>
        <v>8.4089999999999998E-2</v>
      </c>
      <c r="O85" s="375">
        <f>'2M - SGS'!O85</f>
        <v>9.3563999999999994E-2</v>
      </c>
      <c r="P85" s="375">
        <f>'2M - SGS'!P85</f>
        <v>7.2162000000000004E-2</v>
      </c>
      <c r="Q85" s="375">
        <f>'2M - SGS'!Q85</f>
        <v>7.8372999999999998E-2</v>
      </c>
      <c r="R85" s="375">
        <f>'2M - SGS'!R85</f>
        <v>7.6534000000000005E-2</v>
      </c>
      <c r="S85" s="375">
        <f>'2M - SGS'!S85</f>
        <v>9.4246999999999997E-2</v>
      </c>
      <c r="T85" s="375">
        <f>'2M - SGS'!T85</f>
        <v>7.5599E-2</v>
      </c>
      <c r="U85" s="375">
        <f>'2M - SGS'!U85</f>
        <v>9.6199999999999994E-2</v>
      </c>
      <c r="V85" s="375">
        <f>'2M - SGS'!V85</f>
        <v>7.7077999999999994E-2</v>
      </c>
      <c r="W85" s="375">
        <f>'2M - SGS'!W85</f>
        <v>8.1374000000000002E-2</v>
      </c>
      <c r="X85" s="375">
        <f>'2M - SGS'!X85</f>
        <v>9.4072000000000003E-2</v>
      </c>
      <c r="Y85" s="375">
        <f>'2M - SGS'!Y85</f>
        <v>7.6706999999999997E-2</v>
      </c>
      <c r="Z85" s="375">
        <f>'2M - SGS'!Z85</f>
        <v>8.4089999999999998E-2</v>
      </c>
      <c r="AA85" s="375">
        <f>'2M - SGS'!AA85</f>
        <v>9.3563999999999994E-2</v>
      </c>
      <c r="AB85" s="375">
        <f>'2M - SGS'!AB85</f>
        <v>7.2162000000000004E-2</v>
      </c>
      <c r="AC85" s="375">
        <f>'2M - SGS'!AC85</f>
        <v>7.8372999999999998E-2</v>
      </c>
      <c r="AD85" s="375">
        <f>'2M - SGS'!AD85</f>
        <v>7.6534000000000005E-2</v>
      </c>
      <c r="AE85" s="375">
        <f>'2M - SGS'!AE85</f>
        <v>9.4246999999999997E-2</v>
      </c>
      <c r="AF85" s="375">
        <f>'2M - SGS'!AF85</f>
        <v>7.5599E-2</v>
      </c>
      <c r="AG85" s="375">
        <f>'2M - SGS'!AG85</f>
        <v>9.6199999999999994E-2</v>
      </c>
      <c r="AH85" s="375">
        <f>'2M - SGS'!AH85</f>
        <v>7.7077999999999994E-2</v>
      </c>
      <c r="AI85" s="375">
        <f>'2M - SGS'!AI85</f>
        <v>8.1374000000000002E-2</v>
      </c>
      <c r="AJ85" s="375">
        <f>'2M - SGS'!AJ85</f>
        <v>9.4072000000000003E-2</v>
      </c>
      <c r="AK85" s="375">
        <f>'2M - SGS'!AK85</f>
        <v>7.6706999999999997E-2</v>
      </c>
      <c r="AL85" s="375">
        <f>'2M - SGS'!AL85</f>
        <v>8.4089999999999998E-2</v>
      </c>
      <c r="AM85" s="375">
        <f>'2M - SGS'!AM85</f>
        <v>9.3563999999999994E-2</v>
      </c>
      <c r="AO85" s="373">
        <f t="shared" si="53"/>
        <v>1</v>
      </c>
    </row>
    <row r="86" spans="1:41" s="95" customFormat="1" ht="15.75" x14ac:dyDescent="0.25">
      <c r="A86" s="627"/>
      <c r="B86" s="13" t="str">
        <f t="shared" si="54"/>
        <v>Miscellaneous</v>
      </c>
      <c r="C86" s="375">
        <f>'2M - SGS'!C86</f>
        <v>8.5109000000000004E-2</v>
      </c>
      <c r="D86" s="375">
        <f>'2M - SGS'!D86</f>
        <v>7.7715000000000006E-2</v>
      </c>
      <c r="E86" s="375">
        <f>'2M - SGS'!E86</f>
        <v>8.6136000000000004E-2</v>
      </c>
      <c r="F86" s="375">
        <f>'2M - SGS'!F86</f>
        <v>7.9796000000000006E-2</v>
      </c>
      <c r="G86" s="375">
        <f>'2M - SGS'!G86</f>
        <v>8.5334999999999994E-2</v>
      </c>
      <c r="H86" s="375">
        <f>'2M - SGS'!H86</f>
        <v>8.1994999999999998E-2</v>
      </c>
      <c r="I86" s="375">
        <f>'2M - SGS'!I86</f>
        <v>8.4098999999999993E-2</v>
      </c>
      <c r="J86" s="375">
        <f>'2M - SGS'!J86</f>
        <v>8.4198999999999996E-2</v>
      </c>
      <c r="K86" s="375">
        <f>'2M - SGS'!K86</f>
        <v>8.2512000000000002E-2</v>
      </c>
      <c r="L86" s="375">
        <f>'2M - SGS'!L86</f>
        <v>8.5277000000000006E-2</v>
      </c>
      <c r="M86" s="375">
        <f>'2M - SGS'!M86</f>
        <v>8.2588999999999996E-2</v>
      </c>
      <c r="N86" s="375">
        <f>'2M - SGS'!N86</f>
        <v>8.5237999999999994E-2</v>
      </c>
      <c r="O86" s="375">
        <f>'2M - SGS'!O86</f>
        <v>8.5109000000000004E-2</v>
      </c>
      <c r="P86" s="375">
        <f>'2M - SGS'!P86</f>
        <v>7.7715000000000006E-2</v>
      </c>
      <c r="Q86" s="375">
        <f>'2M - SGS'!Q86</f>
        <v>8.6136000000000004E-2</v>
      </c>
      <c r="R86" s="375">
        <f>'2M - SGS'!R86</f>
        <v>7.9796000000000006E-2</v>
      </c>
      <c r="S86" s="375">
        <f>'2M - SGS'!S86</f>
        <v>8.5334999999999994E-2</v>
      </c>
      <c r="T86" s="375">
        <f>'2M - SGS'!T86</f>
        <v>8.1994999999999998E-2</v>
      </c>
      <c r="U86" s="375">
        <f>'2M - SGS'!U86</f>
        <v>8.4098999999999993E-2</v>
      </c>
      <c r="V86" s="375">
        <f>'2M - SGS'!V86</f>
        <v>8.4198999999999996E-2</v>
      </c>
      <c r="W86" s="375">
        <f>'2M - SGS'!W86</f>
        <v>8.2512000000000002E-2</v>
      </c>
      <c r="X86" s="375">
        <f>'2M - SGS'!X86</f>
        <v>8.5277000000000006E-2</v>
      </c>
      <c r="Y86" s="375">
        <f>'2M - SGS'!Y86</f>
        <v>8.2588999999999996E-2</v>
      </c>
      <c r="Z86" s="375">
        <f>'2M - SGS'!Z86</f>
        <v>8.5237999999999994E-2</v>
      </c>
      <c r="AA86" s="375">
        <f>'2M - SGS'!AA86</f>
        <v>8.5109000000000004E-2</v>
      </c>
      <c r="AB86" s="375">
        <f>'2M - SGS'!AB86</f>
        <v>7.7715000000000006E-2</v>
      </c>
      <c r="AC86" s="375">
        <f>'2M - SGS'!AC86</f>
        <v>8.6136000000000004E-2</v>
      </c>
      <c r="AD86" s="375">
        <f>'2M - SGS'!AD86</f>
        <v>7.9796000000000006E-2</v>
      </c>
      <c r="AE86" s="375">
        <f>'2M - SGS'!AE86</f>
        <v>8.5334999999999994E-2</v>
      </c>
      <c r="AF86" s="375">
        <f>'2M - SGS'!AF86</f>
        <v>8.1994999999999998E-2</v>
      </c>
      <c r="AG86" s="375">
        <f>'2M - SGS'!AG86</f>
        <v>8.4098999999999993E-2</v>
      </c>
      <c r="AH86" s="375">
        <f>'2M - SGS'!AH86</f>
        <v>8.4198999999999996E-2</v>
      </c>
      <c r="AI86" s="375">
        <f>'2M - SGS'!AI86</f>
        <v>8.2512000000000002E-2</v>
      </c>
      <c r="AJ86" s="375">
        <f>'2M - SGS'!AJ86</f>
        <v>8.5277000000000006E-2</v>
      </c>
      <c r="AK86" s="375">
        <f>'2M - SGS'!AK86</f>
        <v>8.2588999999999996E-2</v>
      </c>
      <c r="AL86" s="375">
        <f>'2M - SGS'!AL86</f>
        <v>8.5237999999999994E-2</v>
      </c>
      <c r="AM86" s="375">
        <f>'2M - SGS'!AM86</f>
        <v>8.5109000000000004E-2</v>
      </c>
      <c r="AO86" s="373">
        <f t="shared" si="53"/>
        <v>1.0000000000000002</v>
      </c>
    </row>
    <row r="87" spans="1:41" s="95" customFormat="1" ht="15.75" x14ac:dyDescent="0.25">
      <c r="A87" s="627"/>
      <c r="B87" s="13" t="str">
        <f t="shared" si="54"/>
        <v>Motors</v>
      </c>
      <c r="C87" s="375">
        <f>'2M - SGS'!C87</f>
        <v>8.5109000000000004E-2</v>
      </c>
      <c r="D87" s="375">
        <f>'2M - SGS'!D87</f>
        <v>7.7715000000000006E-2</v>
      </c>
      <c r="E87" s="375">
        <f>'2M - SGS'!E87</f>
        <v>8.6136000000000004E-2</v>
      </c>
      <c r="F87" s="375">
        <f>'2M - SGS'!F87</f>
        <v>7.9796000000000006E-2</v>
      </c>
      <c r="G87" s="375">
        <f>'2M - SGS'!G87</f>
        <v>8.5334999999999994E-2</v>
      </c>
      <c r="H87" s="375">
        <f>'2M - SGS'!H87</f>
        <v>8.1994999999999998E-2</v>
      </c>
      <c r="I87" s="375">
        <f>'2M - SGS'!I87</f>
        <v>8.4098999999999993E-2</v>
      </c>
      <c r="J87" s="375">
        <f>'2M - SGS'!J87</f>
        <v>8.4198999999999996E-2</v>
      </c>
      <c r="K87" s="375">
        <f>'2M - SGS'!K87</f>
        <v>8.2512000000000002E-2</v>
      </c>
      <c r="L87" s="375">
        <f>'2M - SGS'!L87</f>
        <v>8.5277000000000006E-2</v>
      </c>
      <c r="M87" s="375">
        <f>'2M - SGS'!M87</f>
        <v>8.2588999999999996E-2</v>
      </c>
      <c r="N87" s="375">
        <f>'2M - SGS'!N87</f>
        <v>8.5237999999999994E-2</v>
      </c>
      <c r="O87" s="375">
        <f>'2M - SGS'!O87</f>
        <v>8.5109000000000004E-2</v>
      </c>
      <c r="P87" s="375">
        <f>'2M - SGS'!P87</f>
        <v>7.7715000000000006E-2</v>
      </c>
      <c r="Q87" s="375">
        <f>'2M - SGS'!Q87</f>
        <v>8.6136000000000004E-2</v>
      </c>
      <c r="R87" s="375">
        <f>'2M - SGS'!R87</f>
        <v>7.9796000000000006E-2</v>
      </c>
      <c r="S87" s="375">
        <f>'2M - SGS'!S87</f>
        <v>8.5334999999999994E-2</v>
      </c>
      <c r="T87" s="375">
        <f>'2M - SGS'!T87</f>
        <v>8.1994999999999998E-2</v>
      </c>
      <c r="U87" s="375">
        <f>'2M - SGS'!U87</f>
        <v>8.4098999999999993E-2</v>
      </c>
      <c r="V87" s="375">
        <f>'2M - SGS'!V87</f>
        <v>8.4198999999999996E-2</v>
      </c>
      <c r="W87" s="375">
        <f>'2M - SGS'!W87</f>
        <v>8.2512000000000002E-2</v>
      </c>
      <c r="X87" s="375">
        <f>'2M - SGS'!X87</f>
        <v>8.5277000000000006E-2</v>
      </c>
      <c r="Y87" s="375">
        <f>'2M - SGS'!Y87</f>
        <v>8.2588999999999996E-2</v>
      </c>
      <c r="Z87" s="375">
        <f>'2M - SGS'!Z87</f>
        <v>8.5237999999999994E-2</v>
      </c>
      <c r="AA87" s="375">
        <f>'2M - SGS'!AA87</f>
        <v>8.5109000000000004E-2</v>
      </c>
      <c r="AB87" s="375">
        <f>'2M - SGS'!AB87</f>
        <v>7.7715000000000006E-2</v>
      </c>
      <c r="AC87" s="375">
        <f>'2M - SGS'!AC87</f>
        <v>8.6136000000000004E-2</v>
      </c>
      <c r="AD87" s="375">
        <f>'2M - SGS'!AD87</f>
        <v>7.9796000000000006E-2</v>
      </c>
      <c r="AE87" s="375">
        <f>'2M - SGS'!AE87</f>
        <v>8.5334999999999994E-2</v>
      </c>
      <c r="AF87" s="375">
        <f>'2M - SGS'!AF87</f>
        <v>8.1994999999999998E-2</v>
      </c>
      <c r="AG87" s="375">
        <f>'2M - SGS'!AG87</f>
        <v>8.4098999999999993E-2</v>
      </c>
      <c r="AH87" s="375">
        <f>'2M - SGS'!AH87</f>
        <v>8.4198999999999996E-2</v>
      </c>
      <c r="AI87" s="375">
        <f>'2M - SGS'!AI87</f>
        <v>8.2512000000000002E-2</v>
      </c>
      <c r="AJ87" s="375">
        <f>'2M - SGS'!AJ87</f>
        <v>8.5277000000000006E-2</v>
      </c>
      <c r="AK87" s="375">
        <f>'2M - SGS'!AK87</f>
        <v>8.2588999999999996E-2</v>
      </c>
      <c r="AL87" s="375">
        <f>'2M - SGS'!AL87</f>
        <v>8.5237999999999994E-2</v>
      </c>
      <c r="AM87" s="375">
        <f>'2M - SGS'!AM87</f>
        <v>8.5109000000000004E-2</v>
      </c>
      <c r="AO87" s="373">
        <f t="shared" si="53"/>
        <v>1.0000000000000002</v>
      </c>
    </row>
    <row r="88" spans="1:41" s="95" customFormat="1" ht="15.75" x14ac:dyDescent="0.25">
      <c r="A88" s="627"/>
      <c r="B88" s="13" t="str">
        <f t="shared" si="54"/>
        <v>Process</v>
      </c>
      <c r="C88" s="375">
        <f>'2M - SGS'!C88</f>
        <v>8.5109000000000004E-2</v>
      </c>
      <c r="D88" s="375">
        <f>'2M - SGS'!D88</f>
        <v>7.7715000000000006E-2</v>
      </c>
      <c r="E88" s="375">
        <f>'2M - SGS'!E88</f>
        <v>8.6136000000000004E-2</v>
      </c>
      <c r="F88" s="375">
        <f>'2M - SGS'!F88</f>
        <v>7.9796000000000006E-2</v>
      </c>
      <c r="G88" s="375">
        <f>'2M - SGS'!G88</f>
        <v>8.5334999999999994E-2</v>
      </c>
      <c r="H88" s="375">
        <f>'2M - SGS'!H88</f>
        <v>8.1994999999999998E-2</v>
      </c>
      <c r="I88" s="375">
        <f>'2M - SGS'!I88</f>
        <v>8.4098999999999993E-2</v>
      </c>
      <c r="J88" s="375">
        <f>'2M - SGS'!J88</f>
        <v>8.4198999999999996E-2</v>
      </c>
      <c r="K88" s="375">
        <f>'2M - SGS'!K88</f>
        <v>8.2512000000000002E-2</v>
      </c>
      <c r="L88" s="375">
        <f>'2M - SGS'!L88</f>
        <v>8.5277000000000006E-2</v>
      </c>
      <c r="M88" s="375">
        <f>'2M - SGS'!M88</f>
        <v>8.2588999999999996E-2</v>
      </c>
      <c r="N88" s="375">
        <f>'2M - SGS'!N88</f>
        <v>8.5237999999999994E-2</v>
      </c>
      <c r="O88" s="375">
        <f>'2M - SGS'!O88</f>
        <v>8.5109000000000004E-2</v>
      </c>
      <c r="P88" s="375">
        <f>'2M - SGS'!P88</f>
        <v>7.7715000000000006E-2</v>
      </c>
      <c r="Q88" s="375">
        <f>'2M - SGS'!Q88</f>
        <v>8.6136000000000004E-2</v>
      </c>
      <c r="R88" s="375">
        <f>'2M - SGS'!R88</f>
        <v>7.9796000000000006E-2</v>
      </c>
      <c r="S88" s="375">
        <f>'2M - SGS'!S88</f>
        <v>8.5334999999999994E-2</v>
      </c>
      <c r="T88" s="375">
        <f>'2M - SGS'!T88</f>
        <v>8.1994999999999998E-2</v>
      </c>
      <c r="U88" s="375">
        <f>'2M - SGS'!U88</f>
        <v>8.4098999999999993E-2</v>
      </c>
      <c r="V88" s="375">
        <f>'2M - SGS'!V88</f>
        <v>8.4198999999999996E-2</v>
      </c>
      <c r="W88" s="375">
        <f>'2M - SGS'!W88</f>
        <v>8.2512000000000002E-2</v>
      </c>
      <c r="X88" s="375">
        <f>'2M - SGS'!X88</f>
        <v>8.5277000000000006E-2</v>
      </c>
      <c r="Y88" s="375">
        <f>'2M - SGS'!Y88</f>
        <v>8.2588999999999996E-2</v>
      </c>
      <c r="Z88" s="375">
        <f>'2M - SGS'!Z88</f>
        <v>8.5237999999999994E-2</v>
      </c>
      <c r="AA88" s="375">
        <f>'2M - SGS'!AA88</f>
        <v>8.5109000000000004E-2</v>
      </c>
      <c r="AB88" s="375">
        <f>'2M - SGS'!AB88</f>
        <v>7.7715000000000006E-2</v>
      </c>
      <c r="AC88" s="375">
        <f>'2M - SGS'!AC88</f>
        <v>8.6136000000000004E-2</v>
      </c>
      <c r="AD88" s="375">
        <f>'2M - SGS'!AD88</f>
        <v>7.9796000000000006E-2</v>
      </c>
      <c r="AE88" s="375">
        <f>'2M - SGS'!AE88</f>
        <v>8.5334999999999994E-2</v>
      </c>
      <c r="AF88" s="375">
        <f>'2M - SGS'!AF88</f>
        <v>8.1994999999999998E-2</v>
      </c>
      <c r="AG88" s="375">
        <f>'2M - SGS'!AG88</f>
        <v>8.4098999999999993E-2</v>
      </c>
      <c r="AH88" s="375">
        <f>'2M - SGS'!AH88</f>
        <v>8.4198999999999996E-2</v>
      </c>
      <c r="AI88" s="375">
        <f>'2M - SGS'!AI88</f>
        <v>8.2512000000000002E-2</v>
      </c>
      <c r="AJ88" s="375">
        <f>'2M - SGS'!AJ88</f>
        <v>8.5277000000000006E-2</v>
      </c>
      <c r="AK88" s="375">
        <f>'2M - SGS'!AK88</f>
        <v>8.2588999999999996E-2</v>
      </c>
      <c r="AL88" s="375">
        <f>'2M - SGS'!AL88</f>
        <v>8.5237999999999994E-2</v>
      </c>
      <c r="AM88" s="375">
        <f>'2M - SGS'!AM88</f>
        <v>8.5109000000000004E-2</v>
      </c>
      <c r="AO88" s="373">
        <f t="shared" si="53"/>
        <v>1.0000000000000002</v>
      </c>
    </row>
    <row r="89" spans="1:41" s="95" customFormat="1" ht="15.75" x14ac:dyDescent="0.25">
      <c r="A89" s="627"/>
      <c r="B89" s="13" t="str">
        <f t="shared" si="54"/>
        <v>Refrigeration</v>
      </c>
      <c r="C89" s="375">
        <f>'2M - SGS'!C89</f>
        <v>8.3486000000000005E-2</v>
      </c>
      <c r="D89" s="375">
        <f>'2M - SGS'!D89</f>
        <v>7.6158000000000003E-2</v>
      </c>
      <c r="E89" s="375">
        <f>'2M - SGS'!E89</f>
        <v>8.3346000000000003E-2</v>
      </c>
      <c r="F89" s="375">
        <f>'2M - SGS'!F89</f>
        <v>8.0782999999999994E-2</v>
      </c>
      <c r="G89" s="375">
        <f>'2M - SGS'!G89</f>
        <v>8.5133E-2</v>
      </c>
      <c r="H89" s="375">
        <f>'2M - SGS'!H89</f>
        <v>8.4294999999999995E-2</v>
      </c>
      <c r="I89" s="375">
        <f>'2M - SGS'!I89</f>
        <v>8.7456999999999993E-2</v>
      </c>
      <c r="J89" s="375">
        <f>'2M - SGS'!J89</f>
        <v>8.7230000000000002E-2</v>
      </c>
      <c r="K89" s="375">
        <f>'2M - SGS'!K89</f>
        <v>8.3319000000000004E-2</v>
      </c>
      <c r="L89" s="375">
        <f>'2M - SGS'!L89</f>
        <v>8.4562999999999999E-2</v>
      </c>
      <c r="M89" s="375">
        <f>'2M - SGS'!M89</f>
        <v>8.1112000000000004E-2</v>
      </c>
      <c r="N89" s="375">
        <f>'2M - SGS'!N89</f>
        <v>8.3117999999999997E-2</v>
      </c>
      <c r="O89" s="375">
        <f>'2M - SGS'!O89</f>
        <v>8.3486000000000005E-2</v>
      </c>
      <c r="P89" s="375">
        <f>'2M - SGS'!P89</f>
        <v>7.6158000000000003E-2</v>
      </c>
      <c r="Q89" s="375">
        <f>'2M - SGS'!Q89</f>
        <v>8.3346000000000003E-2</v>
      </c>
      <c r="R89" s="375">
        <f>'2M - SGS'!R89</f>
        <v>8.0782999999999994E-2</v>
      </c>
      <c r="S89" s="375">
        <f>'2M - SGS'!S89</f>
        <v>8.5133E-2</v>
      </c>
      <c r="T89" s="375">
        <f>'2M - SGS'!T89</f>
        <v>8.4294999999999995E-2</v>
      </c>
      <c r="U89" s="375">
        <f>'2M - SGS'!U89</f>
        <v>8.7456999999999993E-2</v>
      </c>
      <c r="V89" s="375">
        <f>'2M - SGS'!V89</f>
        <v>8.7230000000000002E-2</v>
      </c>
      <c r="W89" s="375">
        <f>'2M - SGS'!W89</f>
        <v>8.3319000000000004E-2</v>
      </c>
      <c r="X89" s="375">
        <f>'2M - SGS'!X89</f>
        <v>8.4562999999999999E-2</v>
      </c>
      <c r="Y89" s="375">
        <f>'2M - SGS'!Y89</f>
        <v>8.1112000000000004E-2</v>
      </c>
      <c r="Z89" s="375">
        <f>'2M - SGS'!Z89</f>
        <v>8.3117999999999997E-2</v>
      </c>
      <c r="AA89" s="375">
        <f>'2M - SGS'!AA89</f>
        <v>8.3486000000000005E-2</v>
      </c>
      <c r="AB89" s="375">
        <f>'2M - SGS'!AB89</f>
        <v>7.6158000000000003E-2</v>
      </c>
      <c r="AC89" s="375">
        <f>'2M - SGS'!AC89</f>
        <v>8.3346000000000003E-2</v>
      </c>
      <c r="AD89" s="375">
        <f>'2M - SGS'!AD89</f>
        <v>8.0782999999999994E-2</v>
      </c>
      <c r="AE89" s="375">
        <f>'2M - SGS'!AE89</f>
        <v>8.5133E-2</v>
      </c>
      <c r="AF89" s="375">
        <f>'2M - SGS'!AF89</f>
        <v>8.4294999999999995E-2</v>
      </c>
      <c r="AG89" s="375">
        <f>'2M - SGS'!AG89</f>
        <v>8.7456999999999993E-2</v>
      </c>
      <c r="AH89" s="375">
        <f>'2M - SGS'!AH89</f>
        <v>8.7230000000000002E-2</v>
      </c>
      <c r="AI89" s="375">
        <f>'2M - SGS'!AI89</f>
        <v>8.3319000000000004E-2</v>
      </c>
      <c r="AJ89" s="375">
        <f>'2M - SGS'!AJ89</f>
        <v>8.4562999999999999E-2</v>
      </c>
      <c r="AK89" s="375">
        <f>'2M - SGS'!AK89</f>
        <v>8.1112000000000004E-2</v>
      </c>
      <c r="AL89" s="375">
        <f>'2M - SGS'!AL89</f>
        <v>8.3117999999999997E-2</v>
      </c>
      <c r="AM89" s="375">
        <f>'2M - SGS'!AM89</f>
        <v>8.3486000000000005E-2</v>
      </c>
      <c r="AO89" s="373">
        <f t="shared" si="53"/>
        <v>1</v>
      </c>
    </row>
    <row r="90" spans="1:41" s="95" customFormat="1" ht="16.5" thickBot="1" x14ac:dyDescent="0.3">
      <c r="A90" s="628"/>
      <c r="B90" s="14" t="str">
        <f t="shared" si="54"/>
        <v>Water Heating</v>
      </c>
      <c r="C90" s="381">
        <f>'2M - SGS'!C90</f>
        <v>0.108255</v>
      </c>
      <c r="D90" s="381">
        <f>'2M - SGS'!D90</f>
        <v>9.1078000000000006E-2</v>
      </c>
      <c r="E90" s="381">
        <f>'2M - SGS'!E90</f>
        <v>8.5239999999999996E-2</v>
      </c>
      <c r="F90" s="381">
        <f>'2M - SGS'!F90</f>
        <v>7.2980000000000003E-2</v>
      </c>
      <c r="G90" s="381">
        <f>'2M - SGS'!G90</f>
        <v>7.9849000000000003E-2</v>
      </c>
      <c r="H90" s="381">
        <f>'2M - SGS'!H90</f>
        <v>7.2720999999999994E-2</v>
      </c>
      <c r="I90" s="381">
        <f>'2M - SGS'!I90</f>
        <v>7.4929999999999997E-2</v>
      </c>
      <c r="J90" s="381">
        <f>'2M - SGS'!J90</f>
        <v>7.5861999999999999E-2</v>
      </c>
      <c r="K90" s="381">
        <f>'2M - SGS'!K90</f>
        <v>7.5733999999999996E-2</v>
      </c>
      <c r="L90" s="381">
        <f>'2M - SGS'!L90</f>
        <v>8.2808000000000007E-2</v>
      </c>
      <c r="M90" s="381">
        <f>'2M - SGS'!M90</f>
        <v>8.6345000000000005E-2</v>
      </c>
      <c r="N90" s="381">
        <f>'2M - SGS'!N90</f>
        <v>9.4198000000000004E-2</v>
      </c>
      <c r="O90" s="381">
        <f>'2M - SGS'!O90</f>
        <v>0.108255</v>
      </c>
      <c r="P90" s="381">
        <f>'2M - SGS'!P90</f>
        <v>9.1078000000000006E-2</v>
      </c>
      <c r="Q90" s="381">
        <f>'2M - SGS'!Q90</f>
        <v>8.5239999999999996E-2</v>
      </c>
      <c r="R90" s="381">
        <f>'2M - SGS'!R90</f>
        <v>7.2980000000000003E-2</v>
      </c>
      <c r="S90" s="381">
        <f>'2M - SGS'!S90</f>
        <v>7.9849000000000003E-2</v>
      </c>
      <c r="T90" s="381">
        <f>'2M - SGS'!T90</f>
        <v>7.2720999999999994E-2</v>
      </c>
      <c r="U90" s="381">
        <f>'2M - SGS'!U90</f>
        <v>7.4929999999999997E-2</v>
      </c>
      <c r="V90" s="381">
        <f>'2M - SGS'!V90</f>
        <v>7.5861999999999999E-2</v>
      </c>
      <c r="W90" s="381">
        <f>'2M - SGS'!W90</f>
        <v>7.5733999999999996E-2</v>
      </c>
      <c r="X90" s="381">
        <f>'2M - SGS'!X90</f>
        <v>8.2808000000000007E-2</v>
      </c>
      <c r="Y90" s="381">
        <f>'2M - SGS'!Y90</f>
        <v>8.6345000000000005E-2</v>
      </c>
      <c r="Z90" s="381">
        <f>'2M - SGS'!Z90</f>
        <v>9.4198000000000004E-2</v>
      </c>
      <c r="AA90" s="381">
        <f>'2M - SGS'!AA90</f>
        <v>0.108255</v>
      </c>
      <c r="AB90" s="381">
        <f>'2M - SGS'!AB90</f>
        <v>9.1078000000000006E-2</v>
      </c>
      <c r="AC90" s="381">
        <f>'2M - SGS'!AC90</f>
        <v>8.5239999999999996E-2</v>
      </c>
      <c r="AD90" s="381">
        <f>'2M - SGS'!AD90</f>
        <v>7.2980000000000003E-2</v>
      </c>
      <c r="AE90" s="381">
        <f>'2M - SGS'!AE90</f>
        <v>7.9849000000000003E-2</v>
      </c>
      <c r="AF90" s="381">
        <f>'2M - SGS'!AF90</f>
        <v>7.2720999999999994E-2</v>
      </c>
      <c r="AG90" s="381">
        <f>'2M - SGS'!AG90</f>
        <v>7.4929999999999997E-2</v>
      </c>
      <c r="AH90" s="381">
        <f>'2M - SGS'!AH90</f>
        <v>7.5861999999999999E-2</v>
      </c>
      <c r="AI90" s="381">
        <f>'2M - SGS'!AI90</f>
        <v>7.5733999999999996E-2</v>
      </c>
      <c r="AJ90" s="381">
        <f>'2M - SGS'!AJ90</f>
        <v>8.2808000000000007E-2</v>
      </c>
      <c r="AK90" s="381">
        <f>'2M - SGS'!AK90</f>
        <v>8.6345000000000005E-2</v>
      </c>
      <c r="AL90" s="381">
        <f>'2M - SGS'!AL90</f>
        <v>9.4198000000000004E-2</v>
      </c>
      <c r="AM90" s="381">
        <f>'2M - SGS'!AM90</f>
        <v>0.108255</v>
      </c>
      <c r="AO90" s="373">
        <f t="shared" si="53"/>
        <v>1</v>
      </c>
    </row>
    <row r="91" spans="1:41" s="95" customFormat="1" ht="15.75" thickBot="1" x14ac:dyDescent="0.3">
      <c r="AO91" s="95" t="s">
        <v>223</v>
      </c>
    </row>
    <row r="92" spans="1:41" s="95" customFormat="1" ht="15" customHeight="1" thickBot="1" x14ac:dyDescent="0.3">
      <c r="A92" s="664" t="s">
        <v>27</v>
      </c>
      <c r="B92" s="402" t="s">
        <v>30</v>
      </c>
      <c r="C92" s="135">
        <f>C$4</f>
        <v>45292</v>
      </c>
      <c r="D92" s="135">
        <f t="shared" ref="D92:AM92" si="55">D$4</f>
        <v>45323</v>
      </c>
      <c r="E92" s="135">
        <f t="shared" si="55"/>
        <v>45352</v>
      </c>
      <c r="F92" s="135">
        <f t="shared" si="55"/>
        <v>45383</v>
      </c>
      <c r="G92" s="135">
        <f t="shared" si="55"/>
        <v>45413</v>
      </c>
      <c r="H92" s="135">
        <f t="shared" si="55"/>
        <v>45444</v>
      </c>
      <c r="I92" s="135">
        <f t="shared" si="55"/>
        <v>45474</v>
      </c>
      <c r="J92" s="135">
        <f t="shared" si="55"/>
        <v>45505</v>
      </c>
      <c r="K92" s="135">
        <f t="shared" si="55"/>
        <v>45536</v>
      </c>
      <c r="L92" s="135">
        <f t="shared" si="55"/>
        <v>45566</v>
      </c>
      <c r="M92" s="135">
        <f t="shared" si="55"/>
        <v>45597</v>
      </c>
      <c r="N92" s="135">
        <f t="shared" si="55"/>
        <v>45627</v>
      </c>
      <c r="O92" s="135">
        <f t="shared" si="55"/>
        <v>45658</v>
      </c>
      <c r="P92" s="135">
        <f t="shared" si="55"/>
        <v>45689</v>
      </c>
      <c r="Q92" s="135">
        <f t="shared" si="55"/>
        <v>45717</v>
      </c>
      <c r="R92" s="135">
        <f t="shared" si="55"/>
        <v>45748</v>
      </c>
      <c r="S92" s="135">
        <f t="shared" si="55"/>
        <v>45778</v>
      </c>
      <c r="T92" s="135">
        <f t="shared" si="55"/>
        <v>45809</v>
      </c>
      <c r="U92" s="135">
        <f t="shared" si="55"/>
        <v>45839</v>
      </c>
      <c r="V92" s="135">
        <f t="shared" si="55"/>
        <v>45870</v>
      </c>
      <c r="W92" s="135">
        <f t="shared" si="55"/>
        <v>45901</v>
      </c>
      <c r="X92" s="135">
        <f t="shared" si="55"/>
        <v>45931</v>
      </c>
      <c r="Y92" s="135">
        <f t="shared" si="55"/>
        <v>45962</v>
      </c>
      <c r="Z92" s="135">
        <f t="shared" si="55"/>
        <v>45992</v>
      </c>
      <c r="AA92" s="135">
        <f t="shared" si="55"/>
        <v>46023</v>
      </c>
      <c r="AB92" s="135">
        <f t="shared" si="55"/>
        <v>46054</v>
      </c>
      <c r="AC92" s="135">
        <f t="shared" si="55"/>
        <v>46082</v>
      </c>
      <c r="AD92" s="135">
        <f t="shared" si="55"/>
        <v>46113</v>
      </c>
      <c r="AE92" s="135">
        <f t="shared" si="55"/>
        <v>46143</v>
      </c>
      <c r="AF92" s="135">
        <f t="shared" si="55"/>
        <v>46174</v>
      </c>
      <c r="AG92" s="135">
        <f t="shared" si="55"/>
        <v>46204</v>
      </c>
      <c r="AH92" s="135">
        <f t="shared" si="55"/>
        <v>46235</v>
      </c>
      <c r="AI92" s="135">
        <f t="shared" si="55"/>
        <v>46266</v>
      </c>
      <c r="AJ92" s="135">
        <f t="shared" si="55"/>
        <v>46296</v>
      </c>
      <c r="AK92" s="135">
        <f t="shared" si="55"/>
        <v>46327</v>
      </c>
      <c r="AL92" s="135">
        <f t="shared" si="55"/>
        <v>46357</v>
      </c>
      <c r="AM92" s="135">
        <f t="shared" si="55"/>
        <v>46388</v>
      </c>
    </row>
    <row r="93" spans="1:41" s="95" customFormat="1" ht="15.75" customHeight="1" x14ac:dyDescent="0.25">
      <c r="A93" s="665"/>
      <c r="B93" s="74" t="s">
        <v>19</v>
      </c>
      <c r="C93" s="384">
        <f>'3M - LGS'!C93</f>
        <v>3.9933000000000003E-2</v>
      </c>
      <c r="D93" s="384">
        <f>'3M - LGS'!D93</f>
        <v>3.9878999999999998E-2</v>
      </c>
      <c r="E93" s="384">
        <f>'3M - LGS'!E93</f>
        <v>4.1041000000000001E-2</v>
      </c>
      <c r="F93" s="384">
        <f>'3M - LGS'!F93</f>
        <v>4.1168000000000003E-2</v>
      </c>
      <c r="G93" s="384">
        <f>'3M - LGS'!G93</f>
        <v>4.2222999999999997E-2</v>
      </c>
      <c r="H93" s="384">
        <f>'3M - LGS'!H93</f>
        <v>8.2789000000000001E-2</v>
      </c>
      <c r="I93" s="384">
        <f>'3M - LGS'!I93</f>
        <v>7.9558000000000004E-2</v>
      </c>
      <c r="J93" s="384">
        <f>'3M - LGS'!J93</f>
        <v>7.9958000000000001E-2</v>
      </c>
      <c r="K93" s="384">
        <f>'3M - LGS'!K93</f>
        <v>7.8107999999999997E-2</v>
      </c>
      <c r="L93" s="384">
        <f>'3M - LGS'!L93</f>
        <v>4.1531999999999999E-2</v>
      </c>
      <c r="M93" s="384">
        <f>'3M - LGS'!M93</f>
        <v>4.2438999999999998E-2</v>
      </c>
      <c r="N93" s="384">
        <f>'3M - LGS'!N93</f>
        <v>4.0814000000000003E-2</v>
      </c>
      <c r="O93" s="384">
        <f>'3M - LGS'!O93</f>
        <v>3.9933000000000003E-2</v>
      </c>
      <c r="P93" s="384">
        <f>'3M - LGS'!P93</f>
        <v>3.9878999999999998E-2</v>
      </c>
      <c r="Q93" s="384">
        <f>'3M - LGS'!Q93</f>
        <v>4.1041000000000001E-2</v>
      </c>
      <c r="R93" s="384">
        <f>'3M - LGS'!R93</f>
        <v>4.1168000000000003E-2</v>
      </c>
      <c r="S93" s="384">
        <f>'3M - LGS'!S93</f>
        <v>4.2222999999999997E-2</v>
      </c>
      <c r="T93" s="433">
        <f>'3M - LGS'!T93</f>
        <v>9.3449000000000004E-2</v>
      </c>
      <c r="U93" s="433">
        <f>'3M - LGS'!U93</f>
        <v>9.0008000000000005E-2</v>
      </c>
      <c r="V93" s="433">
        <f>'3M - LGS'!V93</f>
        <v>9.2378000000000002E-2</v>
      </c>
      <c r="W93" s="433">
        <f>'3M - LGS'!W93</f>
        <v>9.1634999999999994E-2</v>
      </c>
      <c r="X93" s="433">
        <f>'3M - LGS'!X93</f>
        <v>4.8993000000000002E-2</v>
      </c>
      <c r="Y93" s="433">
        <f>'3M - LGS'!Y93</f>
        <v>4.9782E-2</v>
      </c>
      <c r="Z93" s="433">
        <f>'3M - LGS'!Z93</f>
        <v>4.7262999999999999E-2</v>
      </c>
      <c r="AA93" s="433">
        <f>'3M - LGS'!AA93</f>
        <v>4.5540999999999998E-2</v>
      </c>
      <c r="AB93" s="433">
        <f>'3M - LGS'!AB93</f>
        <v>4.6175000000000001E-2</v>
      </c>
      <c r="AC93" s="433">
        <f>'3M - LGS'!AC93</f>
        <v>4.8189000000000003E-2</v>
      </c>
      <c r="AD93" s="433">
        <f>'3M - LGS'!AD93</f>
        <v>4.8322999999999998E-2</v>
      </c>
      <c r="AE93" s="433">
        <f>'3M - LGS'!AE93</f>
        <v>5.0555999999999997E-2</v>
      </c>
      <c r="AF93" s="433">
        <f>'3M - LGS'!AF93</f>
        <v>9.3449000000000004E-2</v>
      </c>
      <c r="AG93" s="433">
        <f>'3M - LGS'!AG93</f>
        <v>9.0008000000000005E-2</v>
      </c>
      <c r="AH93" s="433">
        <f>'3M - LGS'!AH93</f>
        <v>9.2378000000000002E-2</v>
      </c>
      <c r="AI93" s="433">
        <f>'3M - LGS'!AI93</f>
        <v>9.1634999999999994E-2</v>
      </c>
      <c r="AJ93" s="433">
        <f>'3M - LGS'!AJ93</f>
        <v>4.8993000000000002E-2</v>
      </c>
      <c r="AK93" s="433">
        <f>'3M - LGS'!AK93</f>
        <v>4.9782E-2</v>
      </c>
      <c r="AL93" s="433">
        <f>'3M - LGS'!AL93</f>
        <v>4.7262999999999999E-2</v>
      </c>
      <c r="AM93" s="433">
        <f>'3M - LGS'!AM93</f>
        <v>4.5540999999999998E-2</v>
      </c>
      <c r="AO93" s="95" t="s">
        <v>224</v>
      </c>
    </row>
    <row r="94" spans="1:41" s="95" customFormat="1" x14ac:dyDescent="0.25">
      <c r="A94" s="665"/>
      <c r="B94" s="74" t="s">
        <v>0</v>
      </c>
      <c r="C94" s="384">
        <f>'3M - LGS'!C94</f>
        <v>4.4352999999999997E-2</v>
      </c>
      <c r="D94" s="384">
        <f>'3M - LGS'!D94</f>
        <v>4.4898E-2</v>
      </c>
      <c r="E94" s="384">
        <f>'3M - LGS'!E94</f>
        <v>4.7189000000000002E-2</v>
      </c>
      <c r="F94" s="384">
        <f>'3M - LGS'!F94</f>
        <v>4.5560000000000003E-2</v>
      </c>
      <c r="G94" s="384">
        <f>'3M - LGS'!G94</f>
        <v>4.9112000000000003E-2</v>
      </c>
      <c r="H94" s="384">
        <f>'3M - LGS'!H94</f>
        <v>0.104393</v>
      </c>
      <c r="I94" s="384">
        <f>'3M - LGS'!I94</f>
        <v>9.7295999999999994E-2</v>
      </c>
      <c r="J94" s="384">
        <f>'3M - LGS'!J94</f>
        <v>9.9751999999999993E-2</v>
      </c>
      <c r="K94" s="384">
        <f>'3M - LGS'!K94</f>
        <v>0.10033300000000001</v>
      </c>
      <c r="L94" s="384">
        <f>'3M - LGS'!L94</f>
        <v>4.6997999999999998E-2</v>
      </c>
      <c r="M94" s="384">
        <f>'3M - LGS'!M94</f>
        <v>4.7978E-2</v>
      </c>
      <c r="N94" s="384">
        <f>'3M - LGS'!N94</f>
        <v>4.4889999999999999E-2</v>
      </c>
      <c r="O94" s="384">
        <f>'3M - LGS'!O94</f>
        <v>4.4352999999999997E-2</v>
      </c>
      <c r="P94" s="384">
        <f>'3M - LGS'!P94</f>
        <v>4.4898E-2</v>
      </c>
      <c r="Q94" s="384">
        <f>'3M - LGS'!Q94</f>
        <v>4.7189000000000002E-2</v>
      </c>
      <c r="R94" s="384">
        <f>'3M - LGS'!R94</f>
        <v>4.5560000000000003E-2</v>
      </c>
      <c r="S94" s="384">
        <f>'3M - LGS'!S94</f>
        <v>4.9112000000000003E-2</v>
      </c>
      <c r="T94" s="433">
        <f>'3M - LGS'!T94</f>
        <v>0.11771</v>
      </c>
      <c r="U94" s="433">
        <f>'3M - LGS'!U94</f>
        <v>0.11006199999999999</v>
      </c>
      <c r="V94" s="433">
        <f>'3M - LGS'!V94</f>
        <v>0.115067</v>
      </c>
      <c r="W94" s="433">
        <f>'3M - LGS'!W94</f>
        <v>0.117149</v>
      </c>
      <c r="X94" s="433">
        <f>'3M - LGS'!X94</f>
        <v>5.4709000000000001E-2</v>
      </c>
      <c r="Y94" s="433">
        <f>'3M - LGS'!Y94</f>
        <v>5.5188000000000001E-2</v>
      </c>
      <c r="Z94" s="433">
        <f>'3M - LGS'!Z94</f>
        <v>5.0938999999999998E-2</v>
      </c>
      <c r="AA94" s="433">
        <f>'3M - LGS'!AA94</f>
        <v>4.9581E-2</v>
      </c>
      <c r="AB94" s="433">
        <f>'3M - LGS'!AB94</f>
        <v>5.1304000000000002E-2</v>
      </c>
      <c r="AC94" s="433">
        <f>'3M - LGS'!AC94</f>
        <v>5.4989000000000003E-2</v>
      </c>
      <c r="AD94" s="433">
        <f>'3M - LGS'!AD94</f>
        <v>5.1714000000000003E-2</v>
      </c>
      <c r="AE94" s="433">
        <f>'3M - LGS'!AE94</f>
        <v>5.7715000000000002E-2</v>
      </c>
      <c r="AF94" s="433">
        <f>'3M - LGS'!AF94</f>
        <v>0.11771</v>
      </c>
      <c r="AG94" s="433">
        <f>'3M - LGS'!AG94</f>
        <v>0.11006199999999999</v>
      </c>
      <c r="AH94" s="433">
        <f>'3M - LGS'!AH94</f>
        <v>0.115067</v>
      </c>
      <c r="AI94" s="433">
        <f>'3M - LGS'!AI94</f>
        <v>0.117149</v>
      </c>
      <c r="AJ94" s="433">
        <f>'3M - LGS'!AJ94</f>
        <v>5.4709000000000001E-2</v>
      </c>
      <c r="AK94" s="433">
        <f>'3M - LGS'!AK94</f>
        <v>5.5188000000000001E-2</v>
      </c>
      <c r="AL94" s="433">
        <f>'3M - LGS'!AL94</f>
        <v>5.0938999999999998E-2</v>
      </c>
      <c r="AM94" s="433">
        <f>'3M - LGS'!AM94</f>
        <v>4.9581E-2</v>
      </c>
      <c r="AO94" s="95" t="s">
        <v>249</v>
      </c>
    </row>
    <row r="95" spans="1:41" s="95" customFormat="1" x14ac:dyDescent="0.25">
      <c r="A95" s="665"/>
      <c r="B95" s="74" t="s">
        <v>20</v>
      </c>
      <c r="C95" s="384">
        <f>'3M - LGS'!C95</f>
        <v>4.1343999999999999E-2</v>
      </c>
      <c r="D95" s="384">
        <f>'3M - LGS'!D95</f>
        <v>4.1013000000000001E-2</v>
      </c>
      <c r="E95" s="384">
        <f>'3M - LGS'!E95</f>
        <v>4.2275E-2</v>
      </c>
      <c r="F95" s="384">
        <f>'3M - LGS'!F95</f>
        <v>4.3936999999999997E-2</v>
      </c>
      <c r="G95" s="384">
        <f>'3M - LGS'!G95</f>
        <v>4.4505000000000003E-2</v>
      </c>
      <c r="H95" s="384">
        <f>'3M - LGS'!H95</f>
        <v>8.9441000000000007E-2</v>
      </c>
      <c r="I95" s="384">
        <f>'3M - LGS'!I95</f>
        <v>8.5671999999999998E-2</v>
      </c>
      <c r="J95" s="384">
        <f>'3M - LGS'!J95</f>
        <v>8.6513999999999994E-2</v>
      </c>
      <c r="K95" s="384">
        <f>'3M - LGS'!K95</f>
        <v>8.3474000000000007E-2</v>
      </c>
      <c r="L95" s="384">
        <f>'3M - LGS'!L95</f>
        <v>4.3712000000000001E-2</v>
      </c>
      <c r="M95" s="384">
        <f>'3M - LGS'!M95</f>
        <v>4.4333999999999998E-2</v>
      </c>
      <c r="N95" s="384">
        <f>'3M - LGS'!N95</f>
        <v>4.2470000000000001E-2</v>
      </c>
      <c r="O95" s="384">
        <f>'3M - LGS'!O95</f>
        <v>4.1343999999999999E-2</v>
      </c>
      <c r="P95" s="384">
        <f>'3M - LGS'!P95</f>
        <v>4.1013000000000001E-2</v>
      </c>
      <c r="Q95" s="384">
        <f>'3M - LGS'!Q95</f>
        <v>4.2275E-2</v>
      </c>
      <c r="R95" s="384">
        <f>'3M - LGS'!R95</f>
        <v>4.3936999999999997E-2</v>
      </c>
      <c r="S95" s="384">
        <f>'3M - LGS'!S95</f>
        <v>4.4505000000000003E-2</v>
      </c>
      <c r="T95" s="433">
        <f>'3M - LGS'!T95</f>
        <v>0.10091700000000001</v>
      </c>
      <c r="U95" s="433">
        <f>'3M - LGS'!U95</f>
        <v>9.6921999999999994E-2</v>
      </c>
      <c r="V95" s="433">
        <f>'3M - LGS'!V95</f>
        <v>9.9885000000000002E-2</v>
      </c>
      <c r="W95" s="433">
        <f>'3M - LGS'!W95</f>
        <v>9.7788E-2</v>
      </c>
      <c r="X95" s="433">
        <f>'3M - LGS'!X95</f>
        <v>5.1683E-2</v>
      </c>
      <c r="Y95" s="433">
        <f>'3M - LGS'!Y95</f>
        <v>5.1910999999999999E-2</v>
      </c>
      <c r="Z95" s="433">
        <f>'3M - LGS'!Z95</f>
        <v>4.9077999999999997E-2</v>
      </c>
      <c r="AA95" s="433">
        <f>'3M - LGS'!AA95</f>
        <v>4.6939000000000002E-2</v>
      </c>
      <c r="AB95" s="433">
        <f>'3M - LGS'!AB95</f>
        <v>4.7252000000000002E-2</v>
      </c>
      <c r="AC95" s="433">
        <f>'3M - LGS'!AC95</f>
        <v>4.9273999999999998E-2</v>
      </c>
      <c r="AD95" s="433">
        <f>'3M - LGS'!AD95</f>
        <v>5.1881999999999998E-2</v>
      </c>
      <c r="AE95" s="433">
        <f>'3M - LGS'!AE95</f>
        <v>5.3364000000000002E-2</v>
      </c>
      <c r="AF95" s="433">
        <f>'3M - LGS'!AF95</f>
        <v>0.10091700000000001</v>
      </c>
      <c r="AG95" s="433">
        <f>'3M - LGS'!AG95</f>
        <v>9.6921999999999994E-2</v>
      </c>
      <c r="AH95" s="433">
        <f>'3M - LGS'!AH95</f>
        <v>9.9885000000000002E-2</v>
      </c>
      <c r="AI95" s="433">
        <f>'3M - LGS'!AI95</f>
        <v>9.7788E-2</v>
      </c>
      <c r="AJ95" s="433">
        <f>'3M - LGS'!AJ95</f>
        <v>5.1683E-2</v>
      </c>
      <c r="AK95" s="433">
        <f>'3M - LGS'!AK95</f>
        <v>5.1910999999999999E-2</v>
      </c>
      <c r="AL95" s="433">
        <f>'3M - LGS'!AL95</f>
        <v>4.9077999999999997E-2</v>
      </c>
      <c r="AM95" s="433">
        <f>'3M - LGS'!AM95</f>
        <v>4.6939000000000002E-2</v>
      </c>
    </row>
    <row r="96" spans="1:41" s="95" customFormat="1" x14ac:dyDescent="0.25">
      <c r="A96" s="665"/>
      <c r="B96" s="74" t="s">
        <v>1</v>
      </c>
      <c r="C96" s="384">
        <f>'3M - LGS'!C96</f>
        <v>4.2347000000000003E-2</v>
      </c>
      <c r="D96" s="384">
        <f>'3M - LGS'!D96</f>
        <v>4.2303E-2</v>
      </c>
      <c r="E96" s="384">
        <f>'3M - LGS'!E96</f>
        <v>4.4350000000000001E-2</v>
      </c>
      <c r="F96" s="384">
        <f>'3M - LGS'!F96</f>
        <v>5.2475000000000001E-2</v>
      </c>
      <c r="G96" s="384">
        <f>'3M - LGS'!G96</f>
        <v>5.7162999999999999E-2</v>
      </c>
      <c r="H96" s="384">
        <f>'3M - LGS'!H96</f>
        <v>0.105501</v>
      </c>
      <c r="I96" s="384">
        <f>'3M - LGS'!I96</f>
        <v>9.7806000000000004E-2</v>
      </c>
      <c r="J96" s="384">
        <f>'3M - LGS'!J96</f>
        <v>0.100427</v>
      </c>
      <c r="K96" s="384">
        <f>'3M - LGS'!K96</f>
        <v>0.10491499999999999</v>
      </c>
      <c r="L96" s="384">
        <f>'3M - LGS'!L96</f>
        <v>5.3839999999999999E-2</v>
      </c>
      <c r="M96" s="384">
        <f>'3M - LGS'!M96</f>
        <v>5.3623999999999998E-2</v>
      </c>
      <c r="N96" s="384">
        <f>'3M - LGS'!N96</f>
        <v>4.3708999999999998E-2</v>
      </c>
      <c r="O96" s="384">
        <f>'3M - LGS'!O96</f>
        <v>4.2347000000000003E-2</v>
      </c>
      <c r="P96" s="384">
        <f>'3M - LGS'!P96</f>
        <v>4.2303E-2</v>
      </c>
      <c r="Q96" s="384">
        <f>'3M - LGS'!Q96</f>
        <v>4.4350000000000001E-2</v>
      </c>
      <c r="R96" s="384">
        <f>'3M - LGS'!R96</f>
        <v>5.2475000000000001E-2</v>
      </c>
      <c r="S96" s="384">
        <f>'3M - LGS'!S96</f>
        <v>5.7162999999999999E-2</v>
      </c>
      <c r="T96" s="433">
        <f>'3M - LGS'!T96</f>
        <v>0.11895500000000001</v>
      </c>
      <c r="U96" s="433">
        <f>'3M - LGS'!U96</f>
        <v>0.11064</v>
      </c>
      <c r="V96" s="433">
        <f>'3M - LGS'!V96</f>
        <v>0.11584</v>
      </c>
      <c r="W96" s="433">
        <f>'3M - LGS'!W96</f>
        <v>0.122415</v>
      </c>
      <c r="X96" s="433">
        <f>'3M - LGS'!X96</f>
        <v>6.2344999999999998E-2</v>
      </c>
      <c r="Y96" s="433">
        <f>'3M - LGS'!Y96</f>
        <v>6.0421999999999997E-2</v>
      </c>
      <c r="Z96" s="433">
        <f>'3M - LGS'!Z96</f>
        <v>4.6781999999999997E-2</v>
      </c>
      <c r="AA96" s="433">
        <f>'3M - LGS'!AA96</f>
        <v>4.3274E-2</v>
      </c>
      <c r="AB96" s="433">
        <f>'3M - LGS'!AB96</f>
        <v>4.4956000000000003E-2</v>
      </c>
      <c r="AC96" s="433">
        <f>'3M - LGS'!AC96</f>
        <v>4.6625E-2</v>
      </c>
      <c r="AD96" s="433">
        <f>'3M - LGS'!AD96</f>
        <v>5.8855999999999999E-2</v>
      </c>
      <c r="AE96" s="433">
        <f>'3M - LGS'!AE96</f>
        <v>6.6559999999999994E-2</v>
      </c>
      <c r="AF96" s="433">
        <f>'3M - LGS'!AF96</f>
        <v>0.11895500000000001</v>
      </c>
      <c r="AG96" s="433">
        <f>'3M - LGS'!AG96</f>
        <v>0.11064</v>
      </c>
      <c r="AH96" s="433">
        <f>'3M - LGS'!AH96</f>
        <v>0.11584</v>
      </c>
      <c r="AI96" s="433">
        <f>'3M - LGS'!AI96</f>
        <v>0.122415</v>
      </c>
      <c r="AJ96" s="433">
        <f>'3M - LGS'!AJ96</f>
        <v>6.2344999999999998E-2</v>
      </c>
      <c r="AK96" s="433">
        <f>'3M - LGS'!AK96</f>
        <v>6.0421999999999997E-2</v>
      </c>
      <c r="AL96" s="433">
        <f>'3M - LGS'!AL96</f>
        <v>4.6781999999999997E-2</v>
      </c>
      <c r="AM96" s="433">
        <f>'3M - LGS'!AM96</f>
        <v>4.3274E-2</v>
      </c>
    </row>
    <row r="97" spans="1:39" s="95" customFormat="1" x14ac:dyDescent="0.25">
      <c r="A97" s="665"/>
      <c r="B97" s="74" t="s">
        <v>21</v>
      </c>
      <c r="C97" s="384">
        <f>'3M - LGS'!C97</f>
        <v>2.9302000000000002E-2</v>
      </c>
      <c r="D97" s="384">
        <f>'3M - LGS'!D97</f>
        <v>2.9326000000000001E-2</v>
      </c>
      <c r="E97" s="384">
        <f>'3M - LGS'!E97</f>
        <v>2.9966E-2</v>
      </c>
      <c r="F97" s="384">
        <f>'3M - LGS'!F97</f>
        <v>3.1091000000000001E-2</v>
      </c>
      <c r="G97" s="384">
        <f>'3M - LGS'!G97</f>
        <v>3.0398999999999999E-2</v>
      </c>
      <c r="H97" s="384">
        <f>'3M - LGS'!H97</f>
        <v>5.2363E-2</v>
      </c>
      <c r="I97" s="384">
        <f>'3M - LGS'!I97</f>
        <v>5.0639000000000003E-2</v>
      </c>
      <c r="J97" s="384">
        <f>'3M - LGS'!J97</f>
        <v>4.9979999999999997E-2</v>
      </c>
      <c r="K97" s="384">
        <f>'3M - LGS'!K97</f>
        <v>5.0804000000000002E-2</v>
      </c>
      <c r="L97" s="384">
        <f>'3M - LGS'!L97</f>
        <v>3.0172000000000001E-2</v>
      </c>
      <c r="M97" s="384">
        <f>'3M - LGS'!M97</f>
        <v>3.0644999999999999E-2</v>
      </c>
      <c r="N97" s="384">
        <f>'3M - LGS'!N97</f>
        <v>2.9829000000000001E-2</v>
      </c>
      <c r="O97" s="384">
        <f>'3M - LGS'!O97</f>
        <v>2.9302000000000002E-2</v>
      </c>
      <c r="P97" s="384">
        <f>'3M - LGS'!P97</f>
        <v>2.9326000000000001E-2</v>
      </c>
      <c r="Q97" s="384">
        <f>'3M - LGS'!Q97</f>
        <v>2.9966E-2</v>
      </c>
      <c r="R97" s="384">
        <f>'3M - LGS'!R97</f>
        <v>3.1091000000000001E-2</v>
      </c>
      <c r="S97" s="384">
        <f>'3M - LGS'!S97</f>
        <v>3.0398999999999999E-2</v>
      </c>
      <c r="T97" s="433">
        <f>'3M - LGS'!T97</f>
        <v>5.9283000000000002E-2</v>
      </c>
      <c r="U97" s="433">
        <f>'3M - LGS'!U97</f>
        <v>5.7278999999999997E-2</v>
      </c>
      <c r="V97" s="433">
        <f>'3M - LGS'!V97</f>
        <v>5.8050999999999998E-2</v>
      </c>
      <c r="W97" s="433">
        <f>'3M - LGS'!W97</f>
        <v>6.0310000000000002E-2</v>
      </c>
      <c r="X97" s="433">
        <f>'3M - LGS'!X97</f>
        <v>3.4962E-2</v>
      </c>
      <c r="Y97" s="433">
        <f>'3M - LGS'!Y97</f>
        <v>3.5576000000000003E-2</v>
      </c>
      <c r="Z97" s="433">
        <f>'3M - LGS'!Z97</f>
        <v>3.4347999999999997E-2</v>
      </c>
      <c r="AA97" s="433">
        <f>'3M - LGS'!AA97</f>
        <v>3.3161999999999997E-2</v>
      </c>
      <c r="AB97" s="433">
        <f>'3M - LGS'!AB97</f>
        <v>3.3721000000000001E-2</v>
      </c>
      <c r="AC97" s="433">
        <f>'3M - LGS'!AC97</f>
        <v>3.4806999999999998E-2</v>
      </c>
      <c r="AD97" s="433">
        <f>'3M - LGS'!AD97</f>
        <v>3.6195999999999999E-2</v>
      </c>
      <c r="AE97" s="433">
        <f>'3M - LGS'!AE97</f>
        <v>3.5977000000000002E-2</v>
      </c>
      <c r="AF97" s="433">
        <f>'3M - LGS'!AF97</f>
        <v>5.9283000000000002E-2</v>
      </c>
      <c r="AG97" s="433">
        <f>'3M - LGS'!AG97</f>
        <v>5.7278999999999997E-2</v>
      </c>
      <c r="AH97" s="433">
        <f>'3M - LGS'!AH97</f>
        <v>5.8050999999999998E-2</v>
      </c>
      <c r="AI97" s="433">
        <f>'3M - LGS'!AI97</f>
        <v>6.0310000000000002E-2</v>
      </c>
      <c r="AJ97" s="433">
        <f>'3M - LGS'!AJ97</f>
        <v>3.4962E-2</v>
      </c>
      <c r="AK97" s="433">
        <f>'3M - LGS'!AK97</f>
        <v>3.5576000000000003E-2</v>
      </c>
      <c r="AL97" s="433">
        <f>'3M - LGS'!AL97</f>
        <v>3.4347999999999997E-2</v>
      </c>
      <c r="AM97" s="433">
        <f>'3M - LGS'!AM97</f>
        <v>3.3161999999999997E-2</v>
      </c>
    </row>
    <row r="98" spans="1:39" s="95" customFormat="1" x14ac:dyDescent="0.25">
      <c r="A98" s="665"/>
      <c r="B98" s="74" t="s">
        <v>9</v>
      </c>
      <c r="C98" s="384">
        <f>'3M - LGS'!C98</f>
        <v>4.0834000000000002E-2</v>
      </c>
      <c r="D98" s="384">
        <f>'3M - LGS'!D98</f>
        <v>4.1431000000000003E-2</v>
      </c>
      <c r="E98" s="384">
        <f>'3M - LGS'!E98</f>
        <v>4.3621E-2</v>
      </c>
      <c r="F98" s="384">
        <f>'3M - LGS'!F98</f>
        <v>4.3447E-2</v>
      </c>
      <c r="G98" s="384">
        <f>'3M - LGS'!G98</f>
        <v>4.1350999999999999E-2</v>
      </c>
      <c r="H98" s="384">
        <f>'3M - LGS'!H98</f>
        <v>5.1774000000000001E-2</v>
      </c>
      <c r="I98" s="384">
        <f>'3M - LGS'!I98</f>
        <v>5.0083999999999997E-2</v>
      </c>
      <c r="J98" s="384">
        <f>'3M - LGS'!J98</f>
        <v>4.9399999999999999E-2</v>
      </c>
      <c r="K98" s="384">
        <f>'3M - LGS'!K98</f>
        <v>8.0808000000000005E-2</v>
      </c>
      <c r="L98" s="384">
        <f>'3M - LGS'!L98</f>
        <v>4.1339000000000001E-2</v>
      </c>
      <c r="M98" s="384">
        <f>'3M - LGS'!M98</f>
        <v>4.3160999999999998E-2</v>
      </c>
      <c r="N98" s="384">
        <f>'3M - LGS'!N98</f>
        <v>4.1070000000000002E-2</v>
      </c>
      <c r="O98" s="384">
        <f>'3M - LGS'!O98</f>
        <v>4.0834000000000002E-2</v>
      </c>
      <c r="P98" s="384">
        <f>'3M - LGS'!P98</f>
        <v>4.1431000000000003E-2</v>
      </c>
      <c r="Q98" s="384">
        <f>'3M - LGS'!Q98</f>
        <v>4.3621E-2</v>
      </c>
      <c r="R98" s="384">
        <f>'3M - LGS'!R98</f>
        <v>4.3447E-2</v>
      </c>
      <c r="S98" s="384">
        <f>'3M - LGS'!S98</f>
        <v>4.1350999999999999E-2</v>
      </c>
      <c r="T98" s="433">
        <f>'3M - LGS'!T98</f>
        <v>5.8623000000000001E-2</v>
      </c>
      <c r="U98" s="433">
        <f>'3M - LGS'!U98</f>
        <v>5.6649999999999999E-2</v>
      </c>
      <c r="V98" s="433">
        <f>'3M - LGS'!V98</f>
        <v>5.7266999999999998E-2</v>
      </c>
      <c r="W98" s="433">
        <f>'3M - LGS'!W98</f>
        <v>9.4729999999999995E-2</v>
      </c>
      <c r="X98" s="433">
        <f>'3M - LGS'!X98</f>
        <v>4.9228000000000001E-2</v>
      </c>
      <c r="Y98" s="433">
        <f>'3M - LGS'!Y98</f>
        <v>5.1515999999999999E-2</v>
      </c>
      <c r="Z98" s="433">
        <f>'3M - LGS'!Z98</f>
        <v>4.8013E-2</v>
      </c>
      <c r="AA98" s="433">
        <f>'3M - LGS'!AA98</f>
        <v>4.7364999999999997E-2</v>
      </c>
      <c r="AB98" s="433">
        <f>'3M - LGS'!AB98</f>
        <v>4.8853000000000001E-2</v>
      </c>
      <c r="AC98" s="433">
        <f>'3M - LGS'!AC98</f>
        <v>5.2965999999999999E-2</v>
      </c>
      <c r="AD98" s="433">
        <f>'3M - LGS'!AD98</f>
        <v>5.0692000000000001E-2</v>
      </c>
      <c r="AE98" s="433">
        <f>'3M - LGS'!AE98</f>
        <v>5.0089000000000002E-2</v>
      </c>
      <c r="AF98" s="433">
        <f>'3M - LGS'!AF98</f>
        <v>5.8623000000000001E-2</v>
      </c>
      <c r="AG98" s="433">
        <f>'3M - LGS'!AG98</f>
        <v>5.6649999999999999E-2</v>
      </c>
      <c r="AH98" s="433">
        <f>'3M - LGS'!AH98</f>
        <v>5.7266999999999998E-2</v>
      </c>
      <c r="AI98" s="433">
        <f>'3M - LGS'!AI98</f>
        <v>9.4729999999999995E-2</v>
      </c>
      <c r="AJ98" s="433">
        <f>'3M - LGS'!AJ98</f>
        <v>4.9228000000000001E-2</v>
      </c>
      <c r="AK98" s="433">
        <f>'3M - LGS'!AK98</f>
        <v>5.1515999999999999E-2</v>
      </c>
      <c r="AL98" s="433">
        <f>'3M - LGS'!AL98</f>
        <v>4.8013E-2</v>
      </c>
      <c r="AM98" s="433">
        <f>'3M - LGS'!AM98</f>
        <v>4.7364999999999997E-2</v>
      </c>
    </row>
    <row r="99" spans="1:39" s="95" customFormat="1" x14ac:dyDescent="0.25">
      <c r="A99" s="665"/>
      <c r="B99" s="74" t="s">
        <v>3</v>
      </c>
      <c r="C99" s="384">
        <f>'3M - LGS'!C99</f>
        <v>4.4352999999999997E-2</v>
      </c>
      <c r="D99" s="384">
        <f>'3M - LGS'!D99</f>
        <v>4.4898E-2</v>
      </c>
      <c r="E99" s="384">
        <f>'3M - LGS'!E99</f>
        <v>4.7189000000000002E-2</v>
      </c>
      <c r="F99" s="384">
        <f>'3M - LGS'!F99</f>
        <v>4.5560000000000003E-2</v>
      </c>
      <c r="G99" s="384">
        <f>'3M - LGS'!G99</f>
        <v>4.9112000000000003E-2</v>
      </c>
      <c r="H99" s="384">
        <f>'3M - LGS'!H99</f>
        <v>0.104393</v>
      </c>
      <c r="I99" s="384">
        <f>'3M - LGS'!I99</f>
        <v>9.7295999999999994E-2</v>
      </c>
      <c r="J99" s="384">
        <f>'3M - LGS'!J99</f>
        <v>9.9751999999999993E-2</v>
      </c>
      <c r="K99" s="384">
        <f>'3M - LGS'!K99</f>
        <v>0.10033300000000001</v>
      </c>
      <c r="L99" s="384">
        <f>'3M - LGS'!L99</f>
        <v>4.6997999999999998E-2</v>
      </c>
      <c r="M99" s="384">
        <f>'3M - LGS'!M99</f>
        <v>4.7978E-2</v>
      </c>
      <c r="N99" s="384">
        <f>'3M - LGS'!N99</f>
        <v>4.4889999999999999E-2</v>
      </c>
      <c r="O99" s="384">
        <f>'3M - LGS'!O99</f>
        <v>4.4352999999999997E-2</v>
      </c>
      <c r="P99" s="384">
        <f>'3M - LGS'!P99</f>
        <v>4.4898E-2</v>
      </c>
      <c r="Q99" s="384">
        <f>'3M - LGS'!Q99</f>
        <v>4.7189000000000002E-2</v>
      </c>
      <c r="R99" s="384">
        <f>'3M - LGS'!R99</f>
        <v>4.5560000000000003E-2</v>
      </c>
      <c r="S99" s="384">
        <f>'3M - LGS'!S99</f>
        <v>4.9112000000000003E-2</v>
      </c>
      <c r="T99" s="433">
        <f>'3M - LGS'!T99</f>
        <v>0.11771</v>
      </c>
      <c r="U99" s="433">
        <f>'3M - LGS'!U99</f>
        <v>0.11006199999999999</v>
      </c>
      <c r="V99" s="433">
        <f>'3M - LGS'!V99</f>
        <v>0.115067</v>
      </c>
      <c r="W99" s="433">
        <f>'3M - LGS'!W99</f>
        <v>0.117149</v>
      </c>
      <c r="X99" s="433">
        <f>'3M - LGS'!X99</f>
        <v>5.4709000000000001E-2</v>
      </c>
      <c r="Y99" s="433">
        <f>'3M - LGS'!Y99</f>
        <v>5.5188000000000001E-2</v>
      </c>
      <c r="Z99" s="433">
        <f>'3M - LGS'!Z99</f>
        <v>5.0938999999999998E-2</v>
      </c>
      <c r="AA99" s="433">
        <f>'3M - LGS'!AA99</f>
        <v>4.9581E-2</v>
      </c>
      <c r="AB99" s="433">
        <f>'3M - LGS'!AB99</f>
        <v>5.1304000000000002E-2</v>
      </c>
      <c r="AC99" s="433">
        <f>'3M - LGS'!AC99</f>
        <v>5.4989000000000003E-2</v>
      </c>
      <c r="AD99" s="433">
        <f>'3M - LGS'!AD99</f>
        <v>5.1714000000000003E-2</v>
      </c>
      <c r="AE99" s="433">
        <f>'3M - LGS'!AE99</f>
        <v>5.7715000000000002E-2</v>
      </c>
      <c r="AF99" s="433">
        <f>'3M - LGS'!AF99</f>
        <v>0.11771</v>
      </c>
      <c r="AG99" s="433">
        <f>'3M - LGS'!AG99</f>
        <v>0.11006199999999999</v>
      </c>
      <c r="AH99" s="433">
        <f>'3M - LGS'!AH99</f>
        <v>0.115067</v>
      </c>
      <c r="AI99" s="433">
        <f>'3M - LGS'!AI99</f>
        <v>0.117149</v>
      </c>
      <c r="AJ99" s="433">
        <f>'3M - LGS'!AJ99</f>
        <v>5.4709000000000001E-2</v>
      </c>
      <c r="AK99" s="433">
        <f>'3M - LGS'!AK99</f>
        <v>5.5188000000000001E-2</v>
      </c>
      <c r="AL99" s="433">
        <f>'3M - LGS'!AL99</f>
        <v>5.0938999999999998E-2</v>
      </c>
      <c r="AM99" s="433">
        <f>'3M - LGS'!AM99</f>
        <v>4.9581E-2</v>
      </c>
    </row>
    <row r="100" spans="1:39" s="95" customFormat="1" x14ac:dyDescent="0.25">
      <c r="A100" s="665"/>
      <c r="B100" s="74" t="s">
        <v>4</v>
      </c>
      <c r="C100" s="384">
        <f>'3M - LGS'!C100</f>
        <v>4.2067E-2</v>
      </c>
      <c r="D100" s="384">
        <f>'3M - LGS'!D100</f>
        <v>4.1753999999999999E-2</v>
      </c>
      <c r="E100" s="384">
        <f>'3M - LGS'!E100</f>
        <v>4.3166999999999997E-2</v>
      </c>
      <c r="F100" s="384">
        <f>'3M - LGS'!F100</f>
        <v>4.3825000000000003E-2</v>
      </c>
      <c r="G100" s="384">
        <f>'3M - LGS'!G100</f>
        <v>4.4803999999999997E-2</v>
      </c>
      <c r="H100" s="384">
        <f>'3M - LGS'!H100</f>
        <v>8.8136000000000006E-2</v>
      </c>
      <c r="I100" s="384">
        <f>'3M - LGS'!I100</f>
        <v>8.4611000000000006E-2</v>
      </c>
      <c r="J100" s="384">
        <f>'3M - LGS'!J100</f>
        <v>8.5112999999999994E-2</v>
      </c>
      <c r="K100" s="384">
        <f>'3M - LGS'!K100</f>
        <v>8.0562999999999996E-2</v>
      </c>
      <c r="L100" s="384">
        <f>'3M - LGS'!L100</f>
        <v>4.4019000000000003E-2</v>
      </c>
      <c r="M100" s="384">
        <f>'3M - LGS'!M100</f>
        <v>4.4610999999999998E-2</v>
      </c>
      <c r="N100" s="384">
        <f>'3M - LGS'!N100</f>
        <v>4.2421E-2</v>
      </c>
      <c r="O100" s="384">
        <f>'3M - LGS'!O100</f>
        <v>4.2067E-2</v>
      </c>
      <c r="P100" s="384">
        <f>'3M - LGS'!P100</f>
        <v>4.1753999999999999E-2</v>
      </c>
      <c r="Q100" s="384">
        <f>'3M - LGS'!Q100</f>
        <v>4.3166999999999997E-2</v>
      </c>
      <c r="R100" s="384">
        <f>'3M - LGS'!R100</f>
        <v>4.3825000000000003E-2</v>
      </c>
      <c r="S100" s="384">
        <f>'3M - LGS'!S100</f>
        <v>4.4803999999999997E-2</v>
      </c>
      <c r="T100" s="433">
        <f>'3M - LGS'!T100</f>
        <v>9.9451999999999999E-2</v>
      </c>
      <c r="U100" s="433">
        <f>'3M - LGS'!U100</f>
        <v>9.5723000000000003E-2</v>
      </c>
      <c r="V100" s="433">
        <f>'3M - LGS'!V100</f>
        <v>9.8280999999999993E-2</v>
      </c>
      <c r="W100" s="433">
        <f>'3M - LGS'!W100</f>
        <v>9.4449000000000005E-2</v>
      </c>
      <c r="X100" s="433">
        <f>'3M - LGS'!X100</f>
        <v>5.2073000000000001E-2</v>
      </c>
      <c r="Y100" s="433">
        <f>'3M - LGS'!Y100</f>
        <v>5.2239000000000001E-2</v>
      </c>
      <c r="Z100" s="433">
        <f>'3M - LGS'!Z100</f>
        <v>4.8925999999999997E-2</v>
      </c>
      <c r="AA100" s="433">
        <f>'3M - LGS'!AA100</f>
        <v>4.7953000000000003E-2</v>
      </c>
      <c r="AB100" s="433">
        <f>'3M - LGS'!AB100</f>
        <v>4.8263E-2</v>
      </c>
      <c r="AC100" s="433">
        <f>'3M - LGS'!AC100</f>
        <v>5.0624000000000002E-2</v>
      </c>
      <c r="AD100" s="433">
        <f>'3M - LGS'!AD100</f>
        <v>5.1560000000000002E-2</v>
      </c>
      <c r="AE100" s="433">
        <f>'3M - LGS'!AE100</f>
        <v>5.3745000000000001E-2</v>
      </c>
      <c r="AF100" s="433">
        <f>'3M - LGS'!AF100</f>
        <v>9.9451999999999999E-2</v>
      </c>
      <c r="AG100" s="433">
        <f>'3M - LGS'!AG100</f>
        <v>9.5723000000000003E-2</v>
      </c>
      <c r="AH100" s="433">
        <f>'3M - LGS'!AH100</f>
        <v>9.8280999999999993E-2</v>
      </c>
      <c r="AI100" s="433">
        <f>'3M - LGS'!AI100</f>
        <v>9.4449000000000005E-2</v>
      </c>
      <c r="AJ100" s="433">
        <f>'3M - LGS'!AJ100</f>
        <v>5.2073000000000001E-2</v>
      </c>
      <c r="AK100" s="433">
        <f>'3M - LGS'!AK100</f>
        <v>5.2239000000000001E-2</v>
      </c>
      <c r="AL100" s="433">
        <f>'3M - LGS'!AL100</f>
        <v>4.8925999999999997E-2</v>
      </c>
      <c r="AM100" s="433">
        <f>'3M - LGS'!AM100</f>
        <v>4.7953000000000003E-2</v>
      </c>
    </row>
    <row r="101" spans="1:39" s="95" customFormat="1" x14ac:dyDescent="0.25">
      <c r="A101" s="665"/>
      <c r="B101" s="74" t="s">
        <v>5</v>
      </c>
      <c r="C101" s="384">
        <f>'3M - LGS'!C101</f>
        <v>3.9933000000000003E-2</v>
      </c>
      <c r="D101" s="384">
        <f>'3M - LGS'!D101</f>
        <v>3.9878999999999998E-2</v>
      </c>
      <c r="E101" s="384">
        <f>'3M - LGS'!E101</f>
        <v>4.1041000000000001E-2</v>
      </c>
      <c r="F101" s="384">
        <f>'3M - LGS'!F101</f>
        <v>4.1168000000000003E-2</v>
      </c>
      <c r="G101" s="384">
        <f>'3M - LGS'!G101</f>
        <v>4.2222999999999997E-2</v>
      </c>
      <c r="H101" s="384">
        <f>'3M - LGS'!H101</f>
        <v>8.2789000000000001E-2</v>
      </c>
      <c r="I101" s="384">
        <f>'3M - LGS'!I101</f>
        <v>7.9558000000000004E-2</v>
      </c>
      <c r="J101" s="384">
        <f>'3M - LGS'!J101</f>
        <v>7.9958000000000001E-2</v>
      </c>
      <c r="K101" s="384">
        <f>'3M - LGS'!K101</f>
        <v>7.8107999999999997E-2</v>
      </c>
      <c r="L101" s="384">
        <f>'3M - LGS'!L101</f>
        <v>4.1531999999999999E-2</v>
      </c>
      <c r="M101" s="384">
        <f>'3M - LGS'!M101</f>
        <v>4.2438999999999998E-2</v>
      </c>
      <c r="N101" s="384">
        <f>'3M - LGS'!N101</f>
        <v>4.0814000000000003E-2</v>
      </c>
      <c r="O101" s="384">
        <f>'3M - LGS'!O101</f>
        <v>3.9933000000000003E-2</v>
      </c>
      <c r="P101" s="384">
        <f>'3M - LGS'!P101</f>
        <v>3.9878999999999998E-2</v>
      </c>
      <c r="Q101" s="384">
        <f>'3M - LGS'!Q101</f>
        <v>4.1041000000000001E-2</v>
      </c>
      <c r="R101" s="384">
        <f>'3M - LGS'!R101</f>
        <v>4.1168000000000003E-2</v>
      </c>
      <c r="S101" s="384">
        <f>'3M - LGS'!S101</f>
        <v>4.2222999999999997E-2</v>
      </c>
      <c r="T101" s="433">
        <f>'3M - LGS'!T101</f>
        <v>9.3449000000000004E-2</v>
      </c>
      <c r="U101" s="433">
        <f>'3M - LGS'!U101</f>
        <v>9.0008000000000005E-2</v>
      </c>
      <c r="V101" s="433">
        <f>'3M - LGS'!V101</f>
        <v>9.2378000000000002E-2</v>
      </c>
      <c r="W101" s="433">
        <f>'3M - LGS'!W101</f>
        <v>9.1634999999999994E-2</v>
      </c>
      <c r="X101" s="433">
        <f>'3M - LGS'!X101</f>
        <v>4.8993000000000002E-2</v>
      </c>
      <c r="Y101" s="433">
        <f>'3M - LGS'!Y101</f>
        <v>4.9782E-2</v>
      </c>
      <c r="Z101" s="433">
        <f>'3M - LGS'!Z101</f>
        <v>4.7262999999999999E-2</v>
      </c>
      <c r="AA101" s="433">
        <f>'3M - LGS'!AA101</f>
        <v>4.5540999999999998E-2</v>
      </c>
      <c r="AB101" s="433">
        <f>'3M - LGS'!AB101</f>
        <v>4.6175000000000001E-2</v>
      </c>
      <c r="AC101" s="433">
        <f>'3M - LGS'!AC101</f>
        <v>4.8189000000000003E-2</v>
      </c>
      <c r="AD101" s="433">
        <f>'3M - LGS'!AD101</f>
        <v>4.8322999999999998E-2</v>
      </c>
      <c r="AE101" s="433">
        <f>'3M - LGS'!AE101</f>
        <v>5.0555999999999997E-2</v>
      </c>
      <c r="AF101" s="433">
        <f>'3M - LGS'!AF101</f>
        <v>9.3449000000000004E-2</v>
      </c>
      <c r="AG101" s="433">
        <f>'3M - LGS'!AG101</f>
        <v>9.0008000000000005E-2</v>
      </c>
      <c r="AH101" s="433">
        <f>'3M - LGS'!AH101</f>
        <v>9.2378000000000002E-2</v>
      </c>
      <c r="AI101" s="433">
        <f>'3M - LGS'!AI101</f>
        <v>9.1634999999999994E-2</v>
      </c>
      <c r="AJ101" s="433">
        <f>'3M - LGS'!AJ101</f>
        <v>4.8993000000000002E-2</v>
      </c>
      <c r="AK101" s="433">
        <f>'3M - LGS'!AK101</f>
        <v>4.9782E-2</v>
      </c>
      <c r="AL101" s="433">
        <f>'3M - LGS'!AL101</f>
        <v>4.7262999999999999E-2</v>
      </c>
      <c r="AM101" s="433">
        <f>'3M - LGS'!AM101</f>
        <v>4.5540999999999998E-2</v>
      </c>
    </row>
    <row r="102" spans="1:39" s="95" customFormat="1" x14ac:dyDescent="0.25">
      <c r="A102" s="665"/>
      <c r="B102" s="74" t="s">
        <v>22</v>
      </c>
      <c r="C102" s="384">
        <f>'3M - LGS'!C102</f>
        <v>3.9933000000000003E-2</v>
      </c>
      <c r="D102" s="384">
        <f>'3M - LGS'!D102</f>
        <v>3.9878999999999998E-2</v>
      </c>
      <c r="E102" s="384">
        <f>'3M - LGS'!E102</f>
        <v>4.1041000000000001E-2</v>
      </c>
      <c r="F102" s="384">
        <f>'3M - LGS'!F102</f>
        <v>4.1168000000000003E-2</v>
      </c>
      <c r="G102" s="384">
        <f>'3M - LGS'!G102</f>
        <v>4.2222999999999997E-2</v>
      </c>
      <c r="H102" s="384">
        <f>'3M - LGS'!H102</f>
        <v>8.2789000000000001E-2</v>
      </c>
      <c r="I102" s="384">
        <f>'3M - LGS'!I102</f>
        <v>7.9558000000000004E-2</v>
      </c>
      <c r="J102" s="384">
        <f>'3M - LGS'!J102</f>
        <v>7.9958000000000001E-2</v>
      </c>
      <c r="K102" s="384">
        <f>'3M - LGS'!K102</f>
        <v>7.8107999999999997E-2</v>
      </c>
      <c r="L102" s="384">
        <f>'3M - LGS'!L102</f>
        <v>4.1531999999999999E-2</v>
      </c>
      <c r="M102" s="384">
        <f>'3M - LGS'!M102</f>
        <v>4.2438999999999998E-2</v>
      </c>
      <c r="N102" s="384">
        <f>'3M - LGS'!N102</f>
        <v>4.0814000000000003E-2</v>
      </c>
      <c r="O102" s="384">
        <f>'3M - LGS'!O102</f>
        <v>3.9933000000000003E-2</v>
      </c>
      <c r="P102" s="384">
        <f>'3M - LGS'!P102</f>
        <v>3.9878999999999998E-2</v>
      </c>
      <c r="Q102" s="384">
        <f>'3M - LGS'!Q102</f>
        <v>4.1041000000000001E-2</v>
      </c>
      <c r="R102" s="384">
        <f>'3M - LGS'!R102</f>
        <v>4.1168000000000003E-2</v>
      </c>
      <c r="S102" s="384">
        <f>'3M - LGS'!S102</f>
        <v>4.2222999999999997E-2</v>
      </c>
      <c r="T102" s="433">
        <f>'3M - LGS'!T102</f>
        <v>9.3449000000000004E-2</v>
      </c>
      <c r="U102" s="433">
        <f>'3M - LGS'!U102</f>
        <v>9.0008000000000005E-2</v>
      </c>
      <c r="V102" s="433">
        <f>'3M - LGS'!V102</f>
        <v>9.2378000000000002E-2</v>
      </c>
      <c r="W102" s="433">
        <f>'3M - LGS'!W102</f>
        <v>9.1634999999999994E-2</v>
      </c>
      <c r="X102" s="433">
        <f>'3M - LGS'!X102</f>
        <v>4.8993000000000002E-2</v>
      </c>
      <c r="Y102" s="433">
        <f>'3M - LGS'!Y102</f>
        <v>4.9782E-2</v>
      </c>
      <c r="Z102" s="433">
        <f>'3M - LGS'!Z102</f>
        <v>4.7262999999999999E-2</v>
      </c>
      <c r="AA102" s="433">
        <f>'3M - LGS'!AA102</f>
        <v>4.5540999999999998E-2</v>
      </c>
      <c r="AB102" s="433">
        <f>'3M - LGS'!AB102</f>
        <v>4.6175000000000001E-2</v>
      </c>
      <c r="AC102" s="433">
        <f>'3M - LGS'!AC102</f>
        <v>4.8189000000000003E-2</v>
      </c>
      <c r="AD102" s="433">
        <f>'3M - LGS'!AD102</f>
        <v>4.8322999999999998E-2</v>
      </c>
      <c r="AE102" s="433">
        <f>'3M - LGS'!AE102</f>
        <v>5.0555999999999997E-2</v>
      </c>
      <c r="AF102" s="433">
        <f>'3M - LGS'!AF102</f>
        <v>9.3449000000000004E-2</v>
      </c>
      <c r="AG102" s="433">
        <f>'3M - LGS'!AG102</f>
        <v>9.0008000000000005E-2</v>
      </c>
      <c r="AH102" s="433">
        <f>'3M - LGS'!AH102</f>
        <v>9.2378000000000002E-2</v>
      </c>
      <c r="AI102" s="433">
        <f>'3M - LGS'!AI102</f>
        <v>9.1634999999999994E-2</v>
      </c>
      <c r="AJ102" s="433">
        <f>'3M - LGS'!AJ102</f>
        <v>4.8993000000000002E-2</v>
      </c>
      <c r="AK102" s="433">
        <f>'3M - LGS'!AK102</f>
        <v>4.9782E-2</v>
      </c>
      <c r="AL102" s="433">
        <f>'3M - LGS'!AL102</f>
        <v>4.7262999999999999E-2</v>
      </c>
      <c r="AM102" s="433">
        <f>'3M - LGS'!AM102</f>
        <v>4.5540999999999998E-2</v>
      </c>
    </row>
    <row r="103" spans="1:39" s="95" customFormat="1" x14ac:dyDescent="0.25">
      <c r="A103" s="665"/>
      <c r="B103" s="74" t="s">
        <v>23</v>
      </c>
      <c r="C103" s="384">
        <f>'3M - LGS'!C103</f>
        <v>3.9933000000000003E-2</v>
      </c>
      <c r="D103" s="384">
        <f>'3M - LGS'!D103</f>
        <v>3.9878999999999998E-2</v>
      </c>
      <c r="E103" s="384">
        <f>'3M - LGS'!E103</f>
        <v>4.1041000000000001E-2</v>
      </c>
      <c r="F103" s="384">
        <f>'3M - LGS'!F103</f>
        <v>4.1168000000000003E-2</v>
      </c>
      <c r="G103" s="384">
        <f>'3M - LGS'!G103</f>
        <v>4.2222999999999997E-2</v>
      </c>
      <c r="H103" s="384">
        <f>'3M - LGS'!H103</f>
        <v>8.2789000000000001E-2</v>
      </c>
      <c r="I103" s="384">
        <f>'3M - LGS'!I103</f>
        <v>7.9558000000000004E-2</v>
      </c>
      <c r="J103" s="384">
        <f>'3M - LGS'!J103</f>
        <v>7.9958000000000001E-2</v>
      </c>
      <c r="K103" s="384">
        <f>'3M - LGS'!K103</f>
        <v>7.8107999999999997E-2</v>
      </c>
      <c r="L103" s="384">
        <f>'3M - LGS'!L103</f>
        <v>4.1531999999999999E-2</v>
      </c>
      <c r="M103" s="384">
        <f>'3M - LGS'!M103</f>
        <v>4.2438999999999998E-2</v>
      </c>
      <c r="N103" s="384">
        <f>'3M - LGS'!N103</f>
        <v>4.0814000000000003E-2</v>
      </c>
      <c r="O103" s="384">
        <f>'3M - LGS'!O103</f>
        <v>3.9933000000000003E-2</v>
      </c>
      <c r="P103" s="384">
        <f>'3M - LGS'!P103</f>
        <v>3.9878999999999998E-2</v>
      </c>
      <c r="Q103" s="384">
        <f>'3M - LGS'!Q103</f>
        <v>4.1041000000000001E-2</v>
      </c>
      <c r="R103" s="384">
        <f>'3M - LGS'!R103</f>
        <v>4.1168000000000003E-2</v>
      </c>
      <c r="S103" s="384">
        <f>'3M - LGS'!S103</f>
        <v>4.2222999999999997E-2</v>
      </c>
      <c r="T103" s="433">
        <f>'3M - LGS'!T103</f>
        <v>9.3449000000000004E-2</v>
      </c>
      <c r="U103" s="433">
        <f>'3M - LGS'!U103</f>
        <v>9.0008000000000005E-2</v>
      </c>
      <c r="V103" s="433">
        <f>'3M - LGS'!V103</f>
        <v>9.2378000000000002E-2</v>
      </c>
      <c r="W103" s="433">
        <f>'3M - LGS'!W103</f>
        <v>9.1634999999999994E-2</v>
      </c>
      <c r="X103" s="433">
        <f>'3M - LGS'!X103</f>
        <v>4.8993000000000002E-2</v>
      </c>
      <c r="Y103" s="433">
        <f>'3M - LGS'!Y103</f>
        <v>4.9782E-2</v>
      </c>
      <c r="Z103" s="433">
        <f>'3M - LGS'!Z103</f>
        <v>4.7262999999999999E-2</v>
      </c>
      <c r="AA103" s="433">
        <f>'3M - LGS'!AA103</f>
        <v>4.5540999999999998E-2</v>
      </c>
      <c r="AB103" s="433">
        <f>'3M - LGS'!AB103</f>
        <v>4.6175000000000001E-2</v>
      </c>
      <c r="AC103" s="433">
        <f>'3M - LGS'!AC103</f>
        <v>4.8189000000000003E-2</v>
      </c>
      <c r="AD103" s="433">
        <f>'3M - LGS'!AD103</f>
        <v>4.8322999999999998E-2</v>
      </c>
      <c r="AE103" s="433">
        <f>'3M - LGS'!AE103</f>
        <v>5.0555999999999997E-2</v>
      </c>
      <c r="AF103" s="433">
        <f>'3M - LGS'!AF103</f>
        <v>9.3449000000000004E-2</v>
      </c>
      <c r="AG103" s="433">
        <f>'3M - LGS'!AG103</f>
        <v>9.0008000000000005E-2</v>
      </c>
      <c r="AH103" s="433">
        <f>'3M - LGS'!AH103</f>
        <v>9.2378000000000002E-2</v>
      </c>
      <c r="AI103" s="433">
        <f>'3M - LGS'!AI103</f>
        <v>9.1634999999999994E-2</v>
      </c>
      <c r="AJ103" s="433">
        <f>'3M - LGS'!AJ103</f>
        <v>4.8993000000000002E-2</v>
      </c>
      <c r="AK103" s="433">
        <f>'3M - LGS'!AK103</f>
        <v>4.9782E-2</v>
      </c>
      <c r="AL103" s="433">
        <f>'3M - LGS'!AL103</f>
        <v>4.7262999999999999E-2</v>
      </c>
      <c r="AM103" s="433">
        <f>'3M - LGS'!AM103</f>
        <v>4.5540999999999998E-2</v>
      </c>
    </row>
    <row r="104" spans="1:39" s="95" customFormat="1" x14ac:dyDescent="0.25">
      <c r="A104" s="665"/>
      <c r="B104" s="74" t="s">
        <v>7</v>
      </c>
      <c r="C104" s="384">
        <f>'3M - LGS'!C104</f>
        <v>3.8309999999999997E-2</v>
      </c>
      <c r="D104" s="384">
        <f>'3M - LGS'!D104</f>
        <v>3.8170999999999997E-2</v>
      </c>
      <c r="E104" s="384">
        <f>'3M - LGS'!E104</f>
        <v>3.925E-2</v>
      </c>
      <c r="F104" s="384">
        <f>'3M - LGS'!F104</f>
        <v>3.993E-2</v>
      </c>
      <c r="G104" s="384">
        <f>'3M - LGS'!G104</f>
        <v>4.0524999999999999E-2</v>
      </c>
      <c r="H104" s="384">
        <f>'3M - LGS'!H104</f>
        <v>7.8927999999999998E-2</v>
      </c>
      <c r="I104" s="384">
        <f>'3M - LGS'!I104</f>
        <v>7.5749999999999998E-2</v>
      </c>
      <c r="J104" s="384">
        <f>'3M - LGS'!J104</f>
        <v>7.6244000000000006E-2</v>
      </c>
      <c r="K104" s="384">
        <f>'3M - LGS'!K104</f>
        <v>7.4468999999999994E-2</v>
      </c>
      <c r="L104" s="384">
        <f>'3M - LGS'!L104</f>
        <v>3.9891000000000003E-2</v>
      </c>
      <c r="M104" s="384">
        <f>'3M - LGS'!M104</f>
        <v>4.07E-2</v>
      </c>
      <c r="N104" s="384">
        <f>'3M - LGS'!N104</f>
        <v>3.9168000000000001E-2</v>
      </c>
      <c r="O104" s="384">
        <f>'3M - LGS'!O104</f>
        <v>3.8309999999999997E-2</v>
      </c>
      <c r="P104" s="384">
        <f>'3M - LGS'!P104</f>
        <v>3.8170999999999997E-2</v>
      </c>
      <c r="Q104" s="384">
        <f>'3M - LGS'!Q104</f>
        <v>3.925E-2</v>
      </c>
      <c r="R104" s="384">
        <f>'3M - LGS'!R104</f>
        <v>3.993E-2</v>
      </c>
      <c r="S104" s="384">
        <f>'3M - LGS'!S104</f>
        <v>4.0524999999999999E-2</v>
      </c>
      <c r="T104" s="433">
        <f>'3M - LGS'!T104</f>
        <v>8.9113999999999999E-2</v>
      </c>
      <c r="U104" s="433">
        <f>'3M - LGS'!U104</f>
        <v>8.5700999999999999E-2</v>
      </c>
      <c r="V104" s="433">
        <f>'3M - LGS'!V104</f>
        <v>8.8127999999999998E-2</v>
      </c>
      <c r="W104" s="433">
        <f>'3M - LGS'!W104</f>
        <v>8.7461999999999998E-2</v>
      </c>
      <c r="X104" s="433">
        <f>'3M - LGS'!X104</f>
        <v>4.6955999999999998E-2</v>
      </c>
      <c r="Y104" s="433">
        <f>'3M - LGS'!Y104</f>
        <v>4.7667000000000001E-2</v>
      </c>
      <c r="Z104" s="433">
        <f>'3M - LGS'!Z104</f>
        <v>4.5307E-2</v>
      </c>
      <c r="AA104" s="433">
        <f>'3M - LGS'!AA104</f>
        <v>4.3611999999999998E-2</v>
      </c>
      <c r="AB104" s="433">
        <f>'3M - LGS'!AB104</f>
        <v>4.4098999999999999E-2</v>
      </c>
      <c r="AC104" s="433">
        <f>'3M - LGS'!AC104</f>
        <v>4.5934000000000003E-2</v>
      </c>
      <c r="AD104" s="433">
        <f>'3M - LGS'!AD104</f>
        <v>4.7032999999999998E-2</v>
      </c>
      <c r="AE104" s="433">
        <f>'3M - LGS'!AE104</f>
        <v>4.8451000000000001E-2</v>
      </c>
      <c r="AF104" s="433">
        <f>'3M - LGS'!AF104</f>
        <v>8.9113999999999999E-2</v>
      </c>
      <c r="AG104" s="433">
        <f>'3M - LGS'!AG104</f>
        <v>8.5700999999999999E-2</v>
      </c>
      <c r="AH104" s="433">
        <f>'3M - LGS'!AH104</f>
        <v>8.8127999999999998E-2</v>
      </c>
      <c r="AI104" s="433">
        <f>'3M - LGS'!AI104</f>
        <v>8.7461999999999998E-2</v>
      </c>
      <c r="AJ104" s="433">
        <f>'3M - LGS'!AJ104</f>
        <v>4.6955999999999998E-2</v>
      </c>
      <c r="AK104" s="433">
        <f>'3M - LGS'!AK104</f>
        <v>4.7667000000000001E-2</v>
      </c>
      <c r="AL104" s="433">
        <f>'3M - LGS'!AL104</f>
        <v>4.5307E-2</v>
      </c>
      <c r="AM104" s="433">
        <f>'3M - LGS'!AM104</f>
        <v>4.3611999999999998E-2</v>
      </c>
    </row>
    <row r="105" spans="1:39" s="95" customFormat="1" ht="15.75" thickBot="1" x14ac:dyDescent="0.3">
      <c r="A105" s="666"/>
      <c r="B105" s="76" t="s">
        <v>8</v>
      </c>
      <c r="C105" s="382">
        <f>'3M - LGS'!C105</f>
        <v>4.0855000000000002E-2</v>
      </c>
      <c r="D105" s="382">
        <f>'3M - LGS'!D105</f>
        <v>4.0336999999999998E-2</v>
      </c>
      <c r="E105" s="382">
        <f>'3M - LGS'!E105</f>
        <v>4.1315999999999999E-2</v>
      </c>
      <c r="F105" s="382">
        <f>'3M - LGS'!F105</f>
        <v>4.3313999999999998E-2</v>
      </c>
      <c r="G105" s="382">
        <f>'3M - LGS'!G105</f>
        <v>4.4001999999999999E-2</v>
      </c>
      <c r="H105" s="382">
        <f>'3M - LGS'!H105</f>
        <v>8.9335999999999999E-2</v>
      </c>
      <c r="I105" s="382">
        <f>'3M - LGS'!I105</f>
        <v>8.5674E-2</v>
      </c>
      <c r="J105" s="382">
        <f>'3M - LGS'!J105</f>
        <v>8.6429000000000006E-2</v>
      </c>
      <c r="K105" s="382">
        <f>'3M - LGS'!K105</f>
        <v>8.2271999999999998E-2</v>
      </c>
      <c r="L105" s="382">
        <f>'3M - LGS'!L105</f>
        <v>4.3230999999999999E-2</v>
      </c>
      <c r="M105" s="382">
        <f>'3M - LGS'!M105</f>
        <v>4.3944999999999998E-2</v>
      </c>
      <c r="N105" s="382">
        <f>'3M - LGS'!N105</f>
        <v>4.2141999999999999E-2</v>
      </c>
      <c r="O105" s="382">
        <f>'3M - LGS'!O105</f>
        <v>4.0855000000000002E-2</v>
      </c>
      <c r="P105" s="382">
        <f>'3M - LGS'!P105</f>
        <v>4.0336999999999998E-2</v>
      </c>
      <c r="Q105" s="382">
        <f>'3M - LGS'!Q105</f>
        <v>4.1315999999999999E-2</v>
      </c>
      <c r="R105" s="382">
        <f>'3M - LGS'!R105</f>
        <v>4.3313999999999998E-2</v>
      </c>
      <c r="S105" s="382">
        <f>'3M - LGS'!S105</f>
        <v>4.4001999999999999E-2</v>
      </c>
      <c r="T105" s="432">
        <f>'3M - LGS'!T105</f>
        <v>0.100799</v>
      </c>
      <c r="U105" s="432">
        <f>'3M - LGS'!U105</f>
        <v>9.6923999999999996E-2</v>
      </c>
      <c r="V105" s="432">
        <f>'3M - LGS'!V105</f>
        <v>9.9787000000000001E-2</v>
      </c>
      <c r="W105" s="432">
        <f>'3M - LGS'!W105</f>
        <v>9.6407999999999994E-2</v>
      </c>
      <c r="X105" s="432">
        <f>'3M - LGS'!X105</f>
        <v>5.1095000000000002E-2</v>
      </c>
      <c r="Y105" s="432">
        <f>'3M - LGS'!Y105</f>
        <v>5.1493999999999998E-2</v>
      </c>
      <c r="Z105" s="432">
        <f>'3M - LGS'!Z105</f>
        <v>4.8736000000000002E-2</v>
      </c>
      <c r="AA105" s="432">
        <f>'3M - LGS'!AA105</f>
        <v>4.6360999999999999E-2</v>
      </c>
      <c r="AB105" s="432">
        <f>'3M - LGS'!AB105</f>
        <v>4.6393999999999998E-2</v>
      </c>
      <c r="AC105" s="432">
        <f>'3M - LGS'!AC105</f>
        <v>4.7904000000000002E-2</v>
      </c>
      <c r="AD105" s="432">
        <f>'3M - LGS'!AD105</f>
        <v>5.1082000000000002E-2</v>
      </c>
      <c r="AE105" s="432">
        <f>'3M - LGS'!AE105</f>
        <v>5.2753000000000001E-2</v>
      </c>
      <c r="AF105" s="432">
        <f>'3M - LGS'!AF105</f>
        <v>0.100799</v>
      </c>
      <c r="AG105" s="432">
        <f>'3M - LGS'!AG105</f>
        <v>9.6923999999999996E-2</v>
      </c>
      <c r="AH105" s="432">
        <f>'3M - LGS'!AH105</f>
        <v>9.9787000000000001E-2</v>
      </c>
      <c r="AI105" s="432">
        <f>'3M - LGS'!AI105</f>
        <v>9.6407999999999994E-2</v>
      </c>
      <c r="AJ105" s="432">
        <f>'3M - LGS'!AJ105</f>
        <v>5.1095000000000002E-2</v>
      </c>
      <c r="AK105" s="432">
        <f>'3M - LGS'!AK105</f>
        <v>5.1493999999999998E-2</v>
      </c>
      <c r="AL105" s="432">
        <f>'3M - LGS'!AL105</f>
        <v>4.8736000000000002E-2</v>
      </c>
      <c r="AM105" s="432">
        <f>'3M - LGS'!AM105</f>
        <v>4.6360999999999999E-2</v>
      </c>
    </row>
    <row r="106" spans="1:39" s="95" customFormat="1" x14ac:dyDescent="0.25">
      <c r="C106" s="379" t="s">
        <v>219</v>
      </c>
      <c r="T106" s="431" t="s">
        <v>248</v>
      </c>
    </row>
    <row r="107" spans="1:39" s="95" customFormat="1" ht="15" hidden="1" customHeight="1" x14ac:dyDescent="0.25">
      <c r="A107" s="635" t="s">
        <v>114</v>
      </c>
      <c r="B107" s="385" t="s">
        <v>115</v>
      </c>
      <c r="C107" s="386"/>
      <c r="D107" s="386"/>
      <c r="E107" s="386"/>
      <c r="F107" s="386"/>
      <c r="G107" s="386"/>
      <c r="H107" s="386"/>
      <c r="I107" s="386"/>
      <c r="J107" s="386"/>
      <c r="K107" s="386"/>
      <c r="L107" s="386"/>
      <c r="M107" s="386"/>
      <c r="N107" s="386"/>
      <c r="O107" s="387" t="s">
        <v>115</v>
      </c>
      <c r="P107" s="388"/>
      <c r="Q107" s="388"/>
      <c r="R107" s="388"/>
      <c r="S107" s="388"/>
      <c r="T107" s="388"/>
      <c r="U107" s="388"/>
      <c r="V107" s="388"/>
      <c r="W107" s="388"/>
      <c r="X107" s="388"/>
      <c r="Y107" s="388"/>
      <c r="Z107" s="389"/>
      <c r="AA107" s="388" t="s">
        <v>115</v>
      </c>
      <c r="AB107" s="388"/>
      <c r="AC107" s="388"/>
      <c r="AD107" s="388"/>
      <c r="AE107" s="388"/>
      <c r="AF107" s="388"/>
      <c r="AG107" s="388"/>
      <c r="AH107" s="388"/>
      <c r="AI107" s="388"/>
      <c r="AJ107" s="388"/>
      <c r="AK107" s="388"/>
      <c r="AL107" s="388"/>
      <c r="AM107" s="387" t="s">
        <v>115</v>
      </c>
    </row>
    <row r="108" spans="1:39" s="95" customFormat="1" ht="15.75" hidden="1" thickBot="1" x14ac:dyDescent="0.3">
      <c r="A108" s="636"/>
      <c r="B108" s="641" t="s">
        <v>238</v>
      </c>
      <c r="C108" s="642"/>
      <c r="D108" s="642"/>
      <c r="E108" s="642"/>
      <c r="F108" s="642"/>
      <c r="G108" s="642"/>
      <c r="H108" s="642"/>
      <c r="I108" s="642"/>
      <c r="J108" s="642"/>
      <c r="K108" s="642"/>
      <c r="L108" s="642"/>
      <c r="M108" s="642"/>
      <c r="N108" s="652"/>
      <c r="O108" s="641" t="s">
        <v>238</v>
      </c>
      <c r="P108" s="642"/>
      <c r="Q108" s="642"/>
      <c r="R108" s="642"/>
      <c r="S108" s="642"/>
      <c r="T108" s="642"/>
      <c r="U108" s="642"/>
      <c r="V108" s="642"/>
      <c r="W108" s="642"/>
      <c r="X108" s="642"/>
      <c r="Y108" s="642"/>
      <c r="Z108" s="642"/>
      <c r="AA108" s="641" t="s">
        <v>238</v>
      </c>
      <c r="AB108" s="642"/>
      <c r="AC108" s="642"/>
      <c r="AD108" s="642"/>
      <c r="AE108" s="642"/>
      <c r="AF108" s="642"/>
      <c r="AG108" s="642"/>
      <c r="AH108" s="642"/>
      <c r="AI108" s="642"/>
      <c r="AJ108" s="642"/>
      <c r="AK108" s="642"/>
      <c r="AL108" s="642"/>
      <c r="AM108" s="524" t="s">
        <v>116</v>
      </c>
    </row>
    <row r="109" spans="1:39" s="95" customFormat="1" ht="15.75" hidden="1" thickBot="1" x14ac:dyDescent="0.3">
      <c r="A109" s="637"/>
      <c r="B109" s="403" t="s">
        <v>117</v>
      </c>
      <c r="C109" s="135">
        <f>C$4</f>
        <v>45292</v>
      </c>
      <c r="D109" s="135">
        <f t="shared" ref="D109:AM109" si="56">D$4</f>
        <v>45323</v>
      </c>
      <c r="E109" s="135">
        <f t="shared" si="56"/>
        <v>45352</v>
      </c>
      <c r="F109" s="135">
        <f t="shared" si="56"/>
        <v>45383</v>
      </c>
      <c r="G109" s="135">
        <f t="shared" si="56"/>
        <v>45413</v>
      </c>
      <c r="H109" s="135">
        <f t="shared" si="56"/>
        <v>45444</v>
      </c>
      <c r="I109" s="135">
        <f t="shared" si="56"/>
        <v>45474</v>
      </c>
      <c r="J109" s="135">
        <f t="shared" si="56"/>
        <v>45505</v>
      </c>
      <c r="K109" s="135">
        <f t="shared" si="56"/>
        <v>45536</v>
      </c>
      <c r="L109" s="135">
        <f t="shared" si="56"/>
        <v>45566</v>
      </c>
      <c r="M109" s="135">
        <f t="shared" si="56"/>
        <v>45597</v>
      </c>
      <c r="N109" s="135">
        <f t="shared" si="56"/>
        <v>45627</v>
      </c>
      <c r="O109" s="135">
        <f t="shared" si="56"/>
        <v>45658</v>
      </c>
      <c r="P109" s="135">
        <f t="shared" si="56"/>
        <v>45689</v>
      </c>
      <c r="Q109" s="135">
        <f t="shared" si="56"/>
        <v>45717</v>
      </c>
      <c r="R109" s="135">
        <f t="shared" si="56"/>
        <v>45748</v>
      </c>
      <c r="S109" s="135">
        <f t="shared" si="56"/>
        <v>45778</v>
      </c>
      <c r="T109" s="135">
        <f t="shared" si="56"/>
        <v>45809</v>
      </c>
      <c r="U109" s="135">
        <f t="shared" si="56"/>
        <v>45839</v>
      </c>
      <c r="V109" s="135">
        <f t="shared" si="56"/>
        <v>45870</v>
      </c>
      <c r="W109" s="135">
        <f t="shared" si="56"/>
        <v>45901</v>
      </c>
      <c r="X109" s="135">
        <f t="shared" si="56"/>
        <v>45931</v>
      </c>
      <c r="Y109" s="135">
        <f t="shared" si="56"/>
        <v>45962</v>
      </c>
      <c r="Z109" s="135">
        <f t="shared" si="56"/>
        <v>45992</v>
      </c>
      <c r="AA109" s="135">
        <f t="shared" si="56"/>
        <v>46023</v>
      </c>
      <c r="AB109" s="135">
        <f t="shared" si="56"/>
        <v>46054</v>
      </c>
      <c r="AC109" s="135">
        <f t="shared" si="56"/>
        <v>46082</v>
      </c>
      <c r="AD109" s="135">
        <f t="shared" si="56"/>
        <v>46113</v>
      </c>
      <c r="AE109" s="135">
        <f t="shared" si="56"/>
        <v>46143</v>
      </c>
      <c r="AF109" s="135">
        <f t="shared" si="56"/>
        <v>46174</v>
      </c>
      <c r="AG109" s="135">
        <f t="shared" si="56"/>
        <v>46204</v>
      </c>
      <c r="AH109" s="135">
        <f t="shared" si="56"/>
        <v>46235</v>
      </c>
      <c r="AI109" s="135">
        <f t="shared" si="56"/>
        <v>46266</v>
      </c>
      <c r="AJ109" s="135">
        <f t="shared" si="56"/>
        <v>46296</v>
      </c>
      <c r="AK109" s="135">
        <f t="shared" si="56"/>
        <v>46327</v>
      </c>
      <c r="AL109" s="135">
        <f t="shared" si="56"/>
        <v>46357</v>
      </c>
      <c r="AM109" s="135">
        <f t="shared" si="56"/>
        <v>46388</v>
      </c>
    </row>
    <row r="110" spans="1:39" s="95" customFormat="1" hidden="1" x14ac:dyDescent="0.25">
      <c r="A110" s="637"/>
      <c r="B110" s="227" t="s">
        <v>19</v>
      </c>
      <c r="C110" s="390">
        <f>'3M - LGS'!C110</f>
        <v>3.7441349140650192E-2</v>
      </c>
      <c r="D110" s="390">
        <f>'3M - LGS'!D110</f>
        <v>3.7429249600920422E-2</v>
      </c>
      <c r="E110" s="390">
        <f>'3M - LGS'!E110</f>
        <v>3.8354723959286061E-2</v>
      </c>
      <c r="F110" s="390">
        <f>'3M - LGS'!F110</f>
        <v>3.9317515370260341E-2</v>
      </c>
      <c r="G110" s="390">
        <f>'3M - LGS'!G110</f>
        <v>3.9956418570678262E-2</v>
      </c>
      <c r="H110" s="390">
        <f>'3M - LGS'!H110</f>
        <v>7.3052660356480309E-2</v>
      </c>
      <c r="I110" s="390">
        <f>'3M - LGS'!I110</f>
        <v>7.0945278641579762E-2</v>
      </c>
      <c r="J110" s="390">
        <f>'3M - LGS'!J110</f>
        <v>7.0982747983774006E-2</v>
      </c>
      <c r="K110" s="390">
        <f>'3M - LGS'!K110</f>
        <v>6.9689736519992149E-2</v>
      </c>
      <c r="L110" s="390">
        <f>'3M - LGS'!L110</f>
        <v>3.8465921545063383E-2</v>
      </c>
      <c r="M110" s="390">
        <f>'3M - LGS'!M110</f>
        <v>3.936801638570829E-2</v>
      </c>
      <c r="N110" s="390">
        <f>'3M - LGS'!N110</f>
        <v>3.8318634945053449E-2</v>
      </c>
      <c r="O110" s="390">
        <f>'3M - LGS'!O110</f>
        <v>3.7441349140650192E-2</v>
      </c>
      <c r="P110" s="390">
        <f>'3M - LGS'!P110</f>
        <v>3.7429249600920422E-2</v>
      </c>
      <c r="Q110" s="390">
        <f>'3M - LGS'!Q110</f>
        <v>3.8354723959286061E-2</v>
      </c>
      <c r="R110" s="390">
        <f>'3M - LGS'!R110</f>
        <v>3.9317515370260341E-2</v>
      </c>
      <c r="S110" s="390">
        <f>'3M - LGS'!S110</f>
        <v>3.9956418570678262E-2</v>
      </c>
      <c r="T110" s="434">
        <f>'3M - LGS'!T110</f>
        <v>8.2070864669144331E-2</v>
      </c>
      <c r="U110" s="434">
        <f>'3M - LGS'!U110</f>
        <v>7.9561748588053732E-2</v>
      </c>
      <c r="V110" s="434">
        <f>'3M - LGS'!V110</f>
        <v>8.1121493863993047E-2</v>
      </c>
      <c r="W110" s="434">
        <f>'3M - LGS'!W110</f>
        <v>8.0727585288615428E-2</v>
      </c>
      <c r="X110" s="434">
        <f>'3M - LGS'!X110</f>
        <v>4.5276182203736998E-2</v>
      </c>
      <c r="Y110" s="434">
        <f>'3M - LGS'!Y110</f>
        <v>4.5978794089443643E-2</v>
      </c>
      <c r="Z110" s="434">
        <f>'3M - LGS'!Z110</f>
        <v>4.4215904221059005E-2</v>
      </c>
      <c r="AA110" s="434">
        <f>'3M - LGS'!AA110</f>
        <v>4.2688150264511004E-2</v>
      </c>
      <c r="AB110" s="434">
        <f>'3M - LGS'!AB110</f>
        <v>4.3150350602775597E-2</v>
      </c>
      <c r="AC110" s="434">
        <f>'3M - LGS'!AC110</f>
        <v>4.4969611958472232E-2</v>
      </c>
      <c r="AD110" s="434">
        <f>'3M - LGS'!AD110</f>
        <v>4.5252229327462798E-2</v>
      </c>
      <c r="AE110" s="434">
        <f>'3M - LGS'!AE110</f>
        <v>4.682945954266754E-2</v>
      </c>
      <c r="AF110" s="434">
        <f>'3M - LGS'!AF110</f>
        <v>8.2070864669144331E-2</v>
      </c>
      <c r="AG110" s="434">
        <f>'3M - LGS'!AG110</f>
        <v>7.9561748588053732E-2</v>
      </c>
      <c r="AH110" s="434">
        <f>'3M - LGS'!AH110</f>
        <v>8.1121493863993047E-2</v>
      </c>
      <c r="AI110" s="434">
        <f>'3M - LGS'!AI110</f>
        <v>8.0727585288615428E-2</v>
      </c>
      <c r="AJ110" s="434">
        <f>'3M - LGS'!AJ110</f>
        <v>4.5276182203736998E-2</v>
      </c>
      <c r="AK110" s="434">
        <f>'3M - LGS'!AK110</f>
        <v>4.5978794089443643E-2</v>
      </c>
      <c r="AL110" s="434">
        <f>'3M - LGS'!AL110</f>
        <v>4.4215904221059005E-2</v>
      </c>
      <c r="AM110" s="434">
        <f>'3M - LGS'!AM110</f>
        <v>4.2688150264511004E-2</v>
      </c>
    </row>
    <row r="111" spans="1:39" s="95" customFormat="1" hidden="1" x14ac:dyDescent="0.25">
      <c r="A111" s="637"/>
      <c r="B111" s="227" t="s">
        <v>0</v>
      </c>
      <c r="C111" s="390">
        <f>'3M - LGS'!C111</f>
        <v>4.1160476479958422E-2</v>
      </c>
      <c r="D111" s="390">
        <f>'3M - LGS'!D111</f>
        <v>4.14017286346514E-2</v>
      </c>
      <c r="E111" s="390">
        <f>'3M - LGS'!E111</f>
        <v>4.2874473574818231E-2</v>
      </c>
      <c r="F111" s="390">
        <f>'3M - LGS'!F111</f>
        <v>4.3567351875307025E-2</v>
      </c>
      <c r="G111" s="390">
        <f>'3M - LGS'!G111</f>
        <v>4.5203207673382241E-2</v>
      </c>
      <c r="H111" s="390">
        <f>'3M - LGS'!H111</f>
        <v>8.7375949566271344E-2</v>
      </c>
      <c r="I111" s="390">
        <f>'3M - LGS'!I111</f>
        <v>8.3115482222942821E-2</v>
      </c>
      <c r="J111" s="390">
        <f>'3M - LGS'!J111</f>
        <v>8.4519356113417099E-2</v>
      </c>
      <c r="K111" s="390">
        <f>'3M - LGS'!K111</f>
        <v>8.4685619189997327E-2</v>
      </c>
      <c r="L111" s="390">
        <f>'3M - LGS'!L111</f>
        <v>4.3771535634283605E-2</v>
      </c>
      <c r="M111" s="390">
        <f>'3M - LGS'!M111</f>
        <v>4.4072115891515086E-2</v>
      </c>
      <c r="N111" s="390">
        <f>'3M - LGS'!N111</f>
        <v>4.2021266117095453E-2</v>
      </c>
      <c r="O111" s="390">
        <f>'3M - LGS'!O111</f>
        <v>4.1160476479958422E-2</v>
      </c>
      <c r="P111" s="390">
        <f>'3M - LGS'!P111</f>
        <v>4.14017286346514E-2</v>
      </c>
      <c r="Q111" s="390">
        <f>'3M - LGS'!Q111</f>
        <v>4.2874473574818231E-2</v>
      </c>
      <c r="R111" s="390">
        <f>'3M - LGS'!R111</f>
        <v>4.3567351875307025E-2</v>
      </c>
      <c r="S111" s="390">
        <f>'3M - LGS'!S111</f>
        <v>4.5203207673382241E-2</v>
      </c>
      <c r="T111" s="434">
        <f>'3M - LGS'!T111</f>
        <v>9.7901496235942756E-2</v>
      </c>
      <c r="U111" s="434">
        <f>'3M - LGS'!U111</f>
        <v>9.2921703345432302E-2</v>
      </c>
      <c r="V111" s="434">
        <f>'3M - LGS'!V111</f>
        <v>9.6038788216977339E-2</v>
      </c>
      <c r="W111" s="434">
        <f>'3M - LGS'!W111</f>
        <v>9.6989157907124104E-2</v>
      </c>
      <c r="X111" s="434">
        <f>'3M - LGS'!X111</f>
        <v>5.0819315617874783E-2</v>
      </c>
      <c r="Y111" s="434">
        <f>'3M - LGS'!Y111</f>
        <v>5.0381673591689921E-2</v>
      </c>
      <c r="Z111" s="434">
        <f>'3M - LGS'!Z111</f>
        <v>4.745787900620678E-2</v>
      </c>
      <c r="AA111" s="434">
        <f>'3M - LGS'!AA111</f>
        <v>4.5948828172646498E-2</v>
      </c>
      <c r="AB111" s="434">
        <f>'3M - LGS'!AB111</f>
        <v>4.7009738067754568E-2</v>
      </c>
      <c r="AC111" s="434">
        <f>'3M - LGS'!AC111</f>
        <v>4.9842671329557192E-2</v>
      </c>
      <c r="AD111" s="434">
        <f>'3M - LGS'!AD111</f>
        <v>4.8438455510464995E-2</v>
      </c>
      <c r="AE111" s="434">
        <f>'3M - LGS'!AE111</f>
        <v>5.13347909121077E-2</v>
      </c>
      <c r="AF111" s="434">
        <f>'3M - LGS'!AF111</f>
        <v>9.7901496235942756E-2</v>
      </c>
      <c r="AG111" s="434">
        <f>'3M - LGS'!AG111</f>
        <v>9.2921703345432302E-2</v>
      </c>
      <c r="AH111" s="434">
        <f>'3M - LGS'!AH111</f>
        <v>9.6038788216977339E-2</v>
      </c>
      <c r="AI111" s="434">
        <f>'3M - LGS'!AI111</f>
        <v>9.6989157907124104E-2</v>
      </c>
      <c r="AJ111" s="434">
        <f>'3M - LGS'!AJ111</f>
        <v>5.0819315617874783E-2</v>
      </c>
      <c r="AK111" s="434">
        <f>'3M - LGS'!AK111</f>
        <v>5.0381673591689921E-2</v>
      </c>
      <c r="AL111" s="434">
        <f>'3M - LGS'!AL111</f>
        <v>4.745787900620678E-2</v>
      </c>
      <c r="AM111" s="434">
        <f>'3M - LGS'!AM111</f>
        <v>4.5948828172646498E-2</v>
      </c>
    </row>
    <row r="112" spans="1:39" s="95" customFormat="1" hidden="1" x14ac:dyDescent="0.25">
      <c r="A112" s="637"/>
      <c r="B112" s="227" t="s">
        <v>20</v>
      </c>
      <c r="C112" s="390">
        <f>'3M - LGS'!C112</f>
        <v>3.8681006913950738E-2</v>
      </c>
      <c r="D112" s="390">
        <f>'3M - LGS'!D112</f>
        <v>3.8540231176964271E-2</v>
      </c>
      <c r="E112" s="390">
        <f>'3M - LGS'!E112</f>
        <v>3.9571908998964601E-2</v>
      </c>
      <c r="F112" s="390">
        <f>'3M - LGS'!F112</f>
        <v>4.1357283311798561E-2</v>
      </c>
      <c r="G112" s="390">
        <f>'3M - LGS'!G112</f>
        <v>4.1776210121445938E-2</v>
      </c>
      <c r="H112" s="390">
        <f>'3M - LGS'!H112</f>
        <v>7.7489258063776892E-2</v>
      </c>
      <c r="I112" s="390">
        <f>'3M - LGS'!I112</f>
        <v>7.5160055010362714E-2</v>
      </c>
      <c r="J112" s="390">
        <f>'3M - LGS'!J112</f>
        <v>7.5489415013257136E-2</v>
      </c>
      <c r="K112" s="390">
        <f>'3M - LGS'!K112</f>
        <v>7.3337364897793161E-2</v>
      </c>
      <c r="L112" s="390">
        <f>'3M - LGS'!L112</f>
        <v>4.0033797585901781E-2</v>
      </c>
      <c r="M112" s="390">
        <f>'3M - LGS'!M112</f>
        <v>4.0929944863121244E-2</v>
      </c>
      <c r="N112" s="390">
        <f>'3M - LGS'!N112</f>
        <v>3.9712308948747624E-2</v>
      </c>
      <c r="O112" s="390">
        <f>'3M - LGS'!O112</f>
        <v>3.8681006913950738E-2</v>
      </c>
      <c r="P112" s="390">
        <f>'3M - LGS'!P112</f>
        <v>3.8540231176964271E-2</v>
      </c>
      <c r="Q112" s="390">
        <f>'3M - LGS'!Q112</f>
        <v>3.9571908998964601E-2</v>
      </c>
      <c r="R112" s="390">
        <f>'3M - LGS'!R112</f>
        <v>4.1357283311798561E-2</v>
      </c>
      <c r="S112" s="390">
        <f>'3M - LGS'!S112</f>
        <v>4.1776210121445938E-2</v>
      </c>
      <c r="T112" s="434">
        <f>'3M - LGS'!T112</f>
        <v>8.6970372555367825E-2</v>
      </c>
      <c r="U112" s="434">
        <f>'3M - LGS'!U112</f>
        <v>8.4189211571946865E-2</v>
      </c>
      <c r="V112" s="434">
        <f>'3M - LGS'!V112</f>
        <v>8.6080334709113873E-2</v>
      </c>
      <c r="W112" s="434">
        <f>'3M - LGS'!W112</f>
        <v>8.4676179516760708E-2</v>
      </c>
      <c r="X112" s="434">
        <f>'3M - LGS'!X112</f>
        <v>4.7227412492632966E-2</v>
      </c>
      <c r="Y112" s="434">
        <f>'3M - LGS'!Y112</f>
        <v>4.7700604073704515E-2</v>
      </c>
      <c r="Z112" s="434">
        <f>'3M - LGS'!Z112</f>
        <v>4.5714683386397413E-2</v>
      </c>
      <c r="AA112" s="434">
        <f>'3M - LGS'!AA112</f>
        <v>4.3895097965152903E-2</v>
      </c>
      <c r="AB112" s="434">
        <f>'3M - LGS'!AB112</f>
        <v>4.4204205645921986E-2</v>
      </c>
      <c r="AC112" s="434">
        <f>'3M - LGS'!AC112</f>
        <v>4.604204959297304E-2</v>
      </c>
      <c r="AD112" s="434">
        <f>'3M - LGS'!AD112</f>
        <v>4.7601580165443205E-2</v>
      </c>
      <c r="AE112" s="434">
        <f>'3M - LGS'!AE112</f>
        <v>4.8881935018345771E-2</v>
      </c>
      <c r="AF112" s="434">
        <f>'3M - LGS'!AF112</f>
        <v>8.6970372555367825E-2</v>
      </c>
      <c r="AG112" s="434">
        <f>'3M - LGS'!AG112</f>
        <v>8.4189211571946865E-2</v>
      </c>
      <c r="AH112" s="434">
        <f>'3M - LGS'!AH112</f>
        <v>8.6080334709113873E-2</v>
      </c>
      <c r="AI112" s="434">
        <f>'3M - LGS'!AI112</f>
        <v>8.4676179516760708E-2</v>
      </c>
      <c r="AJ112" s="434">
        <f>'3M - LGS'!AJ112</f>
        <v>4.7227412492632966E-2</v>
      </c>
      <c r="AK112" s="434">
        <f>'3M - LGS'!AK112</f>
        <v>4.7700604073704515E-2</v>
      </c>
      <c r="AL112" s="434">
        <f>'3M - LGS'!AL112</f>
        <v>4.5714683386397413E-2</v>
      </c>
      <c r="AM112" s="434">
        <f>'3M - LGS'!AM112</f>
        <v>4.3895097965152903E-2</v>
      </c>
    </row>
    <row r="113" spans="1:39" s="95" customFormat="1" hidden="1" x14ac:dyDescent="0.25">
      <c r="A113" s="637"/>
      <c r="B113" s="227" t="s">
        <v>1</v>
      </c>
      <c r="C113" s="390">
        <f>'3M - LGS'!C113</f>
        <v>4.2347000000000003E-2</v>
      </c>
      <c r="D113" s="390">
        <f>'3M - LGS'!D113</f>
        <v>4.2303E-2</v>
      </c>
      <c r="E113" s="390">
        <f>'3M - LGS'!E113</f>
        <v>4.4350000000000001E-2</v>
      </c>
      <c r="F113" s="390">
        <f>'3M - LGS'!F113</f>
        <v>4.9352782874207732E-2</v>
      </c>
      <c r="G113" s="390">
        <f>'3M - LGS'!G113</f>
        <v>5.1340815851987277E-2</v>
      </c>
      <c r="H113" s="390">
        <f>'3M - LGS'!H113</f>
        <v>8.8104771255734377E-2</v>
      </c>
      <c r="I113" s="390">
        <f>'3M - LGS'!I113</f>
        <v>8.3462932305408757E-2</v>
      </c>
      <c r="J113" s="390">
        <f>'3M - LGS'!J113</f>
        <v>8.4977911619780744E-2</v>
      </c>
      <c r="K113" s="390">
        <f>'3M - LGS'!K113</f>
        <v>8.7747976690638094E-2</v>
      </c>
      <c r="L113" s="390">
        <f>'3M - LGS'!L113</f>
        <v>4.9657375060733117E-2</v>
      </c>
      <c r="M113" s="390">
        <f>'3M - LGS'!M113</f>
        <v>4.9379139452495391E-2</v>
      </c>
      <c r="N113" s="390">
        <f>'3M - LGS'!N113</f>
        <v>4.3708999999999998E-2</v>
      </c>
      <c r="O113" s="390">
        <f>'3M - LGS'!O113</f>
        <v>4.2347000000000003E-2</v>
      </c>
      <c r="P113" s="390">
        <f>'3M - LGS'!P113</f>
        <v>4.2303E-2</v>
      </c>
      <c r="Q113" s="390">
        <f>'3M - LGS'!Q113</f>
        <v>4.4350000000000001E-2</v>
      </c>
      <c r="R113" s="390">
        <f>'3M - LGS'!R113</f>
        <v>4.9352782874207732E-2</v>
      </c>
      <c r="S113" s="390">
        <f>'3M - LGS'!S113</f>
        <v>5.1340815851987277E-2</v>
      </c>
      <c r="T113" s="434">
        <f>'3M - LGS'!T113</f>
        <v>9.8708307173015097E-2</v>
      </c>
      <c r="U113" s="434">
        <f>'3M - LGS'!U113</f>
        <v>9.3304441577639174E-2</v>
      </c>
      <c r="V113" s="434">
        <f>'3M - LGS'!V113</f>
        <v>9.6543806475868715E-2</v>
      </c>
      <c r="W113" s="434">
        <f>'3M - LGS'!W113</f>
        <v>0.10031589645753801</v>
      </c>
      <c r="X113" s="434">
        <f>'3M - LGS'!X113</f>
        <v>5.7320838320547976E-2</v>
      </c>
      <c r="Y113" s="434">
        <f>'3M - LGS'!Y113</f>
        <v>5.5228462406337282E-2</v>
      </c>
      <c r="Z113" s="434">
        <f>'3M - LGS'!Z113</f>
        <v>4.6781999999999997E-2</v>
      </c>
      <c r="AA113" s="434">
        <f>'3M - LGS'!AA113</f>
        <v>4.3274E-2</v>
      </c>
      <c r="AB113" s="434">
        <f>'3M - LGS'!AB113</f>
        <v>4.4956000000000003E-2</v>
      </c>
      <c r="AC113" s="434">
        <f>'3M - LGS'!AC113</f>
        <v>4.6625E-2</v>
      </c>
      <c r="AD113" s="434">
        <f>'3M - LGS'!AD113</f>
        <v>5.3745988699465307E-2</v>
      </c>
      <c r="AE113" s="434">
        <f>'3M - LGS'!AE113</f>
        <v>5.709755529551902E-2</v>
      </c>
      <c r="AF113" s="434">
        <f>'3M - LGS'!AF113</f>
        <v>9.8708307173015097E-2</v>
      </c>
      <c r="AG113" s="434">
        <f>'3M - LGS'!AG113</f>
        <v>9.3304441577639174E-2</v>
      </c>
      <c r="AH113" s="434">
        <f>'3M - LGS'!AH113</f>
        <v>9.6543806475868715E-2</v>
      </c>
      <c r="AI113" s="434">
        <f>'3M - LGS'!AI113</f>
        <v>0.10031589645753801</v>
      </c>
      <c r="AJ113" s="434">
        <f>'3M - LGS'!AJ113</f>
        <v>5.7320838320547976E-2</v>
      </c>
      <c r="AK113" s="434">
        <f>'3M - LGS'!AK113</f>
        <v>5.5228462406337282E-2</v>
      </c>
      <c r="AL113" s="434">
        <f>'3M - LGS'!AL113</f>
        <v>4.6781999999999997E-2</v>
      </c>
      <c r="AM113" s="434">
        <f>'3M - LGS'!AM113</f>
        <v>4.3274E-2</v>
      </c>
    </row>
    <row r="114" spans="1:39" s="95" customFormat="1" hidden="1" x14ac:dyDescent="0.25">
      <c r="A114" s="637"/>
      <c r="B114" s="227" t="s">
        <v>21</v>
      </c>
      <c r="C114" s="390">
        <f>'3M - LGS'!C114</f>
        <v>2.9295408494876111E-2</v>
      </c>
      <c r="D114" s="390">
        <f>'3M - LGS'!D114</f>
        <v>2.9321405491105949E-2</v>
      </c>
      <c r="E114" s="390">
        <f>'3M - LGS'!E114</f>
        <v>2.9959589922715364E-2</v>
      </c>
      <c r="F114" s="390">
        <f>'3M - LGS'!F114</f>
        <v>3.083146106079096E-2</v>
      </c>
      <c r="G114" s="390">
        <f>'3M - LGS'!G114</f>
        <v>3.0354620609130651E-2</v>
      </c>
      <c r="H114" s="390">
        <f>'3M - LGS'!H114</f>
        <v>5.2192876606583817E-2</v>
      </c>
      <c r="I114" s="390">
        <f>'3M - LGS'!I114</f>
        <v>5.0489724771027894E-2</v>
      </c>
      <c r="J114" s="390">
        <f>'3M - LGS'!J114</f>
        <v>4.9823722342538804E-2</v>
      </c>
      <c r="K114" s="390">
        <f>'3M - LGS'!K114</f>
        <v>5.0644353965207362E-2</v>
      </c>
      <c r="L114" s="390">
        <f>'3M - LGS'!L114</f>
        <v>3.0122999041826495E-2</v>
      </c>
      <c r="M114" s="390">
        <f>'3M - LGS'!M114</f>
        <v>3.0594358925164721E-2</v>
      </c>
      <c r="N114" s="390">
        <f>'3M - LGS'!N114</f>
        <v>2.9781145367565039E-2</v>
      </c>
      <c r="O114" s="390">
        <f>'3M - LGS'!O114</f>
        <v>2.9295408494876111E-2</v>
      </c>
      <c r="P114" s="390">
        <f>'3M - LGS'!P114</f>
        <v>2.9321405491105949E-2</v>
      </c>
      <c r="Q114" s="390">
        <f>'3M - LGS'!Q114</f>
        <v>2.9959589922715364E-2</v>
      </c>
      <c r="R114" s="390">
        <f>'3M - LGS'!R114</f>
        <v>3.083146106079096E-2</v>
      </c>
      <c r="S114" s="390">
        <f>'3M - LGS'!S114</f>
        <v>3.0354620609130651E-2</v>
      </c>
      <c r="T114" s="434">
        <f>'3M - LGS'!T114</f>
        <v>5.908226070747255E-2</v>
      </c>
      <c r="U114" s="434">
        <f>'3M - LGS'!U114</f>
        <v>5.7096352285362376E-2</v>
      </c>
      <c r="V114" s="434">
        <f>'3M - LGS'!V114</f>
        <v>5.7852716363178777E-2</v>
      </c>
      <c r="W114" s="434">
        <f>'3M - LGS'!W114</f>
        <v>6.0100312743173054E-2</v>
      </c>
      <c r="X114" s="434">
        <f>'3M - LGS'!X114</f>
        <v>3.4902462712372774E-2</v>
      </c>
      <c r="Y114" s="434">
        <f>'3M - LGS'!Y114</f>
        <v>3.5513048177666484E-2</v>
      </c>
      <c r="Z114" s="434">
        <f>'3M - LGS'!Z114</f>
        <v>3.4289324844829272E-2</v>
      </c>
      <c r="AA114" s="434">
        <f>'3M - LGS'!AA114</f>
        <v>3.3154430033204577E-2</v>
      </c>
      <c r="AB114" s="434">
        <f>'3M - LGS'!AB114</f>
        <v>3.3715299929532649E-2</v>
      </c>
      <c r="AC114" s="434">
        <f>'3M - LGS'!AC114</f>
        <v>3.4799282853125224E-2</v>
      </c>
      <c r="AD114" s="434">
        <f>'3M - LGS'!AD114</f>
        <v>3.5763787287460817E-2</v>
      </c>
      <c r="AE114" s="434">
        <f>'3M - LGS'!AE114</f>
        <v>3.5903692038766095E-2</v>
      </c>
      <c r="AF114" s="434">
        <f>'3M - LGS'!AF114</f>
        <v>5.908226070747255E-2</v>
      </c>
      <c r="AG114" s="434">
        <f>'3M - LGS'!AG114</f>
        <v>5.7096352285362376E-2</v>
      </c>
      <c r="AH114" s="434">
        <f>'3M - LGS'!AH114</f>
        <v>5.7852716363178777E-2</v>
      </c>
      <c r="AI114" s="434">
        <f>'3M - LGS'!AI114</f>
        <v>6.0100312743173054E-2</v>
      </c>
      <c r="AJ114" s="434">
        <f>'3M - LGS'!AJ114</f>
        <v>3.4902462712372774E-2</v>
      </c>
      <c r="AK114" s="434">
        <f>'3M - LGS'!AK114</f>
        <v>3.5513048177666484E-2</v>
      </c>
      <c r="AL114" s="434">
        <f>'3M - LGS'!AL114</f>
        <v>3.4289324844829272E-2</v>
      </c>
      <c r="AM114" s="434">
        <f>'3M - LGS'!AM114</f>
        <v>3.3154430033204577E-2</v>
      </c>
    </row>
    <row r="115" spans="1:39" s="95" customFormat="1" hidden="1" x14ac:dyDescent="0.25">
      <c r="A115" s="637"/>
      <c r="B115" s="74" t="s">
        <v>9</v>
      </c>
      <c r="C115" s="390">
        <f>'3M - LGS'!C115</f>
        <v>3.7705982306050004E-2</v>
      </c>
      <c r="D115" s="390">
        <f>'3M - LGS'!D115</f>
        <v>3.7997810710593702E-2</v>
      </c>
      <c r="E115" s="390">
        <f>'3M - LGS'!E115</f>
        <v>3.9229413066205268E-2</v>
      </c>
      <c r="F115" s="390">
        <f>'3M - LGS'!F115</f>
        <v>4.0820550666763995E-2</v>
      </c>
      <c r="G115" s="390">
        <f>'3M - LGS'!G115</f>
        <v>3.937743396502278E-2</v>
      </c>
      <c r="H115" s="390">
        <f>'3M - LGS'!H115</f>
        <v>5.1774000000000001E-2</v>
      </c>
      <c r="I115" s="390">
        <f>'3M - LGS'!I115</f>
        <v>5.0083999999999997E-2</v>
      </c>
      <c r="J115" s="390">
        <f>'3M - LGS'!J115</f>
        <v>4.9399999999999999E-2</v>
      </c>
      <c r="K115" s="390">
        <f>'3M - LGS'!K115</f>
        <v>7.1527406725958434E-2</v>
      </c>
      <c r="L115" s="390">
        <f>'3M - LGS'!L115</f>
        <v>3.7588976619675196E-2</v>
      </c>
      <c r="M115" s="390">
        <f>'3M - LGS'!M115</f>
        <v>3.9162225761818222E-2</v>
      </c>
      <c r="N115" s="390">
        <f>'3M - LGS'!N115</f>
        <v>3.8262010655701909E-2</v>
      </c>
      <c r="O115" s="390">
        <f>'3M - LGS'!O115</f>
        <v>3.7705982306050004E-2</v>
      </c>
      <c r="P115" s="390">
        <f>'3M - LGS'!P115</f>
        <v>3.7997810710593702E-2</v>
      </c>
      <c r="Q115" s="390">
        <f>'3M - LGS'!Q115</f>
        <v>3.9229413066205268E-2</v>
      </c>
      <c r="R115" s="390">
        <f>'3M - LGS'!R115</f>
        <v>4.0820550666763995E-2</v>
      </c>
      <c r="S115" s="390">
        <f>'3M - LGS'!S115</f>
        <v>3.937743396502278E-2</v>
      </c>
      <c r="T115" s="434">
        <f>'3M - LGS'!T115</f>
        <v>5.8623000000000001E-2</v>
      </c>
      <c r="U115" s="434">
        <f>'3M - LGS'!U115</f>
        <v>5.6649999999999999E-2</v>
      </c>
      <c r="V115" s="434">
        <f>'3M - LGS'!V115</f>
        <v>5.7266999999999998E-2</v>
      </c>
      <c r="W115" s="434">
        <f>'3M - LGS'!W115</f>
        <v>8.2716107140742692E-2</v>
      </c>
      <c r="X115" s="434">
        <f>'3M - LGS'!X115</f>
        <v>4.4672306041941647E-2</v>
      </c>
      <c r="Y115" s="434">
        <f>'3M - LGS'!Y115</f>
        <v>4.6545145599660491E-2</v>
      </c>
      <c r="Z115" s="434">
        <f>'3M - LGS'!Z115</f>
        <v>4.4576818516392218E-2</v>
      </c>
      <c r="AA115" s="434">
        <f>'3M - LGS'!AA115</f>
        <v>4.3770894076993347E-2</v>
      </c>
      <c r="AB115" s="434">
        <f>'3M - LGS'!AB115</f>
        <v>4.4599573976565145E-2</v>
      </c>
      <c r="AC115" s="434">
        <f>'3M - LGS'!AC115</f>
        <v>4.7672184215006824E-2</v>
      </c>
      <c r="AD115" s="434">
        <f>'3M - LGS'!AD115</f>
        <v>4.6344511950706248E-2</v>
      </c>
      <c r="AE115" s="434">
        <f>'3M - LGS'!AE115</f>
        <v>4.683390722782569E-2</v>
      </c>
      <c r="AF115" s="434">
        <f>'3M - LGS'!AF115</f>
        <v>5.8623000000000001E-2</v>
      </c>
      <c r="AG115" s="434">
        <f>'3M - LGS'!AG115</f>
        <v>5.6649999999999999E-2</v>
      </c>
      <c r="AH115" s="434">
        <f>'3M - LGS'!AH115</f>
        <v>5.7266999999999998E-2</v>
      </c>
      <c r="AI115" s="434">
        <f>'3M - LGS'!AI115</f>
        <v>8.2716107140742692E-2</v>
      </c>
      <c r="AJ115" s="434">
        <f>'3M - LGS'!AJ115</f>
        <v>4.4672306041941647E-2</v>
      </c>
      <c r="AK115" s="434">
        <f>'3M - LGS'!AK115</f>
        <v>4.6545145599660491E-2</v>
      </c>
      <c r="AL115" s="434">
        <f>'3M - LGS'!AL115</f>
        <v>4.4576818516392218E-2</v>
      </c>
      <c r="AM115" s="434">
        <f>'3M - LGS'!AM115</f>
        <v>4.3770894076993347E-2</v>
      </c>
    </row>
    <row r="116" spans="1:39" s="95" customFormat="1" hidden="1" x14ac:dyDescent="0.25">
      <c r="A116" s="637"/>
      <c r="B116" s="74" t="s">
        <v>3</v>
      </c>
      <c r="C116" s="390">
        <f>'3M - LGS'!C116</f>
        <v>4.1160476479958422E-2</v>
      </c>
      <c r="D116" s="390">
        <f>'3M - LGS'!D116</f>
        <v>4.14017286346514E-2</v>
      </c>
      <c r="E116" s="390">
        <f>'3M - LGS'!E116</f>
        <v>4.2874473574818231E-2</v>
      </c>
      <c r="F116" s="390">
        <f>'3M - LGS'!F116</f>
        <v>4.3567351875307025E-2</v>
      </c>
      <c r="G116" s="390">
        <f>'3M - LGS'!G116</f>
        <v>4.5203207673382241E-2</v>
      </c>
      <c r="H116" s="390">
        <f>'3M - LGS'!H116</f>
        <v>8.7375949566271344E-2</v>
      </c>
      <c r="I116" s="390">
        <f>'3M - LGS'!I116</f>
        <v>8.3115482222942821E-2</v>
      </c>
      <c r="J116" s="390">
        <f>'3M - LGS'!J116</f>
        <v>8.4519356113417099E-2</v>
      </c>
      <c r="K116" s="390">
        <f>'3M - LGS'!K116</f>
        <v>8.4685619189997327E-2</v>
      </c>
      <c r="L116" s="390">
        <f>'3M - LGS'!L116</f>
        <v>4.3771535634283605E-2</v>
      </c>
      <c r="M116" s="390">
        <f>'3M - LGS'!M116</f>
        <v>4.4072115891515086E-2</v>
      </c>
      <c r="N116" s="390">
        <f>'3M - LGS'!N116</f>
        <v>4.2021266117095453E-2</v>
      </c>
      <c r="O116" s="390">
        <f>'3M - LGS'!O116</f>
        <v>4.1160476479958422E-2</v>
      </c>
      <c r="P116" s="390">
        <f>'3M - LGS'!P116</f>
        <v>4.14017286346514E-2</v>
      </c>
      <c r="Q116" s="390">
        <f>'3M - LGS'!Q116</f>
        <v>4.2874473574818231E-2</v>
      </c>
      <c r="R116" s="390">
        <f>'3M - LGS'!R116</f>
        <v>4.3567351875307025E-2</v>
      </c>
      <c r="S116" s="390">
        <f>'3M - LGS'!S116</f>
        <v>4.5203207673382241E-2</v>
      </c>
      <c r="T116" s="434">
        <f>'3M - LGS'!T116</f>
        <v>9.7901496235942756E-2</v>
      </c>
      <c r="U116" s="434">
        <f>'3M - LGS'!U116</f>
        <v>9.2921703345432302E-2</v>
      </c>
      <c r="V116" s="434">
        <f>'3M - LGS'!V116</f>
        <v>9.6038788216977339E-2</v>
      </c>
      <c r="W116" s="434">
        <f>'3M - LGS'!W116</f>
        <v>9.6989157907124104E-2</v>
      </c>
      <c r="X116" s="434">
        <f>'3M - LGS'!X116</f>
        <v>5.0819315617874783E-2</v>
      </c>
      <c r="Y116" s="434">
        <f>'3M - LGS'!Y116</f>
        <v>5.0381673591689921E-2</v>
      </c>
      <c r="Z116" s="434">
        <f>'3M - LGS'!Z116</f>
        <v>4.745787900620678E-2</v>
      </c>
      <c r="AA116" s="434">
        <f>'3M - LGS'!AA116</f>
        <v>4.5948828172646498E-2</v>
      </c>
      <c r="AB116" s="434">
        <f>'3M - LGS'!AB116</f>
        <v>4.7009738067754568E-2</v>
      </c>
      <c r="AC116" s="434">
        <f>'3M - LGS'!AC116</f>
        <v>4.9842671329557192E-2</v>
      </c>
      <c r="AD116" s="434">
        <f>'3M - LGS'!AD116</f>
        <v>4.8438455510464995E-2</v>
      </c>
      <c r="AE116" s="434">
        <f>'3M - LGS'!AE116</f>
        <v>5.13347909121077E-2</v>
      </c>
      <c r="AF116" s="434">
        <f>'3M - LGS'!AF116</f>
        <v>9.7901496235942756E-2</v>
      </c>
      <c r="AG116" s="434">
        <f>'3M - LGS'!AG116</f>
        <v>9.2921703345432302E-2</v>
      </c>
      <c r="AH116" s="434">
        <f>'3M - LGS'!AH116</f>
        <v>9.6038788216977339E-2</v>
      </c>
      <c r="AI116" s="434">
        <f>'3M - LGS'!AI116</f>
        <v>9.6989157907124104E-2</v>
      </c>
      <c r="AJ116" s="434">
        <f>'3M - LGS'!AJ116</f>
        <v>5.0819315617874783E-2</v>
      </c>
      <c r="AK116" s="434">
        <f>'3M - LGS'!AK116</f>
        <v>5.0381673591689921E-2</v>
      </c>
      <c r="AL116" s="434">
        <f>'3M - LGS'!AL116</f>
        <v>4.745787900620678E-2</v>
      </c>
      <c r="AM116" s="434">
        <f>'3M - LGS'!AM116</f>
        <v>4.5948828172646498E-2</v>
      </c>
    </row>
    <row r="117" spans="1:39" s="95" customFormat="1" hidden="1" x14ac:dyDescent="0.25">
      <c r="A117" s="637"/>
      <c r="B117" s="74" t="s">
        <v>4</v>
      </c>
      <c r="C117" s="390">
        <f>'3M - LGS'!C117</f>
        <v>3.9090658161332052E-2</v>
      </c>
      <c r="D117" s="390">
        <f>'3M - LGS'!D117</f>
        <v>3.8959385759828123E-2</v>
      </c>
      <c r="E117" s="390">
        <f>'3M - LGS'!E117</f>
        <v>4.0025279769655239E-2</v>
      </c>
      <c r="F117" s="390">
        <f>'3M - LGS'!F117</f>
        <v>4.1410236318959487E-2</v>
      </c>
      <c r="G117" s="390">
        <f>'3M - LGS'!G117</f>
        <v>4.2017312166569717E-2</v>
      </c>
      <c r="H117" s="390">
        <f>'3M - LGS'!H117</f>
        <v>7.6621145285147949E-2</v>
      </c>
      <c r="I117" s="390">
        <f>'3M - LGS'!I117</f>
        <v>7.4430286609139598E-2</v>
      </c>
      <c r="J117" s="390">
        <f>'3M - LGS'!J117</f>
        <v>7.4528658888898328E-2</v>
      </c>
      <c r="K117" s="390">
        <f>'3M - LGS'!K117</f>
        <v>7.136095383056372E-2</v>
      </c>
      <c r="L117" s="390">
        <f>'3M - LGS'!L117</f>
        <v>4.0219809439126487E-2</v>
      </c>
      <c r="M117" s="390">
        <f>'3M - LGS'!M117</f>
        <v>4.1139074920618877E-2</v>
      </c>
      <c r="N117" s="390">
        <f>'3M - LGS'!N117</f>
        <v>3.9768929651506212E-2</v>
      </c>
      <c r="O117" s="390">
        <f>'3M - LGS'!O117</f>
        <v>3.9090658161332052E-2</v>
      </c>
      <c r="P117" s="390">
        <f>'3M - LGS'!P117</f>
        <v>3.8959385759828123E-2</v>
      </c>
      <c r="Q117" s="390">
        <f>'3M - LGS'!Q117</f>
        <v>4.0025279769655239E-2</v>
      </c>
      <c r="R117" s="390">
        <f>'3M - LGS'!R117</f>
        <v>4.1410236318959487E-2</v>
      </c>
      <c r="S117" s="390">
        <f>'3M - LGS'!S117</f>
        <v>4.2017312166569717E-2</v>
      </c>
      <c r="T117" s="434">
        <f>'3M - LGS'!T117</f>
        <v>8.6011522100452181E-2</v>
      </c>
      <c r="U117" s="434">
        <f>'3M - LGS'!U117</f>
        <v>8.3388655686036359E-2</v>
      </c>
      <c r="V117" s="434">
        <f>'3M - LGS'!V117</f>
        <v>8.5023150265102487E-2</v>
      </c>
      <c r="W117" s="434">
        <f>'3M - LGS'!W117</f>
        <v>8.2535870586937898E-2</v>
      </c>
      <c r="X117" s="434">
        <f>'3M - LGS'!X117</f>
        <v>4.7471209292410471E-2</v>
      </c>
      <c r="Y117" s="434">
        <f>'3M - LGS'!Y117</f>
        <v>4.7944996291473078E-2</v>
      </c>
      <c r="Z117" s="434">
        <f>'3M - LGS'!Z117</f>
        <v>4.5692939947739222E-2</v>
      </c>
      <c r="AA117" s="434">
        <f>'3M - LGS'!AA117</f>
        <v>4.454884131984567E-2</v>
      </c>
      <c r="AB117" s="434">
        <f>'3M - LGS'!AB117</f>
        <v>4.4817284983899509E-2</v>
      </c>
      <c r="AC117" s="434">
        <f>'3M - LGS'!AC117</f>
        <v>4.6864291271232109E-2</v>
      </c>
      <c r="AD117" s="434">
        <f>'3M - LGS'!AD117</f>
        <v>4.7556466572316089E-2</v>
      </c>
      <c r="AE117" s="434">
        <f>'3M - LGS'!AE117</f>
        <v>4.9168089349456039E-2</v>
      </c>
      <c r="AF117" s="434">
        <f>'3M - LGS'!AF117</f>
        <v>8.6011522100452181E-2</v>
      </c>
      <c r="AG117" s="434">
        <f>'3M - LGS'!AG117</f>
        <v>8.3388655686036359E-2</v>
      </c>
      <c r="AH117" s="434">
        <f>'3M - LGS'!AH117</f>
        <v>8.5023150265102487E-2</v>
      </c>
      <c r="AI117" s="434">
        <f>'3M - LGS'!AI117</f>
        <v>8.2535870586937898E-2</v>
      </c>
      <c r="AJ117" s="434">
        <f>'3M - LGS'!AJ117</f>
        <v>4.7471209292410471E-2</v>
      </c>
      <c r="AK117" s="434">
        <f>'3M - LGS'!AK117</f>
        <v>4.7944996291473078E-2</v>
      </c>
      <c r="AL117" s="434">
        <f>'3M - LGS'!AL117</f>
        <v>4.5692939947739222E-2</v>
      </c>
      <c r="AM117" s="434">
        <f>'3M - LGS'!AM117</f>
        <v>4.454884131984567E-2</v>
      </c>
    </row>
    <row r="118" spans="1:39" s="95" customFormat="1" hidden="1" x14ac:dyDescent="0.25">
      <c r="A118" s="637"/>
      <c r="B118" s="74" t="s">
        <v>5</v>
      </c>
      <c r="C118" s="390">
        <f>'3M - LGS'!C118</f>
        <v>3.7441349140650192E-2</v>
      </c>
      <c r="D118" s="390">
        <f>'3M - LGS'!D118</f>
        <v>3.7429249600920422E-2</v>
      </c>
      <c r="E118" s="390">
        <f>'3M - LGS'!E118</f>
        <v>3.8354723959286061E-2</v>
      </c>
      <c r="F118" s="390">
        <f>'3M - LGS'!F118</f>
        <v>3.9317515370260341E-2</v>
      </c>
      <c r="G118" s="390">
        <f>'3M - LGS'!G118</f>
        <v>3.9956418570678262E-2</v>
      </c>
      <c r="H118" s="390">
        <f>'3M - LGS'!H118</f>
        <v>7.3052660356480309E-2</v>
      </c>
      <c r="I118" s="390">
        <f>'3M - LGS'!I118</f>
        <v>7.0945278641579762E-2</v>
      </c>
      <c r="J118" s="390">
        <f>'3M - LGS'!J118</f>
        <v>7.0982747983774006E-2</v>
      </c>
      <c r="K118" s="390">
        <f>'3M - LGS'!K118</f>
        <v>6.9689736519992149E-2</v>
      </c>
      <c r="L118" s="390">
        <f>'3M - LGS'!L118</f>
        <v>3.8465921545063383E-2</v>
      </c>
      <c r="M118" s="390">
        <f>'3M - LGS'!M118</f>
        <v>3.936801638570829E-2</v>
      </c>
      <c r="N118" s="390">
        <f>'3M - LGS'!N118</f>
        <v>3.8318634945053449E-2</v>
      </c>
      <c r="O118" s="390">
        <f>'3M - LGS'!O118</f>
        <v>3.7441349140650192E-2</v>
      </c>
      <c r="P118" s="390">
        <f>'3M - LGS'!P118</f>
        <v>3.7429249600920422E-2</v>
      </c>
      <c r="Q118" s="390">
        <f>'3M - LGS'!Q118</f>
        <v>3.8354723959286061E-2</v>
      </c>
      <c r="R118" s="390">
        <f>'3M - LGS'!R118</f>
        <v>3.9317515370260341E-2</v>
      </c>
      <c r="S118" s="390">
        <f>'3M - LGS'!S118</f>
        <v>3.9956418570678262E-2</v>
      </c>
      <c r="T118" s="434">
        <f>'3M - LGS'!T118</f>
        <v>8.2070864669144331E-2</v>
      </c>
      <c r="U118" s="434">
        <f>'3M - LGS'!U118</f>
        <v>7.9561748588053732E-2</v>
      </c>
      <c r="V118" s="434">
        <f>'3M - LGS'!V118</f>
        <v>8.1121493863993047E-2</v>
      </c>
      <c r="W118" s="434">
        <f>'3M - LGS'!W118</f>
        <v>8.0727585288615428E-2</v>
      </c>
      <c r="X118" s="434">
        <f>'3M - LGS'!X118</f>
        <v>4.5276182203736998E-2</v>
      </c>
      <c r="Y118" s="434">
        <f>'3M - LGS'!Y118</f>
        <v>4.5978794089443643E-2</v>
      </c>
      <c r="Z118" s="434">
        <f>'3M - LGS'!Z118</f>
        <v>4.4215904221059005E-2</v>
      </c>
      <c r="AA118" s="434">
        <f>'3M - LGS'!AA118</f>
        <v>4.2688150264511004E-2</v>
      </c>
      <c r="AB118" s="434">
        <f>'3M - LGS'!AB118</f>
        <v>4.3150350602775597E-2</v>
      </c>
      <c r="AC118" s="434">
        <f>'3M - LGS'!AC118</f>
        <v>4.4969611958472232E-2</v>
      </c>
      <c r="AD118" s="434">
        <f>'3M - LGS'!AD118</f>
        <v>4.5252229327462798E-2</v>
      </c>
      <c r="AE118" s="434">
        <f>'3M - LGS'!AE118</f>
        <v>4.682945954266754E-2</v>
      </c>
      <c r="AF118" s="434">
        <f>'3M - LGS'!AF118</f>
        <v>8.2070864669144331E-2</v>
      </c>
      <c r="AG118" s="434">
        <f>'3M - LGS'!AG118</f>
        <v>7.9561748588053732E-2</v>
      </c>
      <c r="AH118" s="434">
        <f>'3M - LGS'!AH118</f>
        <v>8.1121493863993047E-2</v>
      </c>
      <c r="AI118" s="434">
        <f>'3M - LGS'!AI118</f>
        <v>8.0727585288615428E-2</v>
      </c>
      <c r="AJ118" s="434">
        <f>'3M - LGS'!AJ118</f>
        <v>4.5276182203736998E-2</v>
      </c>
      <c r="AK118" s="434">
        <f>'3M - LGS'!AK118</f>
        <v>4.5978794089443643E-2</v>
      </c>
      <c r="AL118" s="434">
        <f>'3M - LGS'!AL118</f>
        <v>4.4215904221059005E-2</v>
      </c>
      <c r="AM118" s="434">
        <f>'3M - LGS'!AM118</f>
        <v>4.2688150264511004E-2</v>
      </c>
    </row>
    <row r="119" spans="1:39" s="95" customFormat="1" hidden="1" x14ac:dyDescent="0.25">
      <c r="A119" s="637"/>
      <c r="B119" s="74" t="s">
        <v>22</v>
      </c>
      <c r="C119" s="390">
        <f>'3M - LGS'!C119</f>
        <v>3.7441349140650192E-2</v>
      </c>
      <c r="D119" s="390">
        <f>'3M - LGS'!D119</f>
        <v>3.7429249600920422E-2</v>
      </c>
      <c r="E119" s="390">
        <f>'3M - LGS'!E119</f>
        <v>3.8354723959286061E-2</v>
      </c>
      <c r="F119" s="390">
        <f>'3M - LGS'!F119</f>
        <v>3.9317515370260341E-2</v>
      </c>
      <c r="G119" s="390">
        <f>'3M - LGS'!G119</f>
        <v>3.9956418570678262E-2</v>
      </c>
      <c r="H119" s="390">
        <f>'3M - LGS'!H119</f>
        <v>7.3052660356480309E-2</v>
      </c>
      <c r="I119" s="390">
        <f>'3M - LGS'!I119</f>
        <v>7.0945278641579762E-2</v>
      </c>
      <c r="J119" s="390">
        <f>'3M - LGS'!J119</f>
        <v>7.0982747983774006E-2</v>
      </c>
      <c r="K119" s="390">
        <f>'3M - LGS'!K119</f>
        <v>6.9689736519992149E-2</v>
      </c>
      <c r="L119" s="390">
        <f>'3M - LGS'!L119</f>
        <v>3.8465921545063383E-2</v>
      </c>
      <c r="M119" s="390">
        <f>'3M - LGS'!M119</f>
        <v>3.936801638570829E-2</v>
      </c>
      <c r="N119" s="390">
        <f>'3M - LGS'!N119</f>
        <v>3.8318634945053449E-2</v>
      </c>
      <c r="O119" s="390">
        <f>'3M - LGS'!O119</f>
        <v>3.7441349140650192E-2</v>
      </c>
      <c r="P119" s="390">
        <f>'3M - LGS'!P119</f>
        <v>3.7429249600920422E-2</v>
      </c>
      <c r="Q119" s="390">
        <f>'3M - LGS'!Q119</f>
        <v>3.8354723959286061E-2</v>
      </c>
      <c r="R119" s="390">
        <f>'3M - LGS'!R119</f>
        <v>3.9317515370260341E-2</v>
      </c>
      <c r="S119" s="390">
        <f>'3M - LGS'!S119</f>
        <v>3.9956418570678262E-2</v>
      </c>
      <c r="T119" s="434">
        <f>'3M - LGS'!T119</f>
        <v>8.2070864669144331E-2</v>
      </c>
      <c r="U119" s="434">
        <f>'3M - LGS'!U119</f>
        <v>7.9561748588053732E-2</v>
      </c>
      <c r="V119" s="434">
        <f>'3M - LGS'!V119</f>
        <v>8.1121493863993047E-2</v>
      </c>
      <c r="W119" s="434">
        <f>'3M - LGS'!W119</f>
        <v>8.0727585288615428E-2</v>
      </c>
      <c r="X119" s="434">
        <f>'3M - LGS'!X119</f>
        <v>4.5276182203736998E-2</v>
      </c>
      <c r="Y119" s="434">
        <f>'3M - LGS'!Y119</f>
        <v>4.5978794089443643E-2</v>
      </c>
      <c r="Z119" s="434">
        <f>'3M - LGS'!Z119</f>
        <v>4.4215904221059005E-2</v>
      </c>
      <c r="AA119" s="434">
        <f>'3M - LGS'!AA119</f>
        <v>4.2688150264511004E-2</v>
      </c>
      <c r="AB119" s="434">
        <f>'3M - LGS'!AB119</f>
        <v>4.3150350602775597E-2</v>
      </c>
      <c r="AC119" s="434">
        <f>'3M - LGS'!AC119</f>
        <v>4.4969611958472232E-2</v>
      </c>
      <c r="AD119" s="434">
        <f>'3M - LGS'!AD119</f>
        <v>4.5252229327462798E-2</v>
      </c>
      <c r="AE119" s="434">
        <f>'3M - LGS'!AE119</f>
        <v>4.682945954266754E-2</v>
      </c>
      <c r="AF119" s="434">
        <f>'3M - LGS'!AF119</f>
        <v>8.2070864669144331E-2</v>
      </c>
      <c r="AG119" s="434">
        <f>'3M - LGS'!AG119</f>
        <v>7.9561748588053732E-2</v>
      </c>
      <c r="AH119" s="434">
        <f>'3M - LGS'!AH119</f>
        <v>8.1121493863993047E-2</v>
      </c>
      <c r="AI119" s="434">
        <f>'3M - LGS'!AI119</f>
        <v>8.0727585288615428E-2</v>
      </c>
      <c r="AJ119" s="434">
        <f>'3M - LGS'!AJ119</f>
        <v>4.5276182203736998E-2</v>
      </c>
      <c r="AK119" s="434">
        <f>'3M - LGS'!AK119</f>
        <v>4.5978794089443643E-2</v>
      </c>
      <c r="AL119" s="434">
        <f>'3M - LGS'!AL119</f>
        <v>4.4215904221059005E-2</v>
      </c>
      <c r="AM119" s="434">
        <f>'3M - LGS'!AM119</f>
        <v>4.2688150264511004E-2</v>
      </c>
    </row>
    <row r="120" spans="1:39" s="95" customFormat="1" hidden="1" x14ac:dyDescent="0.25">
      <c r="A120" s="637"/>
      <c r="B120" s="74" t="s">
        <v>23</v>
      </c>
      <c r="C120" s="390">
        <f>'3M - LGS'!C120</f>
        <v>3.7441349140650192E-2</v>
      </c>
      <c r="D120" s="390">
        <f>'3M - LGS'!D120</f>
        <v>3.7429249600920422E-2</v>
      </c>
      <c r="E120" s="390">
        <f>'3M - LGS'!E120</f>
        <v>3.8354723959286061E-2</v>
      </c>
      <c r="F120" s="390">
        <f>'3M - LGS'!F120</f>
        <v>3.9317515370260341E-2</v>
      </c>
      <c r="G120" s="390">
        <f>'3M - LGS'!G120</f>
        <v>3.9956418570678262E-2</v>
      </c>
      <c r="H120" s="390">
        <f>'3M - LGS'!H120</f>
        <v>7.3052660356480309E-2</v>
      </c>
      <c r="I120" s="390">
        <f>'3M - LGS'!I120</f>
        <v>7.0945278641579762E-2</v>
      </c>
      <c r="J120" s="390">
        <f>'3M - LGS'!J120</f>
        <v>7.0982747983774006E-2</v>
      </c>
      <c r="K120" s="390">
        <f>'3M - LGS'!K120</f>
        <v>6.9689736519992149E-2</v>
      </c>
      <c r="L120" s="390">
        <f>'3M - LGS'!L120</f>
        <v>3.8465921545063383E-2</v>
      </c>
      <c r="M120" s="390">
        <f>'3M - LGS'!M120</f>
        <v>3.936801638570829E-2</v>
      </c>
      <c r="N120" s="390">
        <f>'3M - LGS'!N120</f>
        <v>3.8318634945053449E-2</v>
      </c>
      <c r="O120" s="390">
        <f>'3M - LGS'!O120</f>
        <v>3.7441349140650192E-2</v>
      </c>
      <c r="P120" s="390">
        <f>'3M - LGS'!P120</f>
        <v>3.7429249600920422E-2</v>
      </c>
      <c r="Q120" s="390">
        <f>'3M - LGS'!Q120</f>
        <v>3.8354723959286061E-2</v>
      </c>
      <c r="R120" s="390">
        <f>'3M - LGS'!R120</f>
        <v>3.9317515370260341E-2</v>
      </c>
      <c r="S120" s="390">
        <f>'3M - LGS'!S120</f>
        <v>3.9956418570678262E-2</v>
      </c>
      <c r="T120" s="434">
        <f>'3M - LGS'!T120</f>
        <v>8.2070864669144331E-2</v>
      </c>
      <c r="U120" s="434">
        <f>'3M - LGS'!U120</f>
        <v>7.9561748588053732E-2</v>
      </c>
      <c r="V120" s="434">
        <f>'3M - LGS'!V120</f>
        <v>8.1121493863993047E-2</v>
      </c>
      <c r="W120" s="434">
        <f>'3M - LGS'!W120</f>
        <v>8.0727585288615428E-2</v>
      </c>
      <c r="X120" s="434">
        <f>'3M - LGS'!X120</f>
        <v>4.5276182203736998E-2</v>
      </c>
      <c r="Y120" s="434">
        <f>'3M - LGS'!Y120</f>
        <v>4.5978794089443643E-2</v>
      </c>
      <c r="Z120" s="434">
        <f>'3M - LGS'!Z120</f>
        <v>4.4215904221059005E-2</v>
      </c>
      <c r="AA120" s="434">
        <f>'3M - LGS'!AA120</f>
        <v>4.2688150264511004E-2</v>
      </c>
      <c r="AB120" s="434">
        <f>'3M - LGS'!AB120</f>
        <v>4.3150350602775597E-2</v>
      </c>
      <c r="AC120" s="434">
        <f>'3M - LGS'!AC120</f>
        <v>4.4969611958472232E-2</v>
      </c>
      <c r="AD120" s="434">
        <f>'3M - LGS'!AD120</f>
        <v>4.5252229327462798E-2</v>
      </c>
      <c r="AE120" s="434">
        <f>'3M - LGS'!AE120</f>
        <v>4.682945954266754E-2</v>
      </c>
      <c r="AF120" s="434">
        <f>'3M - LGS'!AF120</f>
        <v>8.2070864669144331E-2</v>
      </c>
      <c r="AG120" s="434">
        <f>'3M - LGS'!AG120</f>
        <v>7.9561748588053732E-2</v>
      </c>
      <c r="AH120" s="434">
        <f>'3M - LGS'!AH120</f>
        <v>8.1121493863993047E-2</v>
      </c>
      <c r="AI120" s="434">
        <f>'3M - LGS'!AI120</f>
        <v>8.0727585288615428E-2</v>
      </c>
      <c r="AJ120" s="434">
        <f>'3M - LGS'!AJ120</f>
        <v>4.5276182203736998E-2</v>
      </c>
      <c r="AK120" s="434">
        <f>'3M - LGS'!AK120</f>
        <v>4.5978794089443643E-2</v>
      </c>
      <c r="AL120" s="434">
        <f>'3M - LGS'!AL120</f>
        <v>4.4215904221059005E-2</v>
      </c>
      <c r="AM120" s="434">
        <f>'3M - LGS'!AM120</f>
        <v>4.2688150264511004E-2</v>
      </c>
    </row>
    <row r="121" spans="1:39" s="95" customFormat="1" hidden="1" x14ac:dyDescent="0.25">
      <c r="A121" s="637"/>
      <c r="B121" s="74" t="s">
        <v>7</v>
      </c>
      <c r="C121" s="390">
        <f>'3M - LGS'!C121</f>
        <v>3.6245984750808875E-2</v>
      </c>
      <c r="D121" s="390">
        <f>'3M - LGS'!D121</f>
        <v>3.6193703698225145E-2</v>
      </c>
      <c r="E121" s="390">
        <f>'3M - LGS'!E121</f>
        <v>3.7086667780013495E-2</v>
      </c>
      <c r="F121" s="390">
        <f>'3M - LGS'!F121</f>
        <v>3.8171627509572349E-2</v>
      </c>
      <c r="G121" s="390">
        <f>'3M - LGS'!G121</f>
        <v>3.8593958761605734E-2</v>
      </c>
      <c r="H121" s="390">
        <f>'3M - LGS'!H121</f>
        <v>7.0463780553378111E-2</v>
      </c>
      <c r="I121" s="390">
        <f>'3M - LGS'!I121</f>
        <v>6.8306736324093592E-2</v>
      </c>
      <c r="J121" s="390">
        <f>'3M - LGS'!J121</f>
        <v>6.8416742339354783E-2</v>
      </c>
      <c r="K121" s="390">
        <f>'3M - LGS'!K121</f>
        <v>6.7203767027659775E-2</v>
      </c>
      <c r="L121" s="390">
        <f>'3M - LGS'!L121</f>
        <v>3.7300529860763189E-2</v>
      </c>
      <c r="M121" s="390">
        <f>'3M - LGS'!M121</f>
        <v>3.8120776644651931E-2</v>
      </c>
      <c r="N121" s="390">
        <f>'3M - LGS'!N121</f>
        <v>3.7079071688786033E-2</v>
      </c>
      <c r="O121" s="390">
        <f>'3M - LGS'!O121</f>
        <v>3.6245984750808875E-2</v>
      </c>
      <c r="P121" s="390">
        <f>'3M - LGS'!P121</f>
        <v>3.6193703698225145E-2</v>
      </c>
      <c r="Q121" s="390">
        <f>'3M - LGS'!Q121</f>
        <v>3.7086667780013495E-2</v>
      </c>
      <c r="R121" s="390">
        <f>'3M - LGS'!R121</f>
        <v>3.8171627509572349E-2</v>
      </c>
      <c r="S121" s="390">
        <f>'3M - LGS'!S121</f>
        <v>3.8593958761605734E-2</v>
      </c>
      <c r="T121" s="434">
        <f>'3M - LGS'!T121</f>
        <v>7.9213494588949052E-2</v>
      </c>
      <c r="U121" s="434">
        <f>'3M - LGS'!U121</f>
        <v>7.6665018448345723E-2</v>
      </c>
      <c r="V121" s="434">
        <f>'3M - LGS'!V121</f>
        <v>7.8300848572295551E-2</v>
      </c>
      <c r="W121" s="434">
        <f>'3M - LGS'!W121</f>
        <v>7.8036183091773348E-2</v>
      </c>
      <c r="X121" s="434">
        <f>'3M - LGS'!X121</f>
        <v>4.3814260599074041E-2</v>
      </c>
      <c r="Y121" s="434">
        <f>'3M - LGS'!Y121</f>
        <v>4.447114214539459E-2</v>
      </c>
      <c r="Z121" s="434">
        <f>'3M - LGS'!Z121</f>
        <v>4.2754897057566479E-2</v>
      </c>
      <c r="AA121" s="434">
        <f>'3M - LGS'!AA121</f>
        <v>4.1247907143504382E-2</v>
      </c>
      <c r="AB121" s="434">
        <f>'3M - LGS'!AB121</f>
        <v>4.1656685624539787E-2</v>
      </c>
      <c r="AC121" s="434">
        <f>'3M - LGS'!AC121</f>
        <v>4.3340534532606508E-2</v>
      </c>
      <c r="AD121" s="434">
        <f>'3M - LGS'!AD121</f>
        <v>4.4110637470448702E-2</v>
      </c>
      <c r="AE121" s="434">
        <f>'3M - LGS'!AE121</f>
        <v>4.527382301538771E-2</v>
      </c>
      <c r="AF121" s="434">
        <f>'3M - LGS'!AF121</f>
        <v>7.9213494588949052E-2</v>
      </c>
      <c r="AG121" s="434">
        <f>'3M - LGS'!AG121</f>
        <v>7.6665018448345723E-2</v>
      </c>
      <c r="AH121" s="434">
        <f>'3M - LGS'!AH121</f>
        <v>7.8300848572295551E-2</v>
      </c>
      <c r="AI121" s="434">
        <f>'3M - LGS'!AI121</f>
        <v>7.8036183091773348E-2</v>
      </c>
      <c r="AJ121" s="434">
        <f>'3M - LGS'!AJ121</f>
        <v>4.3814260599074041E-2</v>
      </c>
      <c r="AK121" s="434">
        <f>'3M - LGS'!AK121</f>
        <v>4.447114214539459E-2</v>
      </c>
      <c r="AL121" s="434">
        <f>'3M - LGS'!AL121</f>
        <v>4.2754897057566479E-2</v>
      </c>
      <c r="AM121" s="434">
        <f>'3M - LGS'!AM121</f>
        <v>4.1247907143504382E-2</v>
      </c>
    </row>
    <row r="122" spans="1:39" s="95" customFormat="1" ht="15.75" hidden="1" thickBot="1" x14ac:dyDescent="0.3">
      <c r="A122" s="638"/>
      <c r="B122" s="76" t="s">
        <v>8</v>
      </c>
      <c r="C122" s="390">
        <f>'3M - LGS'!C122</f>
        <v>3.8325519266981398E-2</v>
      </c>
      <c r="D122" s="390">
        <f>'3M - LGS'!D122</f>
        <v>3.8097015707161286E-2</v>
      </c>
      <c r="E122" s="390">
        <f>'3M - LGS'!E122</f>
        <v>3.9024322120354706E-2</v>
      </c>
      <c r="F122" s="390">
        <f>'3M - LGS'!F122</f>
        <v>4.090411042839532E-2</v>
      </c>
      <c r="G122" s="390">
        <f>'3M - LGS'!G122</f>
        <v>4.1376731917408906E-2</v>
      </c>
      <c r="H122" s="390">
        <f>'3M - LGS'!H122</f>
        <v>7.7419480223343495E-2</v>
      </c>
      <c r="I122" s="390">
        <f>'3M - LGS'!I122</f>
        <v>7.5161523351541415E-2</v>
      </c>
      <c r="J122" s="390">
        <f>'3M - LGS'!J122</f>
        <v>7.5431260863154562E-2</v>
      </c>
      <c r="K122" s="390">
        <f>'3M - LGS'!K122</f>
        <v>7.2522025163075515E-2</v>
      </c>
      <c r="L122" s="390">
        <f>'3M - LGS'!L122</f>
        <v>3.9688777653336546E-2</v>
      </c>
      <c r="M122" s="390">
        <f>'3M - LGS'!M122</f>
        <v>4.0591960718796005E-2</v>
      </c>
      <c r="N122" s="390">
        <f>'3M - LGS'!N122</f>
        <v>3.9423224025525838E-2</v>
      </c>
      <c r="O122" s="390">
        <f>'3M - LGS'!O122</f>
        <v>3.8325519266981398E-2</v>
      </c>
      <c r="P122" s="390">
        <f>'3M - LGS'!P122</f>
        <v>3.8097015707161286E-2</v>
      </c>
      <c r="Q122" s="390">
        <f>'3M - LGS'!Q122</f>
        <v>3.9024322120354706E-2</v>
      </c>
      <c r="R122" s="390">
        <f>'3M - LGS'!R122</f>
        <v>4.090411042839532E-2</v>
      </c>
      <c r="S122" s="390">
        <f>'3M - LGS'!S122</f>
        <v>4.1376731917408906E-2</v>
      </c>
      <c r="T122" s="434">
        <f>'3M - LGS'!T122</f>
        <v>8.6893191409087939E-2</v>
      </c>
      <c r="U122" s="434">
        <f>'3M - LGS'!U122</f>
        <v>8.4190605855039818E-2</v>
      </c>
      <c r="V122" s="434">
        <f>'3M - LGS'!V122</f>
        <v>8.6015766978155023E-2</v>
      </c>
      <c r="W122" s="434">
        <f>'3M - LGS'!W122</f>
        <v>8.3792112821254691E-2</v>
      </c>
      <c r="X122" s="434">
        <f>'3M - LGS'!X122</f>
        <v>4.6803350961697639E-2</v>
      </c>
      <c r="Y122" s="434">
        <f>'3M - LGS'!Y122</f>
        <v>4.7345343154337763E-2</v>
      </c>
      <c r="Z122" s="434">
        <f>'3M - LGS'!Z122</f>
        <v>4.5419135351062463E-2</v>
      </c>
      <c r="AA122" s="434">
        <f>'3M - LGS'!AA122</f>
        <v>4.3469369390233562E-2</v>
      </c>
      <c r="AB122" s="434">
        <f>'3M - LGS'!AB122</f>
        <v>4.3633251738060257E-2</v>
      </c>
      <c r="AC122" s="434">
        <f>'3M - LGS'!AC122</f>
        <v>4.5165729620078386E-2</v>
      </c>
      <c r="AD122" s="434">
        <f>'3M - LGS'!AD122</f>
        <v>4.7083326384571612E-2</v>
      </c>
      <c r="AE122" s="434">
        <f>'3M - LGS'!AE122</f>
        <v>4.8439928591634068E-2</v>
      </c>
      <c r="AF122" s="434">
        <f>'3M - LGS'!AF122</f>
        <v>8.6893191409087939E-2</v>
      </c>
      <c r="AG122" s="434">
        <f>'3M - LGS'!AG122</f>
        <v>8.4190605855039818E-2</v>
      </c>
      <c r="AH122" s="434">
        <f>'3M - LGS'!AH122</f>
        <v>8.6015766978155023E-2</v>
      </c>
      <c r="AI122" s="434">
        <f>'3M - LGS'!AI122</f>
        <v>8.3792112821254691E-2</v>
      </c>
      <c r="AJ122" s="434">
        <f>'3M - LGS'!AJ122</f>
        <v>4.6803350961697639E-2</v>
      </c>
      <c r="AK122" s="434">
        <f>'3M - LGS'!AK122</f>
        <v>4.7345343154337763E-2</v>
      </c>
      <c r="AL122" s="434">
        <f>'3M - LGS'!AL122</f>
        <v>4.5419135351062463E-2</v>
      </c>
      <c r="AM122" s="434">
        <f>'3M - LGS'!AM122</f>
        <v>4.3469369390233562E-2</v>
      </c>
    </row>
    <row r="123" spans="1:39" s="95" customFormat="1" hidden="1" x14ac:dyDescent="0.25">
      <c r="C123" s="96"/>
      <c r="D123" s="96"/>
      <c r="E123" s="96"/>
      <c r="F123" s="96"/>
      <c r="G123" s="96"/>
      <c r="H123" s="96"/>
      <c r="I123" s="96"/>
      <c r="J123" s="96"/>
      <c r="K123" s="96"/>
      <c r="L123" s="96"/>
      <c r="M123" s="96"/>
      <c r="N123" s="96"/>
      <c r="O123" s="391"/>
    </row>
    <row r="124" spans="1:39" s="95" customFormat="1" ht="15.75" hidden="1" thickBot="1" x14ac:dyDescent="0.3"/>
    <row r="125" spans="1:39" s="95" customFormat="1" ht="15.75" hidden="1" thickBot="1" x14ac:dyDescent="0.3">
      <c r="C125" s="650" t="s">
        <v>118</v>
      </c>
      <c r="D125" s="633"/>
      <c r="E125" s="633"/>
      <c r="F125" s="633"/>
      <c r="G125" s="633"/>
      <c r="H125" s="633"/>
      <c r="I125" s="633"/>
      <c r="J125" s="633"/>
      <c r="K125" s="633"/>
      <c r="L125" s="633"/>
      <c r="M125" s="633"/>
      <c r="N125" s="634"/>
      <c r="O125" s="632" t="s">
        <v>118</v>
      </c>
      <c r="P125" s="633"/>
      <c r="Q125" s="633"/>
      <c r="R125" s="633"/>
      <c r="S125" s="633"/>
      <c r="T125" s="633"/>
      <c r="U125" s="633"/>
      <c r="V125" s="633"/>
      <c r="W125" s="633"/>
      <c r="X125" s="633"/>
      <c r="Y125" s="633"/>
      <c r="Z125" s="634"/>
      <c r="AA125" s="632" t="s">
        <v>118</v>
      </c>
      <c r="AB125" s="633"/>
      <c r="AC125" s="633"/>
      <c r="AD125" s="633"/>
      <c r="AE125" s="633"/>
      <c r="AF125" s="633"/>
      <c r="AG125" s="633"/>
      <c r="AH125" s="633"/>
      <c r="AI125" s="633"/>
      <c r="AJ125" s="633"/>
      <c r="AK125" s="633"/>
      <c r="AL125" s="634"/>
      <c r="AM125" s="523" t="s">
        <v>118</v>
      </c>
    </row>
    <row r="126" spans="1:39" s="95" customFormat="1" ht="15" hidden="1" customHeight="1" thickBot="1" x14ac:dyDescent="0.3">
      <c r="A126" s="649" t="s">
        <v>119</v>
      </c>
      <c r="B126" s="403" t="s">
        <v>117</v>
      </c>
      <c r="C126" s="135">
        <f>C$4</f>
        <v>45292</v>
      </c>
      <c r="D126" s="135">
        <f t="shared" ref="D126:AM126" si="57">D$4</f>
        <v>45323</v>
      </c>
      <c r="E126" s="135">
        <f t="shared" si="57"/>
        <v>45352</v>
      </c>
      <c r="F126" s="135">
        <f t="shared" si="57"/>
        <v>45383</v>
      </c>
      <c r="G126" s="135">
        <f t="shared" si="57"/>
        <v>45413</v>
      </c>
      <c r="H126" s="135">
        <f t="shared" si="57"/>
        <v>45444</v>
      </c>
      <c r="I126" s="135">
        <f t="shared" si="57"/>
        <v>45474</v>
      </c>
      <c r="J126" s="135">
        <f t="shared" si="57"/>
        <v>45505</v>
      </c>
      <c r="K126" s="135">
        <f t="shared" si="57"/>
        <v>45536</v>
      </c>
      <c r="L126" s="135">
        <f t="shared" si="57"/>
        <v>45566</v>
      </c>
      <c r="M126" s="135">
        <f t="shared" si="57"/>
        <v>45597</v>
      </c>
      <c r="N126" s="135">
        <f t="shared" si="57"/>
        <v>45627</v>
      </c>
      <c r="O126" s="135">
        <f t="shared" si="57"/>
        <v>45658</v>
      </c>
      <c r="P126" s="135">
        <f t="shared" si="57"/>
        <v>45689</v>
      </c>
      <c r="Q126" s="135">
        <f t="shared" si="57"/>
        <v>45717</v>
      </c>
      <c r="R126" s="135">
        <f t="shared" si="57"/>
        <v>45748</v>
      </c>
      <c r="S126" s="135">
        <f t="shared" si="57"/>
        <v>45778</v>
      </c>
      <c r="T126" s="135">
        <f t="shared" si="57"/>
        <v>45809</v>
      </c>
      <c r="U126" s="135">
        <f t="shared" si="57"/>
        <v>45839</v>
      </c>
      <c r="V126" s="135">
        <f t="shared" si="57"/>
        <v>45870</v>
      </c>
      <c r="W126" s="135">
        <f t="shared" si="57"/>
        <v>45901</v>
      </c>
      <c r="X126" s="135">
        <f t="shared" si="57"/>
        <v>45931</v>
      </c>
      <c r="Y126" s="135">
        <f t="shared" si="57"/>
        <v>45962</v>
      </c>
      <c r="Z126" s="135">
        <f t="shared" si="57"/>
        <v>45992</v>
      </c>
      <c r="AA126" s="135">
        <f t="shared" si="57"/>
        <v>46023</v>
      </c>
      <c r="AB126" s="135">
        <f t="shared" si="57"/>
        <v>46054</v>
      </c>
      <c r="AC126" s="135">
        <f t="shared" si="57"/>
        <v>46082</v>
      </c>
      <c r="AD126" s="135">
        <f t="shared" si="57"/>
        <v>46113</v>
      </c>
      <c r="AE126" s="135">
        <f t="shared" si="57"/>
        <v>46143</v>
      </c>
      <c r="AF126" s="135">
        <f t="shared" si="57"/>
        <v>46174</v>
      </c>
      <c r="AG126" s="135">
        <f t="shared" si="57"/>
        <v>46204</v>
      </c>
      <c r="AH126" s="135">
        <f t="shared" si="57"/>
        <v>46235</v>
      </c>
      <c r="AI126" s="135">
        <f t="shared" si="57"/>
        <v>46266</v>
      </c>
      <c r="AJ126" s="135">
        <f t="shared" si="57"/>
        <v>46296</v>
      </c>
      <c r="AK126" s="135">
        <f t="shared" si="57"/>
        <v>46327</v>
      </c>
      <c r="AL126" s="135">
        <f t="shared" si="57"/>
        <v>46357</v>
      </c>
      <c r="AM126" s="135">
        <f t="shared" si="57"/>
        <v>46388</v>
      </c>
    </row>
    <row r="127" spans="1:39" s="95" customFormat="1" ht="15" hidden="1" customHeight="1" x14ac:dyDescent="0.25">
      <c r="A127" s="637"/>
      <c r="B127" s="227" t="s">
        <v>19</v>
      </c>
      <c r="C127" s="392">
        <f>'3M - LGS'!C127</f>
        <v>2.4916508593498094E-3</v>
      </c>
      <c r="D127" s="392">
        <f>'3M - LGS'!D127</f>
        <v>2.4497503990795811E-3</v>
      </c>
      <c r="E127" s="392">
        <f>'3M - LGS'!E127</f>
        <v>2.6862760407139388E-3</v>
      </c>
      <c r="F127" s="392">
        <f>'3M - LGS'!F127</f>
        <v>1.850484629739667E-3</v>
      </c>
      <c r="G127" s="392">
        <f>'3M - LGS'!G127</f>
        <v>2.2665814293217354E-3</v>
      </c>
      <c r="H127" s="392">
        <f>'3M - LGS'!H127</f>
        <v>9.736339643519696E-3</v>
      </c>
      <c r="I127" s="392">
        <f>'3M - LGS'!I127</f>
        <v>8.6127213584202469E-3</v>
      </c>
      <c r="J127" s="392">
        <f>'3M - LGS'!J127</f>
        <v>8.975252016225994E-3</v>
      </c>
      <c r="K127" s="392">
        <f>'3M - LGS'!K127</f>
        <v>8.4182634800078395E-3</v>
      </c>
      <c r="L127" s="392">
        <f>'3M - LGS'!L127</f>
        <v>3.0660784549366164E-3</v>
      </c>
      <c r="M127" s="392">
        <f>'3M - LGS'!M127</f>
        <v>3.0709836142917028E-3</v>
      </c>
      <c r="N127" s="392">
        <f>'3M - LGS'!N127</f>
        <v>2.4953650549465562E-3</v>
      </c>
      <c r="O127" s="392">
        <f>'3M - LGS'!O127</f>
        <v>2.4916508593498094E-3</v>
      </c>
      <c r="P127" s="392">
        <f>'3M - LGS'!P127</f>
        <v>2.4497503990795811E-3</v>
      </c>
      <c r="Q127" s="392">
        <f>'3M - LGS'!Q127</f>
        <v>2.6862760407139388E-3</v>
      </c>
      <c r="R127" s="392">
        <f>'3M - LGS'!R127</f>
        <v>1.850484629739667E-3</v>
      </c>
      <c r="S127" s="392">
        <f>'3M - LGS'!S127</f>
        <v>2.2665814293217354E-3</v>
      </c>
      <c r="T127" s="435">
        <f>'3M - LGS'!T127</f>
        <v>1.1378135330855667E-2</v>
      </c>
      <c r="U127" s="435">
        <f>'3M - LGS'!U127</f>
        <v>1.0446251411946272E-2</v>
      </c>
      <c r="V127" s="435">
        <f>'3M - LGS'!V127</f>
        <v>1.1256506136006953E-2</v>
      </c>
      <c r="W127" s="435">
        <f>'3M - LGS'!W127</f>
        <v>1.0907414711384577E-2</v>
      </c>
      <c r="X127" s="435">
        <f>'3M - LGS'!X127</f>
        <v>3.7168177962630029E-3</v>
      </c>
      <c r="Y127" s="435">
        <f>'3M - LGS'!Y127</f>
        <v>3.8032059105563587E-3</v>
      </c>
      <c r="Z127" s="435">
        <f>'3M - LGS'!Z127</f>
        <v>3.0470957789409956E-3</v>
      </c>
      <c r="AA127" s="435">
        <f>'3M - LGS'!AA127</f>
        <v>2.8528497354889915E-3</v>
      </c>
      <c r="AB127" s="435">
        <f>'3M - LGS'!AB127</f>
        <v>3.0246493972244039E-3</v>
      </c>
      <c r="AC127" s="435">
        <f>'3M - LGS'!AC127</f>
        <v>3.2193880415277657E-3</v>
      </c>
      <c r="AD127" s="435">
        <f>'3M - LGS'!AD127</f>
        <v>3.0707706725371983E-3</v>
      </c>
      <c r="AE127" s="435">
        <f>'3M - LGS'!AE127</f>
        <v>3.7265404573324575E-3</v>
      </c>
      <c r="AF127" s="435">
        <f>'3M - LGS'!AF127</f>
        <v>1.1378135330855667E-2</v>
      </c>
      <c r="AG127" s="435">
        <f>'3M - LGS'!AG127</f>
        <v>1.0446251411946272E-2</v>
      </c>
      <c r="AH127" s="435">
        <f>'3M - LGS'!AH127</f>
        <v>1.1256506136006953E-2</v>
      </c>
      <c r="AI127" s="435">
        <f>'3M - LGS'!AI127</f>
        <v>1.0907414711384577E-2</v>
      </c>
      <c r="AJ127" s="435">
        <f>'3M - LGS'!AJ127</f>
        <v>3.7168177962630029E-3</v>
      </c>
      <c r="AK127" s="435">
        <f>'3M - LGS'!AK127</f>
        <v>3.8032059105563587E-3</v>
      </c>
      <c r="AL127" s="435">
        <f>'3M - LGS'!AL127</f>
        <v>3.0470957789409956E-3</v>
      </c>
      <c r="AM127" s="435">
        <f>'3M - LGS'!AM127</f>
        <v>2.8528497354889915E-3</v>
      </c>
    </row>
    <row r="128" spans="1:39" s="95" customFormat="1" hidden="1" x14ac:dyDescent="0.25">
      <c r="A128" s="637"/>
      <c r="B128" s="227" t="s">
        <v>0</v>
      </c>
      <c r="C128" s="392">
        <f>'3M - LGS'!C128</f>
        <v>3.1925235200415754E-3</v>
      </c>
      <c r="D128" s="392">
        <f>'3M - LGS'!D128</f>
        <v>3.4962713653485982E-3</v>
      </c>
      <c r="E128" s="392">
        <f>'3M - LGS'!E128</f>
        <v>4.3145264251817734E-3</v>
      </c>
      <c r="F128" s="392">
        <f>'3M - LGS'!F128</f>
        <v>1.9926481246929804E-3</v>
      </c>
      <c r="G128" s="392">
        <f>'3M - LGS'!G128</f>
        <v>3.9087923266177584E-3</v>
      </c>
      <c r="H128" s="392">
        <f>'3M - LGS'!H128</f>
        <v>1.7017050433728656E-2</v>
      </c>
      <c r="I128" s="392">
        <f>'3M - LGS'!I128</f>
        <v>1.4180517777057172E-2</v>
      </c>
      <c r="J128" s="392">
        <f>'3M - LGS'!J128</f>
        <v>1.5232643886582896E-2</v>
      </c>
      <c r="K128" s="392">
        <f>'3M - LGS'!K128</f>
        <v>1.5647380810002672E-2</v>
      </c>
      <c r="L128" s="392">
        <f>'3M - LGS'!L128</f>
        <v>3.2264643657163943E-3</v>
      </c>
      <c r="M128" s="392">
        <f>'3M - LGS'!M128</f>
        <v>3.9058841084849108E-3</v>
      </c>
      <c r="N128" s="392">
        <f>'3M - LGS'!N128</f>
        <v>2.8687338829045507E-3</v>
      </c>
      <c r="O128" s="392">
        <f>'3M - LGS'!O128</f>
        <v>3.1925235200415754E-3</v>
      </c>
      <c r="P128" s="392">
        <f>'3M - LGS'!P128</f>
        <v>3.4962713653485982E-3</v>
      </c>
      <c r="Q128" s="392">
        <f>'3M - LGS'!Q128</f>
        <v>4.3145264251817734E-3</v>
      </c>
      <c r="R128" s="392">
        <f>'3M - LGS'!R128</f>
        <v>1.9926481246929804E-3</v>
      </c>
      <c r="S128" s="392">
        <f>'3M - LGS'!S128</f>
        <v>3.9087923266177584E-3</v>
      </c>
      <c r="T128" s="435">
        <f>'3M - LGS'!T128</f>
        <v>1.9808503764057232E-2</v>
      </c>
      <c r="U128" s="435">
        <f>'3M - LGS'!U128</f>
        <v>1.7140296654567694E-2</v>
      </c>
      <c r="V128" s="435">
        <f>'3M - LGS'!V128</f>
        <v>1.9028211783022664E-2</v>
      </c>
      <c r="W128" s="435">
        <f>'3M - LGS'!W128</f>
        <v>2.0159842092875902E-2</v>
      </c>
      <c r="X128" s="435">
        <f>'3M - LGS'!X128</f>
        <v>3.8896843821252225E-3</v>
      </c>
      <c r="Y128" s="435">
        <f>'3M - LGS'!Y128</f>
        <v>4.8063264083100798E-3</v>
      </c>
      <c r="Z128" s="435">
        <f>'3M - LGS'!Z128</f>
        <v>3.4811209937932264E-3</v>
      </c>
      <c r="AA128" s="435">
        <f>'3M - LGS'!AA128</f>
        <v>3.6321718273535039E-3</v>
      </c>
      <c r="AB128" s="435">
        <f>'3M - LGS'!AB128</f>
        <v>4.2942619322454412E-3</v>
      </c>
      <c r="AC128" s="435">
        <f>'3M - LGS'!AC128</f>
        <v>5.146328670442811E-3</v>
      </c>
      <c r="AD128" s="435">
        <f>'3M - LGS'!AD128</f>
        <v>3.2755444895350076E-3</v>
      </c>
      <c r="AE128" s="435">
        <f>'3M - LGS'!AE128</f>
        <v>6.3802090878923067E-3</v>
      </c>
      <c r="AF128" s="435">
        <f>'3M - LGS'!AF128</f>
        <v>1.9808503764057232E-2</v>
      </c>
      <c r="AG128" s="435">
        <f>'3M - LGS'!AG128</f>
        <v>1.7140296654567694E-2</v>
      </c>
      <c r="AH128" s="435">
        <f>'3M - LGS'!AH128</f>
        <v>1.9028211783022664E-2</v>
      </c>
      <c r="AI128" s="435">
        <f>'3M - LGS'!AI128</f>
        <v>2.0159842092875902E-2</v>
      </c>
      <c r="AJ128" s="435">
        <f>'3M - LGS'!AJ128</f>
        <v>3.8896843821252225E-3</v>
      </c>
      <c r="AK128" s="435">
        <f>'3M - LGS'!AK128</f>
        <v>4.8063264083100798E-3</v>
      </c>
      <c r="AL128" s="435">
        <f>'3M - LGS'!AL128</f>
        <v>3.4811209937932264E-3</v>
      </c>
      <c r="AM128" s="435">
        <f>'3M - LGS'!AM128</f>
        <v>3.6321718273535039E-3</v>
      </c>
    </row>
    <row r="129" spans="1:39" s="95" customFormat="1" hidden="1" x14ac:dyDescent="0.25">
      <c r="A129" s="637"/>
      <c r="B129" s="227" t="s">
        <v>20</v>
      </c>
      <c r="C129" s="392">
        <f>'3M - LGS'!C129</f>
        <v>2.6629930860492526E-3</v>
      </c>
      <c r="D129" s="392">
        <f>'3M - LGS'!D129</f>
        <v>2.4727688230357296E-3</v>
      </c>
      <c r="E129" s="392">
        <f>'3M - LGS'!E129</f>
        <v>2.7030910010354013E-3</v>
      </c>
      <c r="F129" s="392">
        <f>'3M - LGS'!F129</f>
        <v>2.5797166882014369E-3</v>
      </c>
      <c r="G129" s="392">
        <f>'3M - LGS'!G129</f>
        <v>2.728789878554066E-3</v>
      </c>
      <c r="H129" s="392">
        <f>'3M - LGS'!H129</f>
        <v>1.195174193622311E-2</v>
      </c>
      <c r="I129" s="392">
        <f>'3M - LGS'!I129</f>
        <v>1.0511944989637284E-2</v>
      </c>
      <c r="J129" s="392">
        <f>'3M - LGS'!J129</f>
        <v>1.1024584986742849E-2</v>
      </c>
      <c r="K129" s="392">
        <f>'3M - LGS'!K129</f>
        <v>1.013663510220685E-2</v>
      </c>
      <c r="L129" s="392">
        <f>'3M - LGS'!L129</f>
        <v>3.6782024140982151E-3</v>
      </c>
      <c r="M129" s="392">
        <f>'3M - LGS'!M129</f>
        <v>3.4040551368787527E-3</v>
      </c>
      <c r="N129" s="392">
        <f>'3M - LGS'!N129</f>
        <v>2.7576910512523787E-3</v>
      </c>
      <c r="O129" s="392">
        <f>'3M - LGS'!O129</f>
        <v>2.6629930860492526E-3</v>
      </c>
      <c r="P129" s="392">
        <f>'3M - LGS'!P129</f>
        <v>2.4727688230357296E-3</v>
      </c>
      <c r="Q129" s="392">
        <f>'3M - LGS'!Q129</f>
        <v>2.7030910010354013E-3</v>
      </c>
      <c r="R129" s="392">
        <f>'3M - LGS'!R129</f>
        <v>2.5797166882014369E-3</v>
      </c>
      <c r="S129" s="392">
        <f>'3M - LGS'!S129</f>
        <v>2.728789878554066E-3</v>
      </c>
      <c r="T129" s="435">
        <f>'3M - LGS'!T129</f>
        <v>1.3946627444632178E-2</v>
      </c>
      <c r="U129" s="435">
        <f>'3M - LGS'!U129</f>
        <v>1.2732788428053133E-2</v>
      </c>
      <c r="V129" s="435">
        <f>'3M - LGS'!V129</f>
        <v>1.3804665290886141E-2</v>
      </c>
      <c r="W129" s="435">
        <f>'3M - LGS'!W129</f>
        <v>1.3111820483239302E-2</v>
      </c>
      <c r="X129" s="435">
        <f>'3M - LGS'!X129</f>
        <v>4.455587507367036E-3</v>
      </c>
      <c r="Y129" s="435">
        <f>'3M - LGS'!Y129</f>
        <v>4.2103959262954878E-3</v>
      </c>
      <c r="Z129" s="435">
        <f>'3M - LGS'!Z129</f>
        <v>3.3633166136025805E-3</v>
      </c>
      <c r="AA129" s="435">
        <f>'3M - LGS'!AA129</f>
        <v>3.0439020348470955E-3</v>
      </c>
      <c r="AB129" s="435">
        <f>'3M - LGS'!AB129</f>
        <v>3.0477943540780168E-3</v>
      </c>
      <c r="AC129" s="435">
        <f>'3M - LGS'!AC129</f>
        <v>3.2319504070269572E-3</v>
      </c>
      <c r="AD129" s="435">
        <f>'3M - LGS'!AD129</f>
        <v>4.2804198345567845E-3</v>
      </c>
      <c r="AE129" s="435">
        <f>'3M - LGS'!AE129</f>
        <v>4.4820649816542319E-3</v>
      </c>
      <c r="AF129" s="435">
        <f>'3M - LGS'!AF129</f>
        <v>1.3946627444632178E-2</v>
      </c>
      <c r="AG129" s="435">
        <f>'3M - LGS'!AG129</f>
        <v>1.2732788428053133E-2</v>
      </c>
      <c r="AH129" s="435">
        <f>'3M - LGS'!AH129</f>
        <v>1.3804665290886141E-2</v>
      </c>
      <c r="AI129" s="435">
        <f>'3M - LGS'!AI129</f>
        <v>1.3111820483239302E-2</v>
      </c>
      <c r="AJ129" s="435">
        <f>'3M - LGS'!AJ129</f>
        <v>4.455587507367036E-3</v>
      </c>
      <c r="AK129" s="435">
        <f>'3M - LGS'!AK129</f>
        <v>4.2103959262954878E-3</v>
      </c>
      <c r="AL129" s="435">
        <f>'3M - LGS'!AL129</f>
        <v>3.3633166136025805E-3</v>
      </c>
      <c r="AM129" s="435">
        <f>'3M - LGS'!AM129</f>
        <v>3.0439020348470955E-3</v>
      </c>
    </row>
    <row r="130" spans="1:39" s="95" customFormat="1" hidden="1" x14ac:dyDescent="0.25">
      <c r="A130" s="637"/>
      <c r="B130" s="227" t="s">
        <v>1</v>
      </c>
      <c r="C130" s="392">
        <f>'3M - LGS'!C130</f>
        <v>0</v>
      </c>
      <c r="D130" s="392">
        <f>'3M - LGS'!D130</f>
        <v>0</v>
      </c>
      <c r="E130" s="392">
        <f>'3M - LGS'!E130</f>
        <v>0</v>
      </c>
      <c r="F130" s="392">
        <f>'3M - LGS'!F130</f>
        <v>3.1222171257922686E-3</v>
      </c>
      <c r="G130" s="392">
        <f>'3M - LGS'!G130</f>
        <v>5.8221841480127247E-3</v>
      </c>
      <c r="H130" s="392">
        <f>'3M - LGS'!H130</f>
        <v>1.7396228744265621E-2</v>
      </c>
      <c r="I130" s="392">
        <f>'3M - LGS'!I130</f>
        <v>1.4343067694591259E-2</v>
      </c>
      <c r="J130" s="392">
        <f>'3M - LGS'!J130</f>
        <v>1.544908838021926E-2</v>
      </c>
      <c r="K130" s="392">
        <f>'3M - LGS'!K130</f>
        <v>1.7167023309361904E-2</v>
      </c>
      <c r="L130" s="392">
        <f>'3M - LGS'!L130</f>
        <v>4.1826249392668815E-3</v>
      </c>
      <c r="M130" s="392">
        <f>'3M - LGS'!M130</f>
        <v>4.2448605475046029E-3</v>
      </c>
      <c r="N130" s="392">
        <f>'3M - LGS'!N130</f>
        <v>0</v>
      </c>
      <c r="O130" s="392">
        <f>'3M - LGS'!O130</f>
        <v>0</v>
      </c>
      <c r="P130" s="392">
        <f>'3M - LGS'!P130</f>
        <v>0</v>
      </c>
      <c r="Q130" s="392">
        <f>'3M - LGS'!Q130</f>
        <v>0</v>
      </c>
      <c r="R130" s="392">
        <f>'3M - LGS'!R130</f>
        <v>3.1222171257922686E-3</v>
      </c>
      <c r="S130" s="392">
        <f>'3M - LGS'!S130</f>
        <v>5.8221841480127247E-3</v>
      </c>
      <c r="T130" s="435">
        <f>'3M - LGS'!T130</f>
        <v>2.0246692826984911E-2</v>
      </c>
      <c r="U130" s="435">
        <f>'3M - LGS'!U130</f>
        <v>1.7335558422360828E-2</v>
      </c>
      <c r="V130" s="435">
        <f>'3M - LGS'!V130</f>
        <v>1.9296193524131276E-2</v>
      </c>
      <c r="W130" s="435">
        <f>'3M - LGS'!W130</f>
        <v>2.2099103542461983E-2</v>
      </c>
      <c r="X130" s="435">
        <f>'3M - LGS'!X130</f>
        <v>5.024161679452026E-3</v>
      </c>
      <c r="Y130" s="435">
        <f>'3M - LGS'!Y130</f>
        <v>5.1935375936627143E-3</v>
      </c>
      <c r="Z130" s="435">
        <f>'3M - LGS'!Z130</f>
        <v>0</v>
      </c>
      <c r="AA130" s="435">
        <f>'3M - LGS'!AA130</f>
        <v>0</v>
      </c>
      <c r="AB130" s="435">
        <f>'3M - LGS'!AB130</f>
        <v>0</v>
      </c>
      <c r="AC130" s="435">
        <f>'3M - LGS'!AC130</f>
        <v>0</v>
      </c>
      <c r="AD130" s="435">
        <f>'3M - LGS'!AD130</f>
        <v>5.1100113005346998E-3</v>
      </c>
      <c r="AE130" s="435">
        <f>'3M - LGS'!AE130</f>
        <v>9.462444704480974E-3</v>
      </c>
      <c r="AF130" s="435">
        <f>'3M - LGS'!AF130</f>
        <v>2.0246692826984911E-2</v>
      </c>
      <c r="AG130" s="435">
        <f>'3M - LGS'!AG130</f>
        <v>1.7335558422360828E-2</v>
      </c>
      <c r="AH130" s="435">
        <f>'3M - LGS'!AH130</f>
        <v>1.9296193524131276E-2</v>
      </c>
      <c r="AI130" s="435">
        <f>'3M - LGS'!AI130</f>
        <v>2.2099103542461983E-2</v>
      </c>
      <c r="AJ130" s="435">
        <f>'3M - LGS'!AJ130</f>
        <v>5.024161679452026E-3</v>
      </c>
      <c r="AK130" s="435">
        <f>'3M - LGS'!AK130</f>
        <v>5.1935375936627143E-3</v>
      </c>
      <c r="AL130" s="435">
        <f>'3M - LGS'!AL130</f>
        <v>0</v>
      </c>
      <c r="AM130" s="435">
        <f>'3M - LGS'!AM130</f>
        <v>0</v>
      </c>
    </row>
    <row r="131" spans="1:39" s="95" customFormat="1" hidden="1" x14ac:dyDescent="0.25">
      <c r="A131" s="637"/>
      <c r="B131" s="227" t="s">
        <v>21</v>
      </c>
      <c r="C131" s="392">
        <f>'3M - LGS'!C131</f>
        <v>6.5915051238926173E-6</v>
      </c>
      <c r="D131" s="392">
        <f>'3M - LGS'!D131</f>
        <v>4.5945088940509152E-6</v>
      </c>
      <c r="E131" s="392">
        <f>'3M - LGS'!E131</f>
        <v>6.4100772846335112E-6</v>
      </c>
      <c r="F131" s="392">
        <f>'3M - LGS'!F131</f>
        <v>2.5953893920904227E-4</v>
      </c>
      <c r="G131" s="392">
        <f>'3M - LGS'!G131</f>
        <v>4.4379390869346773E-5</v>
      </c>
      <c r="H131" s="392">
        <f>'3M - LGS'!H131</f>
        <v>1.7012339341618805E-4</v>
      </c>
      <c r="I131" s="392">
        <f>'3M - LGS'!I131</f>
        <v>1.4927522897211339E-4</v>
      </c>
      <c r="J131" s="392">
        <f>'3M - LGS'!J131</f>
        <v>1.5627765746119139E-4</v>
      </c>
      <c r="K131" s="392">
        <f>'3M - LGS'!K131</f>
        <v>1.5964603479263941E-4</v>
      </c>
      <c r="L131" s="392">
        <f>'3M - LGS'!L131</f>
        <v>4.9000958173505205E-5</v>
      </c>
      <c r="M131" s="392">
        <f>'3M - LGS'!M131</f>
        <v>5.0641074835279817E-5</v>
      </c>
      <c r="N131" s="392">
        <f>'3M - LGS'!N131</f>
        <v>4.7854632434960921E-5</v>
      </c>
      <c r="O131" s="392">
        <f>'3M - LGS'!O131</f>
        <v>6.5915051238926173E-6</v>
      </c>
      <c r="P131" s="392">
        <f>'3M - LGS'!P131</f>
        <v>4.5945088940509152E-6</v>
      </c>
      <c r="Q131" s="392">
        <f>'3M - LGS'!Q131</f>
        <v>6.4100772846335112E-6</v>
      </c>
      <c r="R131" s="392">
        <f>'3M - LGS'!R131</f>
        <v>2.5953893920904227E-4</v>
      </c>
      <c r="S131" s="392">
        <f>'3M - LGS'!S131</f>
        <v>4.4379390869346773E-5</v>
      </c>
      <c r="T131" s="435">
        <f>'3M - LGS'!T131</f>
        <v>2.0073929252745502E-4</v>
      </c>
      <c r="U131" s="435">
        <f>'3M - LGS'!U131</f>
        <v>1.8264771463761555E-4</v>
      </c>
      <c r="V131" s="435">
        <f>'3M - LGS'!V131</f>
        <v>1.982836368212194E-4</v>
      </c>
      <c r="W131" s="435">
        <f>'3M - LGS'!W131</f>
        <v>2.0968725682694926E-4</v>
      </c>
      <c r="X131" s="435">
        <f>'3M - LGS'!X131</f>
        <v>5.9537287627227533E-5</v>
      </c>
      <c r="Y131" s="435">
        <f>'3M - LGS'!Y131</f>
        <v>6.2951822333519775E-5</v>
      </c>
      <c r="Z131" s="435">
        <f>'3M - LGS'!Z131</f>
        <v>5.8675155170725183E-5</v>
      </c>
      <c r="AA131" s="435">
        <f>'3M - LGS'!AA131</f>
        <v>7.5699667954240877E-6</v>
      </c>
      <c r="AB131" s="435">
        <f>'3M - LGS'!AB131</f>
        <v>5.7000704673533817E-6</v>
      </c>
      <c r="AC131" s="435">
        <f>'3M - LGS'!AC131</f>
        <v>7.7171468747752839E-6</v>
      </c>
      <c r="AD131" s="435">
        <f>'3M - LGS'!AD131</f>
        <v>4.3221271253918473E-4</v>
      </c>
      <c r="AE131" s="435">
        <f>'3M - LGS'!AE131</f>
        <v>7.3307961233904737E-5</v>
      </c>
      <c r="AF131" s="435">
        <f>'3M - LGS'!AF131</f>
        <v>2.0073929252745502E-4</v>
      </c>
      <c r="AG131" s="435">
        <f>'3M - LGS'!AG131</f>
        <v>1.8264771463761555E-4</v>
      </c>
      <c r="AH131" s="435">
        <f>'3M - LGS'!AH131</f>
        <v>1.982836368212194E-4</v>
      </c>
      <c r="AI131" s="435">
        <f>'3M - LGS'!AI131</f>
        <v>2.0968725682694926E-4</v>
      </c>
      <c r="AJ131" s="435">
        <f>'3M - LGS'!AJ131</f>
        <v>5.9537287627227533E-5</v>
      </c>
      <c r="AK131" s="435">
        <f>'3M - LGS'!AK131</f>
        <v>6.2951822333519775E-5</v>
      </c>
      <c r="AL131" s="435">
        <f>'3M - LGS'!AL131</f>
        <v>5.8675155170725183E-5</v>
      </c>
      <c r="AM131" s="435">
        <f>'3M - LGS'!AM131</f>
        <v>7.5699667954240877E-6</v>
      </c>
    </row>
    <row r="132" spans="1:39" s="95" customFormat="1" hidden="1" x14ac:dyDescent="0.25">
      <c r="A132" s="637"/>
      <c r="B132" s="74" t="s">
        <v>9</v>
      </c>
      <c r="C132" s="392">
        <f>'3M - LGS'!C132</f>
        <v>3.1280176939500006E-3</v>
      </c>
      <c r="D132" s="392">
        <f>'3M - LGS'!D132</f>
        <v>3.4331892894063059E-3</v>
      </c>
      <c r="E132" s="392">
        <f>'3M - LGS'!E132</f>
        <v>4.3915869337947371E-3</v>
      </c>
      <c r="F132" s="392">
        <f>'3M - LGS'!F132</f>
        <v>2.6264493332360116E-3</v>
      </c>
      <c r="G132" s="392">
        <f>'3M - LGS'!G132</f>
        <v>1.9735660349772199E-3</v>
      </c>
      <c r="H132" s="392">
        <f>'3M - LGS'!H132</f>
        <v>0</v>
      </c>
      <c r="I132" s="392">
        <f>'3M - LGS'!I132</f>
        <v>0</v>
      </c>
      <c r="J132" s="392">
        <f>'3M - LGS'!J132</f>
        <v>0</v>
      </c>
      <c r="K132" s="392">
        <f>'3M - LGS'!K132</f>
        <v>9.2805932740415778E-3</v>
      </c>
      <c r="L132" s="392">
        <f>'3M - LGS'!L132</f>
        <v>3.750023380324805E-3</v>
      </c>
      <c r="M132" s="392">
        <f>'3M - LGS'!M132</f>
        <v>3.998774238181773E-3</v>
      </c>
      <c r="N132" s="392">
        <f>'3M - LGS'!N132</f>
        <v>2.8079893442980912E-3</v>
      </c>
      <c r="O132" s="392">
        <f>'3M - LGS'!O132</f>
        <v>3.1280176939500006E-3</v>
      </c>
      <c r="P132" s="392">
        <f>'3M - LGS'!P132</f>
        <v>3.4331892894063059E-3</v>
      </c>
      <c r="Q132" s="392">
        <f>'3M - LGS'!Q132</f>
        <v>4.3915869337947371E-3</v>
      </c>
      <c r="R132" s="392">
        <f>'3M - LGS'!R132</f>
        <v>2.6264493332360116E-3</v>
      </c>
      <c r="S132" s="392">
        <f>'3M - LGS'!S132</f>
        <v>1.9735660349772199E-3</v>
      </c>
      <c r="T132" s="435">
        <f>'3M - LGS'!T132</f>
        <v>0</v>
      </c>
      <c r="U132" s="435">
        <f>'3M - LGS'!U132</f>
        <v>0</v>
      </c>
      <c r="V132" s="435">
        <f>'3M - LGS'!V132</f>
        <v>0</v>
      </c>
      <c r="W132" s="435">
        <f>'3M - LGS'!W132</f>
        <v>1.2013892859257304E-2</v>
      </c>
      <c r="X132" s="435">
        <f>'3M - LGS'!X132</f>
        <v>4.5556939580583518E-3</v>
      </c>
      <c r="Y132" s="435">
        <f>'3M - LGS'!Y132</f>
        <v>4.9708544003395144E-3</v>
      </c>
      <c r="Z132" s="435">
        <f>'3M - LGS'!Z132</f>
        <v>3.4361814836077875E-3</v>
      </c>
      <c r="AA132" s="435">
        <f>'3M - LGS'!AA132</f>
        <v>3.5941059230066496E-3</v>
      </c>
      <c r="AB132" s="435">
        <f>'3M - LGS'!AB132</f>
        <v>4.2534260234348585E-3</v>
      </c>
      <c r="AC132" s="435">
        <f>'3M - LGS'!AC132</f>
        <v>5.2938157849931698E-3</v>
      </c>
      <c r="AD132" s="435">
        <f>'3M - LGS'!AD132</f>
        <v>4.3474880492937558E-3</v>
      </c>
      <c r="AE132" s="435">
        <f>'3M - LGS'!AE132</f>
        <v>3.2550927721743169E-3</v>
      </c>
      <c r="AF132" s="435">
        <f>'3M - LGS'!AF132</f>
        <v>0</v>
      </c>
      <c r="AG132" s="435">
        <f>'3M - LGS'!AG132</f>
        <v>0</v>
      </c>
      <c r="AH132" s="435">
        <f>'3M - LGS'!AH132</f>
        <v>0</v>
      </c>
      <c r="AI132" s="435">
        <f>'3M - LGS'!AI132</f>
        <v>1.2013892859257304E-2</v>
      </c>
      <c r="AJ132" s="435">
        <f>'3M - LGS'!AJ132</f>
        <v>4.5556939580583518E-3</v>
      </c>
      <c r="AK132" s="435">
        <f>'3M - LGS'!AK132</f>
        <v>4.9708544003395144E-3</v>
      </c>
      <c r="AL132" s="435">
        <f>'3M - LGS'!AL132</f>
        <v>3.4361814836077875E-3</v>
      </c>
      <c r="AM132" s="435">
        <f>'3M - LGS'!AM132</f>
        <v>3.5941059230066496E-3</v>
      </c>
    </row>
    <row r="133" spans="1:39" s="95" customFormat="1" hidden="1" x14ac:dyDescent="0.25">
      <c r="A133" s="637"/>
      <c r="B133" s="74" t="s">
        <v>3</v>
      </c>
      <c r="C133" s="392">
        <f>'3M - LGS'!C133</f>
        <v>3.1925235200415754E-3</v>
      </c>
      <c r="D133" s="392">
        <f>'3M - LGS'!D133</f>
        <v>3.4962713653485982E-3</v>
      </c>
      <c r="E133" s="392">
        <f>'3M - LGS'!E133</f>
        <v>4.3145264251817734E-3</v>
      </c>
      <c r="F133" s="392">
        <f>'3M - LGS'!F133</f>
        <v>1.9926481246929804E-3</v>
      </c>
      <c r="G133" s="392">
        <f>'3M - LGS'!G133</f>
        <v>3.9087923266177584E-3</v>
      </c>
      <c r="H133" s="392">
        <f>'3M - LGS'!H133</f>
        <v>1.7017050433728656E-2</v>
      </c>
      <c r="I133" s="392">
        <f>'3M - LGS'!I133</f>
        <v>1.4180517777057172E-2</v>
      </c>
      <c r="J133" s="392">
        <f>'3M - LGS'!J133</f>
        <v>1.5232643886582896E-2</v>
      </c>
      <c r="K133" s="392">
        <f>'3M - LGS'!K133</f>
        <v>1.5647380810002672E-2</v>
      </c>
      <c r="L133" s="392">
        <f>'3M - LGS'!L133</f>
        <v>3.2264643657163943E-3</v>
      </c>
      <c r="M133" s="392">
        <f>'3M - LGS'!M133</f>
        <v>3.9058841084849108E-3</v>
      </c>
      <c r="N133" s="392">
        <f>'3M - LGS'!N133</f>
        <v>2.8687338829045507E-3</v>
      </c>
      <c r="O133" s="392">
        <f>'3M - LGS'!O133</f>
        <v>3.1925235200415754E-3</v>
      </c>
      <c r="P133" s="392">
        <f>'3M - LGS'!P133</f>
        <v>3.4962713653485982E-3</v>
      </c>
      <c r="Q133" s="392">
        <f>'3M - LGS'!Q133</f>
        <v>4.3145264251817734E-3</v>
      </c>
      <c r="R133" s="392">
        <f>'3M - LGS'!R133</f>
        <v>1.9926481246929804E-3</v>
      </c>
      <c r="S133" s="392">
        <f>'3M - LGS'!S133</f>
        <v>3.9087923266177584E-3</v>
      </c>
      <c r="T133" s="435">
        <f>'3M - LGS'!T133</f>
        <v>1.9808503764057232E-2</v>
      </c>
      <c r="U133" s="435">
        <f>'3M - LGS'!U133</f>
        <v>1.7140296654567694E-2</v>
      </c>
      <c r="V133" s="435">
        <f>'3M - LGS'!V133</f>
        <v>1.9028211783022664E-2</v>
      </c>
      <c r="W133" s="435">
        <f>'3M - LGS'!W133</f>
        <v>2.0159842092875902E-2</v>
      </c>
      <c r="X133" s="435">
        <f>'3M - LGS'!X133</f>
        <v>3.8896843821252225E-3</v>
      </c>
      <c r="Y133" s="435">
        <f>'3M - LGS'!Y133</f>
        <v>4.8063264083100798E-3</v>
      </c>
      <c r="Z133" s="435">
        <f>'3M - LGS'!Z133</f>
        <v>3.4811209937932264E-3</v>
      </c>
      <c r="AA133" s="435">
        <f>'3M - LGS'!AA133</f>
        <v>3.6321718273535039E-3</v>
      </c>
      <c r="AB133" s="435">
        <f>'3M - LGS'!AB133</f>
        <v>4.2942619322454412E-3</v>
      </c>
      <c r="AC133" s="435">
        <f>'3M - LGS'!AC133</f>
        <v>5.146328670442811E-3</v>
      </c>
      <c r="AD133" s="435">
        <f>'3M - LGS'!AD133</f>
        <v>3.2755444895350076E-3</v>
      </c>
      <c r="AE133" s="435">
        <f>'3M - LGS'!AE133</f>
        <v>6.3802090878923067E-3</v>
      </c>
      <c r="AF133" s="435">
        <f>'3M - LGS'!AF133</f>
        <v>1.9808503764057232E-2</v>
      </c>
      <c r="AG133" s="435">
        <f>'3M - LGS'!AG133</f>
        <v>1.7140296654567694E-2</v>
      </c>
      <c r="AH133" s="435">
        <f>'3M - LGS'!AH133</f>
        <v>1.9028211783022664E-2</v>
      </c>
      <c r="AI133" s="435">
        <f>'3M - LGS'!AI133</f>
        <v>2.0159842092875902E-2</v>
      </c>
      <c r="AJ133" s="435">
        <f>'3M - LGS'!AJ133</f>
        <v>3.8896843821252225E-3</v>
      </c>
      <c r="AK133" s="435">
        <f>'3M - LGS'!AK133</f>
        <v>4.8063264083100798E-3</v>
      </c>
      <c r="AL133" s="435">
        <f>'3M - LGS'!AL133</f>
        <v>3.4811209937932264E-3</v>
      </c>
      <c r="AM133" s="435">
        <f>'3M - LGS'!AM133</f>
        <v>3.6321718273535039E-3</v>
      </c>
    </row>
    <row r="134" spans="1:39" s="95" customFormat="1" hidden="1" x14ac:dyDescent="0.25">
      <c r="A134" s="637"/>
      <c r="B134" s="74" t="s">
        <v>4</v>
      </c>
      <c r="C134" s="392">
        <f>'3M - LGS'!C134</f>
        <v>2.9763418386679493E-3</v>
      </c>
      <c r="D134" s="392">
        <f>'3M - LGS'!D134</f>
        <v>2.7946142401718789E-3</v>
      </c>
      <c r="E134" s="392">
        <f>'3M - LGS'!E134</f>
        <v>3.1417202303447573E-3</v>
      </c>
      <c r="F134" s="392">
        <f>'3M - LGS'!F134</f>
        <v>2.4147636810405203E-3</v>
      </c>
      <c r="G134" s="392">
        <f>'3M - LGS'!G134</f>
        <v>2.7866878334302752E-3</v>
      </c>
      <c r="H134" s="392">
        <f>'3M - LGS'!H134</f>
        <v>1.1514854714852061E-2</v>
      </c>
      <c r="I134" s="392">
        <f>'3M - LGS'!I134</f>
        <v>1.0180713390860409E-2</v>
      </c>
      <c r="J134" s="392">
        <f>'3M - LGS'!J134</f>
        <v>1.058434111110167E-2</v>
      </c>
      <c r="K134" s="392">
        <f>'3M - LGS'!K134</f>
        <v>9.2020461694362725E-3</v>
      </c>
      <c r="L134" s="392">
        <f>'3M - LGS'!L134</f>
        <v>3.7991905608735104E-3</v>
      </c>
      <c r="M134" s="392">
        <f>'3M - LGS'!M134</f>
        <v>3.4719250793811213E-3</v>
      </c>
      <c r="N134" s="392">
        <f>'3M - LGS'!N134</f>
        <v>2.6520703484937858E-3</v>
      </c>
      <c r="O134" s="392">
        <f>'3M - LGS'!O134</f>
        <v>2.9763418386679493E-3</v>
      </c>
      <c r="P134" s="392">
        <f>'3M - LGS'!P134</f>
        <v>2.7946142401718789E-3</v>
      </c>
      <c r="Q134" s="392">
        <f>'3M - LGS'!Q134</f>
        <v>3.1417202303447573E-3</v>
      </c>
      <c r="R134" s="392">
        <f>'3M - LGS'!R134</f>
        <v>2.4147636810405203E-3</v>
      </c>
      <c r="S134" s="392">
        <f>'3M - LGS'!S134</f>
        <v>2.7866878334302752E-3</v>
      </c>
      <c r="T134" s="435">
        <f>'3M - LGS'!T134</f>
        <v>1.3440477899547816E-2</v>
      </c>
      <c r="U134" s="435">
        <f>'3M - LGS'!U134</f>
        <v>1.233434431396364E-2</v>
      </c>
      <c r="V134" s="435">
        <f>'3M - LGS'!V134</f>
        <v>1.3257849734897508E-2</v>
      </c>
      <c r="W134" s="435">
        <f>'3M - LGS'!W134</f>
        <v>1.1913129413062102E-2</v>
      </c>
      <c r="X134" s="435">
        <f>'3M - LGS'!X134</f>
        <v>4.6017907075895327E-3</v>
      </c>
      <c r="Y134" s="435">
        <f>'3M - LGS'!Y134</f>
        <v>4.2940037085269171E-3</v>
      </c>
      <c r="Z134" s="435">
        <f>'3M - LGS'!Z134</f>
        <v>3.2330600522607711E-3</v>
      </c>
      <c r="AA134" s="435">
        <f>'3M - LGS'!AA134</f>
        <v>3.4041586801543378E-3</v>
      </c>
      <c r="AB134" s="435">
        <f>'3M - LGS'!AB134</f>
        <v>3.4457150161004949E-3</v>
      </c>
      <c r="AC134" s="435">
        <f>'3M - LGS'!AC134</f>
        <v>3.7597087287678894E-3</v>
      </c>
      <c r="AD134" s="435">
        <f>'3M - LGS'!AD134</f>
        <v>4.0035334276839109E-3</v>
      </c>
      <c r="AE134" s="435">
        <f>'3M - LGS'!AE134</f>
        <v>4.5769106505439685E-3</v>
      </c>
      <c r="AF134" s="435">
        <f>'3M - LGS'!AF134</f>
        <v>1.3440477899547816E-2</v>
      </c>
      <c r="AG134" s="435">
        <f>'3M - LGS'!AG134</f>
        <v>1.233434431396364E-2</v>
      </c>
      <c r="AH134" s="435">
        <f>'3M - LGS'!AH134</f>
        <v>1.3257849734897508E-2</v>
      </c>
      <c r="AI134" s="435">
        <f>'3M - LGS'!AI134</f>
        <v>1.1913129413062102E-2</v>
      </c>
      <c r="AJ134" s="435">
        <f>'3M - LGS'!AJ134</f>
        <v>4.6017907075895327E-3</v>
      </c>
      <c r="AK134" s="435">
        <f>'3M - LGS'!AK134</f>
        <v>4.2940037085269171E-3</v>
      </c>
      <c r="AL134" s="435">
        <f>'3M - LGS'!AL134</f>
        <v>3.2330600522607711E-3</v>
      </c>
      <c r="AM134" s="435">
        <f>'3M - LGS'!AM134</f>
        <v>3.4041586801543378E-3</v>
      </c>
    </row>
    <row r="135" spans="1:39" s="95" customFormat="1" hidden="1" x14ac:dyDescent="0.25">
      <c r="A135" s="637"/>
      <c r="B135" s="74" t="s">
        <v>5</v>
      </c>
      <c r="C135" s="392">
        <f>'3M - LGS'!C135</f>
        <v>2.4916508593498094E-3</v>
      </c>
      <c r="D135" s="392">
        <f>'3M - LGS'!D135</f>
        <v>2.4497503990795811E-3</v>
      </c>
      <c r="E135" s="392">
        <f>'3M - LGS'!E135</f>
        <v>2.6862760407139388E-3</v>
      </c>
      <c r="F135" s="392">
        <f>'3M - LGS'!F135</f>
        <v>1.850484629739667E-3</v>
      </c>
      <c r="G135" s="392">
        <f>'3M - LGS'!G135</f>
        <v>2.2665814293217354E-3</v>
      </c>
      <c r="H135" s="392">
        <f>'3M - LGS'!H135</f>
        <v>9.736339643519696E-3</v>
      </c>
      <c r="I135" s="392">
        <f>'3M - LGS'!I135</f>
        <v>8.6127213584202469E-3</v>
      </c>
      <c r="J135" s="392">
        <f>'3M - LGS'!J135</f>
        <v>8.975252016225994E-3</v>
      </c>
      <c r="K135" s="392">
        <f>'3M - LGS'!K135</f>
        <v>8.4182634800078395E-3</v>
      </c>
      <c r="L135" s="392">
        <f>'3M - LGS'!L135</f>
        <v>3.0660784549366164E-3</v>
      </c>
      <c r="M135" s="392">
        <f>'3M - LGS'!M135</f>
        <v>3.0709836142917028E-3</v>
      </c>
      <c r="N135" s="392">
        <f>'3M - LGS'!N135</f>
        <v>2.4953650549465562E-3</v>
      </c>
      <c r="O135" s="392">
        <f>'3M - LGS'!O135</f>
        <v>2.4916508593498094E-3</v>
      </c>
      <c r="P135" s="392">
        <f>'3M - LGS'!P135</f>
        <v>2.4497503990795811E-3</v>
      </c>
      <c r="Q135" s="392">
        <f>'3M - LGS'!Q135</f>
        <v>2.6862760407139388E-3</v>
      </c>
      <c r="R135" s="392">
        <f>'3M - LGS'!R135</f>
        <v>1.850484629739667E-3</v>
      </c>
      <c r="S135" s="392">
        <f>'3M - LGS'!S135</f>
        <v>2.2665814293217354E-3</v>
      </c>
      <c r="T135" s="435">
        <f>'3M - LGS'!T135</f>
        <v>1.1378135330855667E-2</v>
      </c>
      <c r="U135" s="435">
        <f>'3M - LGS'!U135</f>
        <v>1.0446251411946272E-2</v>
      </c>
      <c r="V135" s="435">
        <f>'3M - LGS'!V135</f>
        <v>1.1256506136006953E-2</v>
      </c>
      <c r="W135" s="435">
        <f>'3M - LGS'!W135</f>
        <v>1.0907414711384577E-2</v>
      </c>
      <c r="X135" s="435">
        <f>'3M - LGS'!X135</f>
        <v>3.7168177962630029E-3</v>
      </c>
      <c r="Y135" s="435">
        <f>'3M - LGS'!Y135</f>
        <v>3.8032059105563587E-3</v>
      </c>
      <c r="Z135" s="435">
        <f>'3M - LGS'!Z135</f>
        <v>3.0470957789409956E-3</v>
      </c>
      <c r="AA135" s="435">
        <f>'3M - LGS'!AA135</f>
        <v>2.8528497354889915E-3</v>
      </c>
      <c r="AB135" s="435">
        <f>'3M - LGS'!AB135</f>
        <v>3.0246493972244039E-3</v>
      </c>
      <c r="AC135" s="435">
        <f>'3M - LGS'!AC135</f>
        <v>3.2193880415277657E-3</v>
      </c>
      <c r="AD135" s="435">
        <f>'3M - LGS'!AD135</f>
        <v>3.0707706725371983E-3</v>
      </c>
      <c r="AE135" s="435">
        <f>'3M - LGS'!AE135</f>
        <v>3.7265404573324575E-3</v>
      </c>
      <c r="AF135" s="435">
        <f>'3M - LGS'!AF135</f>
        <v>1.1378135330855667E-2</v>
      </c>
      <c r="AG135" s="435">
        <f>'3M - LGS'!AG135</f>
        <v>1.0446251411946272E-2</v>
      </c>
      <c r="AH135" s="435">
        <f>'3M - LGS'!AH135</f>
        <v>1.1256506136006953E-2</v>
      </c>
      <c r="AI135" s="435">
        <f>'3M - LGS'!AI135</f>
        <v>1.0907414711384577E-2</v>
      </c>
      <c r="AJ135" s="435">
        <f>'3M - LGS'!AJ135</f>
        <v>3.7168177962630029E-3</v>
      </c>
      <c r="AK135" s="435">
        <f>'3M - LGS'!AK135</f>
        <v>3.8032059105563587E-3</v>
      </c>
      <c r="AL135" s="435">
        <f>'3M - LGS'!AL135</f>
        <v>3.0470957789409956E-3</v>
      </c>
      <c r="AM135" s="435">
        <f>'3M - LGS'!AM135</f>
        <v>2.8528497354889915E-3</v>
      </c>
    </row>
    <row r="136" spans="1:39" s="95" customFormat="1" hidden="1" x14ac:dyDescent="0.25">
      <c r="A136" s="637"/>
      <c r="B136" s="74" t="s">
        <v>22</v>
      </c>
      <c r="C136" s="392">
        <f>'3M - LGS'!C136</f>
        <v>2.4916508593498094E-3</v>
      </c>
      <c r="D136" s="392">
        <f>'3M - LGS'!D136</f>
        <v>2.4497503990795811E-3</v>
      </c>
      <c r="E136" s="392">
        <f>'3M - LGS'!E136</f>
        <v>2.6862760407139388E-3</v>
      </c>
      <c r="F136" s="392">
        <f>'3M - LGS'!F136</f>
        <v>1.850484629739667E-3</v>
      </c>
      <c r="G136" s="392">
        <f>'3M - LGS'!G136</f>
        <v>2.2665814293217354E-3</v>
      </c>
      <c r="H136" s="392">
        <f>'3M - LGS'!H136</f>
        <v>9.736339643519696E-3</v>
      </c>
      <c r="I136" s="392">
        <f>'3M - LGS'!I136</f>
        <v>8.6127213584202469E-3</v>
      </c>
      <c r="J136" s="392">
        <f>'3M - LGS'!J136</f>
        <v>8.975252016225994E-3</v>
      </c>
      <c r="K136" s="392">
        <f>'3M - LGS'!K136</f>
        <v>8.4182634800078395E-3</v>
      </c>
      <c r="L136" s="392">
        <f>'3M - LGS'!L136</f>
        <v>3.0660784549366164E-3</v>
      </c>
      <c r="M136" s="392">
        <f>'3M - LGS'!M136</f>
        <v>3.0709836142917028E-3</v>
      </c>
      <c r="N136" s="392">
        <f>'3M - LGS'!N136</f>
        <v>2.4953650549465562E-3</v>
      </c>
      <c r="O136" s="392">
        <f>'3M - LGS'!O136</f>
        <v>2.4916508593498094E-3</v>
      </c>
      <c r="P136" s="392">
        <f>'3M - LGS'!P136</f>
        <v>2.4497503990795811E-3</v>
      </c>
      <c r="Q136" s="392">
        <f>'3M - LGS'!Q136</f>
        <v>2.6862760407139388E-3</v>
      </c>
      <c r="R136" s="392">
        <f>'3M - LGS'!R136</f>
        <v>1.850484629739667E-3</v>
      </c>
      <c r="S136" s="392">
        <f>'3M - LGS'!S136</f>
        <v>2.2665814293217354E-3</v>
      </c>
      <c r="T136" s="435">
        <f>'3M - LGS'!T136</f>
        <v>1.1378135330855667E-2</v>
      </c>
      <c r="U136" s="435">
        <f>'3M - LGS'!U136</f>
        <v>1.0446251411946272E-2</v>
      </c>
      <c r="V136" s="435">
        <f>'3M - LGS'!V136</f>
        <v>1.1256506136006953E-2</v>
      </c>
      <c r="W136" s="435">
        <f>'3M - LGS'!W136</f>
        <v>1.0907414711384577E-2</v>
      </c>
      <c r="X136" s="435">
        <f>'3M - LGS'!X136</f>
        <v>3.7168177962630029E-3</v>
      </c>
      <c r="Y136" s="435">
        <f>'3M - LGS'!Y136</f>
        <v>3.8032059105563587E-3</v>
      </c>
      <c r="Z136" s="435">
        <f>'3M - LGS'!Z136</f>
        <v>3.0470957789409956E-3</v>
      </c>
      <c r="AA136" s="435">
        <f>'3M - LGS'!AA136</f>
        <v>2.8528497354889915E-3</v>
      </c>
      <c r="AB136" s="435">
        <f>'3M - LGS'!AB136</f>
        <v>3.0246493972244039E-3</v>
      </c>
      <c r="AC136" s="435">
        <f>'3M - LGS'!AC136</f>
        <v>3.2193880415277657E-3</v>
      </c>
      <c r="AD136" s="435">
        <f>'3M - LGS'!AD136</f>
        <v>3.0707706725371983E-3</v>
      </c>
      <c r="AE136" s="435">
        <f>'3M - LGS'!AE136</f>
        <v>3.7265404573324575E-3</v>
      </c>
      <c r="AF136" s="435">
        <f>'3M - LGS'!AF136</f>
        <v>1.1378135330855667E-2</v>
      </c>
      <c r="AG136" s="435">
        <f>'3M - LGS'!AG136</f>
        <v>1.0446251411946272E-2</v>
      </c>
      <c r="AH136" s="435">
        <f>'3M - LGS'!AH136</f>
        <v>1.1256506136006953E-2</v>
      </c>
      <c r="AI136" s="435">
        <f>'3M - LGS'!AI136</f>
        <v>1.0907414711384577E-2</v>
      </c>
      <c r="AJ136" s="435">
        <f>'3M - LGS'!AJ136</f>
        <v>3.7168177962630029E-3</v>
      </c>
      <c r="AK136" s="435">
        <f>'3M - LGS'!AK136</f>
        <v>3.8032059105563587E-3</v>
      </c>
      <c r="AL136" s="435">
        <f>'3M - LGS'!AL136</f>
        <v>3.0470957789409956E-3</v>
      </c>
      <c r="AM136" s="435">
        <f>'3M - LGS'!AM136</f>
        <v>2.8528497354889915E-3</v>
      </c>
    </row>
    <row r="137" spans="1:39" s="95" customFormat="1" hidden="1" x14ac:dyDescent="0.25">
      <c r="A137" s="637"/>
      <c r="B137" s="74" t="s">
        <v>23</v>
      </c>
      <c r="C137" s="392">
        <f>'3M - LGS'!C137</f>
        <v>2.4916508593498094E-3</v>
      </c>
      <c r="D137" s="392">
        <f>'3M - LGS'!D137</f>
        <v>2.4497503990795811E-3</v>
      </c>
      <c r="E137" s="392">
        <f>'3M - LGS'!E137</f>
        <v>2.6862760407139388E-3</v>
      </c>
      <c r="F137" s="392">
        <f>'3M - LGS'!F137</f>
        <v>1.850484629739667E-3</v>
      </c>
      <c r="G137" s="392">
        <f>'3M - LGS'!G137</f>
        <v>2.2665814293217354E-3</v>
      </c>
      <c r="H137" s="392">
        <f>'3M - LGS'!H137</f>
        <v>9.736339643519696E-3</v>
      </c>
      <c r="I137" s="392">
        <f>'3M - LGS'!I137</f>
        <v>8.6127213584202469E-3</v>
      </c>
      <c r="J137" s="392">
        <f>'3M - LGS'!J137</f>
        <v>8.975252016225994E-3</v>
      </c>
      <c r="K137" s="392">
        <f>'3M - LGS'!K137</f>
        <v>8.4182634800078395E-3</v>
      </c>
      <c r="L137" s="392">
        <f>'3M - LGS'!L137</f>
        <v>3.0660784549366164E-3</v>
      </c>
      <c r="M137" s="392">
        <f>'3M - LGS'!M137</f>
        <v>3.0709836142917028E-3</v>
      </c>
      <c r="N137" s="392">
        <f>'3M - LGS'!N137</f>
        <v>2.4953650549465562E-3</v>
      </c>
      <c r="O137" s="392">
        <f>'3M - LGS'!O137</f>
        <v>2.4916508593498094E-3</v>
      </c>
      <c r="P137" s="392">
        <f>'3M - LGS'!P137</f>
        <v>2.4497503990795811E-3</v>
      </c>
      <c r="Q137" s="392">
        <f>'3M - LGS'!Q137</f>
        <v>2.6862760407139388E-3</v>
      </c>
      <c r="R137" s="392">
        <f>'3M - LGS'!R137</f>
        <v>1.850484629739667E-3</v>
      </c>
      <c r="S137" s="392">
        <f>'3M - LGS'!S137</f>
        <v>2.2665814293217354E-3</v>
      </c>
      <c r="T137" s="435">
        <f>'3M - LGS'!T137</f>
        <v>1.1378135330855667E-2</v>
      </c>
      <c r="U137" s="435">
        <f>'3M - LGS'!U137</f>
        <v>1.0446251411946272E-2</v>
      </c>
      <c r="V137" s="435">
        <f>'3M - LGS'!V137</f>
        <v>1.1256506136006953E-2</v>
      </c>
      <c r="W137" s="435">
        <f>'3M - LGS'!W137</f>
        <v>1.0907414711384577E-2</v>
      </c>
      <c r="X137" s="435">
        <f>'3M - LGS'!X137</f>
        <v>3.7168177962630029E-3</v>
      </c>
      <c r="Y137" s="435">
        <f>'3M - LGS'!Y137</f>
        <v>3.8032059105563587E-3</v>
      </c>
      <c r="Z137" s="435">
        <f>'3M - LGS'!Z137</f>
        <v>3.0470957789409956E-3</v>
      </c>
      <c r="AA137" s="435">
        <f>'3M - LGS'!AA137</f>
        <v>2.8528497354889915E-3</v>
      </c>
      <c r="AB137" s="435">
        <f>'3M - LGS'!AB137</f>
        <v>3.0246493972244039E-3</v>
      </c>
      <c r="AC137" s="435">
        <f>'3M - LGS'!AC137</f>
        <v>3.2193880415277657E-3</v>
      </c>
      <c r="AD137" s="435">
        <f>'3M - LGS'!AD137</f>
        <v>3.0707706725371983E-3</v>
      </c>
      <c r="AE137" s="435">
        <f>'3M - LGS'!AE137</f>
        <v>3.7265404573324575E-3</v>
      </c>
      <c r="AF137" s="435">
        <f>'3M - LGS'!AF137</f>
        <v>1.1378135330855667E-2</v>
      </c>
      <c r="AG137" s="435">
        <f>'3M - LGS'!AG137</f>
        <v>1.0446251411946272E-2</v>
      </c>
      <c r="AH137" s="435">
        <f>'3M - LGS'!AH137</f>
        <v>1.1256506136006953E-2</v>
      </c>
      <c r="AI137" s="435">
        <f>'3M - LGS'!AI137</f>
        <v>1.0907414711384577E-2</v>
      </c>
      <c r="AJ137" s="435">
        <f>'3M - LGS'!AJ137</f>
        <v>3.7168177962630029E-3</v>
      </c>
      <c r="AK137" s="435">
        <f>'3M - LGS'!AK137</f>
        <v>3.8032059105563587E-3</v>
      </c>
      <c r="AL137" s="435">
        <f>'3M - LGS'!AL137</f>
        <v>3.0470957789409956E-3</v>
      </c>
      <c r="AM137" s="435">
        <f>'3M - LGS'!AM137</f>
        <v>2.8528497354889915E-3</v>
      </c>
    </row>
    <row r="138" spans="1:39" s="95" customFormat="1" hidden="1" x14ac:dyDescent="0.25">
      <c r="A138" s="637"/>
      <c r="B138" s="74" t="s">
        <v>7</v>
      </c>
      <c r="C138" s="392">
        <f>'3M - LGS'!C138</f>
        <v>2.0640152491911267E-3</v>
      </c>
      <c r="D138" s="392">
        <f>'3M - LGS'!D138</f>
        <v>1.9772963017748563E-3</v>
      </c>
      <c r="E138" s="392">
        <f>'3M - LGS'!E138</f>
        <v>2.1633322199865043E-3</v>
      </c>
      <c r="F138" s="392">
        <f>'3M - LGS'!F138</f>
        <v>1.7583724904276549E-3</v>
      </c>
      <c r="G138" s="392">
        <f>'3M - LGS'!G138</f>
        <v>1.9310412383942623E-3</v>
      </c>
      <c r="H138" s="392">
        <f>'3M - LGS'!H138</f>
        <v>8.4642194466218838E-3</v>
      </c>
      <c r="I138" s="392">
        <f>'3M - LGS'!I138</f>
        <v>7.4432636759063971E-3</v>
      </c>
      <c r="J138" s="392">
        <f>'3M - LGS'!J138</f>
        <v>7.8272576606452163E-3</v>
      </c>
      <c r="K138" s="392">
        <f>'3M - LGS'!K138</f>
        <v>7.2652329723402239E-3</v>
      </c>
      <c r="L138" s="392">
        <f>'3M - LGS'!L138</f>
        <v>2.5904701392368166E-3</v>
      </c>
      <c r="M138" s="392">
        <f>'3M - LGS'!M138</f>
        <v>2.5792233553480733E-3</v>
      </c>
      <c r="N138" s="392">
        <f>'3M - LGS'!N138</f>
        <v>2.0889283112139703E-3</v>
      </c>
      <c r="O138" s="392">
        <f>'3M - LGS'!O138</f>
        <v>2.0640152491911267E-3</v>
      </c>
      <c r="P138" s="392">
        <f>'3M - LGS'!P138</f>
        <v>1.9772963017748563E-3</v>
      </c>
      <c r="Q138" s="392">
        <f>'3M - LGS'!Q138</f>
        <v>2.1633322199865043E-3</v>
      </c>
      <c r="R138" s="392">
        <f>'3M - LGS'!R138</f>
        <v>1.7583724904276549E-3</v>
      </c>
      <c r="S138" s="392">
        <f>'3M - LGS'!S138</f>
        <v>1.9310412383942623E-3</v>
      </c>
      <c r="T138" s="435">
        <f>'3M - LGS'!T138</f>
        <v>9.9005054110509506E-3</v>
      </c>
      <c r="U138" s="435">
        <f>'3M - LGS'!U138</f>
        <v>9.0359815516542815E-3</v>
      </c>
      <c r="V138" s="435">
        <f>'3M - LGS'!V138</f>
        <v>9.8271514277044527E-3</v>
      </c>
      <c r="W138" s="435">
        <f>'3M - LGS'!W138</f>
        <v>9.4258169082266467E-3</v>
      </c>
      <c r="X138" s="435">
        <f>'3M - LGS'!X138</f>
        <v>3.1417394009259549E-3</v>
      </c>
      <c r="Y138" s="435">
        <f>'3M - LGS'!Y138</f>
        <v>3.1958578546054071E-3</v>
      </c>
      <c r="Z138" s="435">
        <f>'3M - LGS'!Z138</f>
        <v>2.5521029424335211E-3</v>
      </c>
      <c r="AA138" s="435">
        <f>'3M - LGS'!AA138</f>
        <v>2.3640928564956144E-3</v>
      </c>
      <c r="AB138" s="435">
        <f>'3M - LGS'!AB138</f>
        <v>2.4423143754602156E-3</v>
      </c>
      <c r="AC138" s="435">
        <f>'3M - LGS'!AC138</f>
        <v>2.5934654673934938E-3</v>
      </c>
      <c r="AD138" s="435">
        <f>'3M - LGS'!AD138</f>
        <v>2.922362529551296E-3</v>
      </c>
      <c r="AE138" s="435">
        <f>'3M - LGS'!AE138</f>
        <v>3.1771769846122943E-3</v>
      </c>
      <c r="AF138" s="435">
        <f>'3M - LGS'!AF138</f>
        <v>9.9005054110509506E-3</v>
      </c>
      <c r="AG138" s="435">
        <f>'3M - LGS'!AG138</f>
        <v>9.0359815516542815E-3</v>
      </c>
      <c r="AH138" s="435">
        <f>'3M - LGS'!AH138</f>
        <v>9.8271514277044527E-3</v>
      </c>
      <c r="AI138" s="435">
        <f>'3M - LGS'!AI138</f>
        <v>9.4258169082266467E-3</v>
      </c>
      <c r="AJ138" s="435">
        <f>'3M - LGS'!AJ138</f>
        <v>3.1417394009259549E-3</v>
      </c>
      <c r="AK138" s="435">
        <f>'3M - LGS'!AK138</f>
        <v>3.1958578546054071E-3</v>
      </c>
      <c r="AL138" s="435">
        <f>'3M - LGS'!AL138</f>
        <v>2.5521029424335211E-3</v>
      </c>
      <c r="AM138" s="435">
        <f>'3M - LGS'!AM138</f>
        <v>2.3640928564956144E-3</v>
      </c>
    </row>
    <row r="139" spans="1:39" s="95" customFormat="1" ht="15.75" hidden="1" thickBot="1" x14ac:dyDescent="0.3">
      <c r="A139" s="638"/>
      <c r="B139" s="76" t="s">
        <v>8</v>
      </c>
      <c r="C139" s="393">
        <f>'3M - LGS'!C139</f>
        <v>2.5294807330186069E-3</v>
      </c>
      <c r="D139" s="393">
        <f>'3M - LGS'!D139</f>
        <v>2.2399842928387112E-3</v>
      </c>
      <c r="E139" s="393">
        <f>'3M - LGS'!E139</f>
        <v>2.2916778796452913E-3</v>
      </c>
      <c r="F139" s="393">
        <f>'3M - LGS'!F139</f>
        <v>2.4098895716046765E-3</v>
      </c>
      <c r="G139" s="393">
        <f>'3M - LGS'!G139</f>
        <v>2.6252680825910963E-3</v>
      </c>
      <c r="H139" s="393">
        <f>'3M - LGS'!H139</f>
        <v>1.1916519776656496E-2</v>
      </c>
      <c r="I139" s="393">
        <f>'3M - LGS'!I139</f>
        <v>1.0512476648458587E-2</v>
      </c>
      <c r="J139" s="393">
        <f>'3M - LGS'!J139</f>
        <v>1.0997739136845456E-2</v>
      </c>
      <c r="K139" s="393">
        <f>'3M - LGS'!K139</f>
        <v>9.7499748369244844E-3</v>
      </c>
      <c r="L139" s="393">
        <f>'3M - LGS'!L139</f>
        <v>3.5422223466634517E-3</v>
      </c>
      <c r="M139" s="393">
        <f>'3M - LGS'!M139</f>
        <v>3.3530392812039923E-3</v>
      </c>
      <c r="N139" s="393">
        <f>'3M - LGS'!N139</f>
        <v>2.7187759744741616E-3</v>
      </c>
      <c r="O139" s="393">
        <f>'3M - LGS'!O139</f>
        <v>2.5294807330186069E-3</v>
      </c>
      <c r="P139" s="393">
        <f>'3M - LGS'!P139</f>
        <v>2.2399842928387112E-3</v>
      </c>
      <c r="Q139" s="393">
        <f>'3M - LGS'!Q139</f>
        <v>2.2916778796452913E-3</v>
      </c>
      <c r="R139" s="393">
        <f>'3M - LGS'!R139</f>
        <v>2.4098895716046765E-3</v>
      </c>
      <c r="S139" s="393">
        <f>'3M - LGS'!S139</f>
        <v>2.6252680825910963E-3</v>
      </c>
      <c r="T139" s="436">
        <f>'3M - LGS'!T139</f>
        <v>1.3905808590912061E-2</v>
      </c>
      <c r="U139" s="436">
        <f>'3M - LGS'!U139</f>
        <v>1.2733394144960167E-2</v>
      </c>
      <c r="V139" s="436">
        <f>'3M - LGS'!V139</f>
        <v>1.3771233021844975E-2</v>
      </c>
      <c r="W139" s="436">
        <f>'3M - LGS'!W139</f>
        <v>1.2615887178745301E-2</v>
      </c>
      <c r="X139" s="436">
        <f>'3M - LGS'!X139</f>
        <v>4.2916490383023637E-3</v>
      </c>
      <c r="Y139" s="436">
        <f>'3M - LGS'!Y139</f>
        <v>4.1486568456622352E-3</v>
      </c>
      <c r="Z139" s="436">
        <f>'3M - LGS'!Z139</f>
        <v>3.3168646489375418E-3</v>
      </c>
      <c r="AA139" s="436">
        <f>'3M - LGS'!AA139</f>
        <v>2.8916306097664345E-3</v>
      </c>
      <c r="AB139" s="436">
        <f>'3M - LGS'!AB139</f>
        <v>2.7607482619397463E-3</v>
      </c>
      <c r="AC139" s="436">
        <f>'3M - LGS'!AC139</f>
        <v>2.7382703799216155E-3</v>
      </c>
      <c r="AD139" s="436">
        <f>'3M - LGS'!AD139</f>
        <v>3.9986736154283848E-3</v>
      </c>
      <c r="AE139" s="436">
        <f>'3M - LGS'!AE139</f>
        <v>4.3130714083659347E-3</v>
      </c>
      <c r="AF139" s="436">
        <f>'3M - LGS'!AF139</f>
        <v>1.3905808590912061E-2</v>
      </c>
      <c r="AG139" s="436">
        <f>'3M - LGS'!AG139</f>
        <v>1.2733394144960167E-2</v>
      </c>
      <c r="AH139" s="436">
        <f>'3M - LGS'!AH139</f>
        <v>1.3771233021844975E-2</v>
      </c>
      <c r="AI139" s="436">
        <f>'3M - LGS'!AI139</f>
        <v>1.2615887178745301E-2</v>
      </c>
      <c r="AJ139" s="436">
        <f>'3M - LGS'!AJ139</f>
        <v>4.2916490383023637E-3</v>
      </c>
      <c r="AK139" s="436">
        <f>'3M - LGS'!AK139</f>
        <v>4.1486568456622352E-3</v>
      </c>
      <c r="AL139" s="436">
        <f>'3M - LGS'!AL139</f>
        <v>3.3168646489375418E-3</v>
      </c>
      <c r="AM139" s="436">
        <f>'3M - LGS'!AM139</f>
        <v>2.8916306097664345E-3</v>
      </c>
    </row>
    <row r="140" spans="1:39" s="95" customFormat="1" hidden="1" x14ac:dyDescent="0.25">
      <c r="C140" s="97"/>
      <c r="D140" s="97"/>
      <c r="E140" s="97"/>
      <c r="F140" s="97"/>
      <c r="G140" s="97"/>
      <c r="H140" s="97"/>
      <c r="I140" s="97"/>
      <c r="J140" s="97"/>
      <c r="K140" s="97"/>
      <c r="L140" s="97"/>
      <c r="M140" s="97"/>
      <c r="N140" s="97"/>
    </row>
    <row r="141" spans="1:39" s="95" customFormat="1" ht="15.75" hidden="1" thickBot="1" x14ac:dyDescent="0.3">
      <c r="A141" s="95" t="s">
        <v>170</v>
      </c>
      <c r="C141" s="97"/>
      <c r="D141" s="97"/>
      <c r="E141" s="97"/>
      <c r="F141" s="97"/>
      <c r="G141" s="97"/>
      <c r="H141" s="97"/>
      <c r="I141" s="97"/>
      <c r="J141" s="97"/>
      <c r="K141" s="97"/>
      <c r="L141" s="97"/>
      <c r="M141" s="97"/>
      <c r="N141" s="97"/>
    </row>
    <row r="142" spans="1:39" s="95" customFormat="1" ht="15.75" hidden="1" customHeight="1" thickBot="1" x14ac:dyDescent="0.3">
      <c r="A142" s="661" t="s">
        <v>120</v>
      </c>
      <c r="B142" s="247" t="s">
        <v>117</v>
      </c>
      <c r="C142" s="135">
        <f>C$4</f>
        <v>45292</v>
      </c>
      <c r="D142" s="135">
        <f t="shared" ref="D142:AM142" si="58">D$4</f>
        <v>45323</v>
      </c>
      <c r="E142" s="135">
        <f t="shared" si="58"/>
        <v>45352</v>
      </c>
      <c r="F142" s="135">
        <f t="shared" si="58"/>
        <v>45383</v>
      </c>
      <c r="G142" s="135">
        <f t="shared" si="58"/>
        <v>45413</v>
      </c>
      <c r="H142" s="135">
        <f t="shared" si="58"/>
        <v>45444</v>
      </c>
      <c r="I142" s="135">
        <f t="shared" si="58"/>
        <v>45474</v>
      </c>
      <c r="J142" s="135">
        <f t="shared" si="58"/>
        <v>45505</v>
      </c>
      <c r="K142" s="135">
        <f t="shared" si="58"/>
        <v>45536</v>
      </c>
      <c r="L142" s="135">
        <f t="shared" si="58"/>
        <v>45566</v>
      </c>
      <c r="M142" s="135">
        <f t="shared" si="58"/>
        <v>45597</v>
      </c>
      <c r="N142" s="135">
        <f t="shared" si="58"/>
        <v>45627</v>
      </c>
      <c r="O142" s="135">
        <f t="shared" si="58"/>
        <v>45658</v>
      </c>
      <c r="P142" s="135">
        <f t="shared" si="58"/>
        <v>45689</v>
      </c>
      <c r="Q142" s="135">
        <f t="shared" si="58"/>
        <v>45717</v>
      </c>
      <c r="R142" s="135">
        <f t="shared" si="58"/>
        <v>45748</v>
      </c>
      <c r="S142" s="135">
        <f t="shared" si="58"/>
        <v>45778</v>
      </c>
      <c r="T142" s="135">
        <f t="shared" si="58"/>
        <v>45809</v>
      </c>
      <c r="U142" s="135">
        <f t="shared" si="58"/>
        <v>45839</v>
      </c>
      <c r="V142" s="135">
        <f t="shared" si="58"/>
        <v>45870</v>
      </c>
      <c r="W142" s="135">
        <f t="shared" si="58"/>
        <v>45901</v>
      </c>
      <c r="X142" s="135">
        <f t="shared" si="58"/>
        <v>45931</v>
      </c>
      <c r="Y142" s="135">
        <f t="shared" si="58"/>
        <v>45962</v>
      </c>
      <c r="Z142" s="135">
        <f t="shared" si="58"/>
        <v>45992</v>
      </c>
      <c r="AA142" s="135">
        <f t="shared" si="58"/>
        <v>46023</v>
      </c>
      <c r="AB142" s="135">
        <f t="shared" si="58"/>
        <v>46054</v>
      </c>
      <c r="AC142" s="135">
        <f t="shared" si="58"/>
        <v>46082</v>
      </c>
      <c r="AD142" s="135">
        <f t="shared" si="58"/>
        <v>46113</v>
      </c>
      <c r="AE142" s="135">
        <f t="shared" si="58"/>
        <v>46143</v>
      </c>
      <c r="AF142" s="135">
        <f t="shared" si="58"/>
        <v>46174</v>
      </c>
      <c r="AG142" s="135">
        <f t="shared" si="58"/>
        <v>46204</v>
      </c>
      <c r="AH142" s="135">
        <f t="shared" si="58"/>
        <v>46235</v>
      </c>
      <c r="AI142" s="135">
        <f t="shared" si="58"/>
        <v>46266</v>
      </c>
      <c r="AJ142" s="135">
        <f t="shared" si="58"/>
        <v>46296</v>
      </c>
      <c r="AK142" s="135">
        <f t="shared" si="58"/>
        <v>46327</v>
      </c>
      <c r="AL142" s="135">
        <f t="shared" si="58"/>
        <v>46357</v>
      </c>
      <c r="AM142" s="135">
        <f t="shared" si="58"/>
        <v>46388</v>
      </c>
    </row>
    <row r="143" spans="1:39" s="95" customFormat="1" hidden="1" x14ac:dyDescent="0.25">
      <c r="A143" s="662"/>
      <c r="B143" s="227" t="s">
        <v>19</v>
      </c>
      <c r="C143" s="397">
        <f t="shared" ref="C143:C155" si="59">IF(C23=0,0,((C5*0.5)-C41)*C78*C110*C$2)</f>
        <v>0</v>
      </c>
      <c r="D143" s="397">
        <f t="shared" ref="D143:AI143" si="60">IF(D23=0,0,((D5*0.5)+C23-D41)*D78*D110*D$2)</f>
        <v>0</v>
      </c>
      <c r="E143" s="397">
        <f t="shared" si="60"/>
        <v>0</v>
      </c>
      <c r="F143" s="397">
        <f t="shared" si="60"/>
        <v>0</v>
      </c>
      <c r="G143" s="397">
        <f t="shared" si="60"/>
        <v>0</v>
      </c>
      <c r="H143" s="397">
        <f t="shared" si="60"/>
        <v>0</v>
      </c>
      <c r="I143" s="397">
        <f t="shared" si="60"/>
        <v>0</v>
      </c>
      <c r="J143" s="397">
        <f t="shared" si="60"/>
        <v>0</v>
      </c>
      <c r="K143" s="397">
        <f t="shared" si="60"/>
        <v>0</v>
      </c>
      <c r="L143" s="397">
        <f t="shared" si="60"/>
        <v>0</v>
      </c>
      <c r="M143" s="397">
        <f t="shared" si="60"/>
        <v>0</v>
      </c>
      <c r="N143" s="397">
        <f t="shared" si="60"/>
        <v>0</v>
      </c>
      <c r="O143" s="397">
        <f t="shared" si="60"/>
        <v>0</v>
      </c>
      <c r="P143" s="397">
        <f t="shared" si="60"/>
        <v>0</v>
      </c>
      <c r="Q143" s="397">
        <f t="shared" si="60"/>
        <v>0</v>
      </c>
      <c r="R143" s="397">
        <f t="shared" si="60"/>
        <v>0</v>
      </c>
      <c r="S143" s="397">
        <f t="shared" si="60"/>
        <v>0</v>
      </c>
      <c r="T143" s="397">
        <f t="shared" si="60"/>
        <v>0</v>
      </c>
      <c r="U143" s="397">
        <f t="shared" si="60"/>
        <v>0</v>
      </c>
      <c r="V143" s="397">
        <f t="shared" si="60"/>
        <v>0</v>
      </c>
      <c r="W143" s="397">
        <f t="shared" si="60"/>
        <v>0</v>
      </c>
      <c r="X143" s="397">
        <f t="shared" si="60"/>
        <v>0</v>
      </c>
      <c r="Y143" s="397">
        <f t="shared" si="60"/>
        <v>0</v>
      </c>
      <c r="Z143" s="397">
        <f t="shared" si="60"/>
        <v>0</v>
      </c>
      <c r="AA143" s="397">
        <f t="shared" si="60"/>
        <v>0</v>
      </c>
      <c r="AB143" s="397">
        <f t="shared" si="60"/>
        <v>0</v>
      </c>
      <c r="AC143" s="397">
        <f t="shared" si="60"/>
        <v>0</v>
      </c>
      <c r="AD143" s="397">
        <f t="shared" si="60"/>
        <v>0</v>
      </c>
      <c r="AE143" s="397">
        <f t="shared" si="60"/>
        <v>0</v>
      </c>
      <c r="AF143" s="397">
        <f t="shared" si="60"/>
        <v>0</v>
      </c>
      <c r="AG143" s="397">
        <f t="shared" si="60"/>
        <v>0</v>
      </c>
      <c r="AH143" s="397">
        <f t="shared" si="60"/>
        <v>0</v>
      </c>
      <c r="AI143" s="397">
        <f t="shared" si="60"/>
        <v>0</v>
      </c>
      <c r="AJ143" s="397">
        <f t="shared" ref="AJ143:AM143" si="61">IF(AJ23=0,0,((AJ5*0.5)+AI23-AJ41)*AJ78*AJ110*AJ$2)</f>
        <v>0</v>
      </c>
      <c r="AK143" s="397">
        <f t="shared" si="61"/>
        <v>0</v>
      </c>
      <c r="AL143" s="397">
        <f t="shared" si="61"/>
        <v>0</v>
      </c>
      <c r="AM143" s="397">
        <f t="shared" si="61"/>
        <v>0</v>
      </c>
    </row>
    <row r="144" spans="1:39" s="95" customFormat="1" hidden="1" x14ac:dyDescent="0.25">
      <c r="A144" s="662"/>
      <c r="B144" s="227" t="s">
        <v>0</v>
      </c>
      <c r="C144" s="397">
        <f t="shared" si="59"/>
        <v>0</v>
      </c>
      <c r="D144" s="397">
        <f t="shared" ref="D144:AI144" si="62">IF(D24=0,0,((D6*0.5)+C24-D42)*D79*D111*D$2)</f>
        <v>0</v>
      </c>
      <c r="E144" s="397">
        <f t="shared" si="62"/>
        <v>0</v>
      </c>
      <c r="F144" s="397">
        <f t="shared" si="62"/>
        <v>0</v>
      </c>
      <c r="G144" s="397">
        <f t="shared" si="62"/>
        <v>0</v>
      </c>
      <c r="H144" s="397">
        <f t="shared" si="62"/>
        <v>0</v>
      </c>
      <c r="I144" s="397">
        <f t="shared" si="62"/>
        <v>0</v>
      </c>
      <c r="J144" s="397">
        <f t="shared" si="62"/>
        <v>0</v>
      </c>
      <c r="K144" s="397">
        <f t="shared" si="62"/>
        <v>0</v>
      </c>
      <c r="L144" s="397">
        <f t="shared" si="62"/>
        <v>0</v>
      </c>
      <c r="M144" s="397">
        <f t="shared" si="62"/>
        <v>0</v>
      </c>
      <c r="N144" s="397">
        <f t="shared" si="62"/>
        <v>0</v>
      </c>
      <c r="O144" s="397">
        <f t="shared" si="62"/>
        <v>0</v>
      </c>
      <c r="P144" s="397">
        <f t="shared" si="62"/>
        <v>0</v>
      </c>
      <c r="Q144" s="397">
        <f t="shared" si="62"/>
        <v>0</v>
      </c>
      <c r="R144" s="397">
        <f t="shared" si="62"/>
        <v>0</v>
      </c>
      <c r="S144" s="397">
        <f t="shared" si="62"/>
        <v>0</v>
      </c>
      <c r="T144" s="397">
        <f t="shared" si="62"/>
        <v>0</v>
      </c>
      <c r="U144" s="397">
        <f t="shared" si="62"/>
        <v>0</v>
      </c>
      <c r="V144" s="397">
        <f t="shared" si="62"/>
        <v>0</v>
      </c>
      <c r="W144" s="397">
        <f t="shared" si="62"/>
        <v>0</v>
      </c>
      <c r="X144" s="397">
        <f t="shared" si="62"/>
        <v>0</v>
      </c>
      <c r="Y144" s="397">
        <f t="shared" si="62"/>
        <v>0</v>
      </c>
      <c r="Z144" s="397">
        <f t="shared" si="62"/>
        <v>0</v>
      </c>
      <c r="AA144" s="397">
        <f t="shared" si="62"/>
        <v>0</v>
      </c>
      <c r="AB144" s="397">
        <f t="shared" si="62"/>
        <v>0</v>
      </c>
      <c r="AC144" s="397">
        <f t="shared" si="62"/>
        <v>0</v>
      </c>
      <c r="AD144" s="397">
        <f t="shared" si="62"/>
        <v>0</v>
      </c>
      <c r="AE144" s="397">
        <f t="shared" si="62"/>
        <v>0</v>
      </c>
      <c r="AF144" s="397">
        <f t="shared" si="62"/>
        <v>0</v>
      </c>
      <c r="AG144" s="397">
        <f t="shared" si="62"/>
        <v>0</v>
      </c>
      <c r="AH144" s="397">
        <f t="shared" si="62"/>
        <v>0</v>
      </c>
      <c r="AI144" s="397">
        <f t="shared" si="62"/>
        <v>0</v>
      </c>
      <c r="AJ144" s="397">
        <f t="shared" ref="AJ144:AM144" si="63">IF(AJ24=0,0,((AJ6*0.5)+AI24-AJ42)*AJ79*AJ111*AJ$2)</f>
        <v>0</v>
      </c>
      <c r="AK144" s="397">
        <f t="shared" si="63"/>
        <v>0</v>
      </c>
      <c r="AL144" s="397">
        <f t="shared" si="63"/>
        <v>0</v>
      </c>
      <c r="AM144" s="397">
        <f t="shared" si="63"/>
        <v>0</v>
      </c>
    </row>
    <row r="145" spans="1:39" s="95" customFormat="1" hidden="1" x14ac:dyDescent="0.25">
      <c r="A145" s="662"/>
      <c r="B145" s="227" t="s">
        <v>20</v>
      </c>
      <c r="C145" s="397">
        <f t="shared" si="59"/>
        <v>0</v>
      </c>
      <c r="D145" s="397">
        <f t="shared" ref="D145:AI145" si="64">IF(D25=0,0,((D7*0.5)+C25-D43)*D80*D112*D$2)</f>
        <v>0</v>
      </c>
      <c r="E145" s="397">
        <f t="shared" si="64"/>
        <v>0</v>
      </c>
      <c r="F145" s="397">
        <f t="shared" si="64"/>
        <v>0</v>
      </c>
      <c r="G145" s="397">
        <f t="shared" si="64"/>
        <v>0</v>
      </c>
      <c r="H145" s="397">
        <f t="shared" si="64"/>
        <v>0</v>
      </c>
      <c r="I145" s="397">
        <f t="shared" si="64"/>
        <v>0</v>
      </c>
      <c r="J145" s="397">
        <f t="shared" si="64"/>
        <v>0</v>
      </c>
      <c r="K145" s="397">
        <f t="shared" si="64"/>
        <v>0</v>
      </c>
      <c r="L145" s="397">
        <f t="shared" si="64"/>
        <v>0</v>
      </c>
      <c r="M145" s="397">
        <f t="shared" si="64"/>
        <v>0</v>
      </c>
      <c r="N145" s="397">
        <f t="shared" si="64"/>
        <v>0</v>
      </c>
      <c r="O145" s="397">
        <f t="shared" si="64"/>
        <v>0</v>
      </c>
      <c r="P145" s="397">
        <f t="shared" si="64"/>
        <v>0</v>
      </c>
      <c r="Q145" s="397">
        <f t="shared" si="64"/>
        <v>0</v>
      </c>
      <c r="R145" s="397">
        <f t="shared" si="64"/>
        <v>0</v>
      </c>
      <c r="S145" s="397">
        <f t="shared" si="64"/>
        <v>0</v>
      </c>
      <c r="T145" s="397">
        <f t="shared" si="64"/>
        <v>0</v>
      </c>
      <c r="U145" s="397">
        <f t="shared" si="64"/>
        <v>0</v>
      </c>
      <c r="V145" s="397">
        <f t="shared" si="64"/>
        <v>0</v>
      </c>
      <c r="W145" s="397">
        <f t="shared" si="64"/>
        <v>0</v>
      </c>
      <c r="X145" s="397">
        <f t="shared" si="64"/>
        <v>0</v>
      </c>
      <c r="Y145" s="397">
        <f t="shared" si="64"/>
        <v>0</v>
      </c>
      <c r="Z145" s="397">
        <f t="shared" si="64"/>
        <v>0</v>
      </c>
      <c r="AA145" s="397">
        <f t="shared" si="64"/>
        <v>0</v>
      </c>
      <c r="AB145" s="397">
        <f t="shared" si="64"/>
        <v>0</v>
      </c>
      <c r="AC145" s="397">
        <f t="shared" si="64"/>
        <v>0</v>
      </c>
      <c r="AD145" s="397">
        <f t="shared" si="64"/>
        <v>0</v>
      </c>
      <c r="AE145" s="397">
        <f t="shared" si="64"/>
        <v>0</v>
      </c>
      <c r="AF145" s="397">
        <f t="shared" si="64"/>
        <v>0</v>
      </c>
      <c r="AG145" s="397">
        <f t="shared" si="64"/>
        <v>0</v>
      </c>
      <c r="AH145" s="397">
        <f t="shared" si="64"/>
        <v>0</v>
      </c>
      <c r="AI145" s="397">
        <f t="shared" si="64"/>
        <v>0</v>
      </c>
      <c r="AJ145" s="397">
        <f t="shared" ref="AJ145:AM145" si="65">IF(AJ25=0,0,((AJ7*0.5)+AI25-AJ43)*AJ80*AJ112*AJ$2)</f>
        <v>0</v>
      </c>
      <c r="AK145" s="397">
        <f t="shared" si="65"/>
        <v>0</v>
      </c>
      <c r="AL145" s="397">
        <f t="shared" si="65"/>
        <v>0</v>
      </c>
      <c r="AM145" s="397">
        <f t="shared" si="65"/>
        <v>0</v>
      </c>
    </row>
    <row r="146" spans="1:39" s="95" customFormat="1" hidden="1" x14ac:dyDescent="0.25">
      <c r="A146" s="662"/>
      <c r="B146" s="227" t="s">
        <v>1</v>
      </c>
      <c r="C146" s="397">
        <f t="shared" si="59"/>
        <v>0</v>
      </c>
      <c r="D146" s="397">
        <f t="shared" ref="D146:AI146" si="66">IF(D26=0,0,((D8*0.5)+C26-D44)*D81*D113*D$2)</f>
        <v>0</v>
      </c>
      <c r="E146" s="397">
        <f t="shared" si="66"/>
        <v>0</v>
      </c>
      <c r="F146" s="397">
        <f t="shared" si="66"/>
        <v>0</v>
      </c>
      <c r="G146" s="397">
        <f t="shared" si="66"/>
        <v>0</v>
      </c>
      <c r="H146" s="397">
        <f t="shared" si="66"/>
        <v>0</v>
      </c>
      <c r="I146" s="397">
        <f t="shared" si="66"/>
        <v>0</v>
      </c>
      <c r="J146" s="397">
        <f t="shared" si="66"/>
        <v>0</v>
      </c>
      <c r="K146" s="397">
        <f t="shared" si="66"/>
        <v>0</v>
      </c>
      <c r="L146" s="397">
        <f t="shared" si="66"/>
        <v>0</v>
      </c>
      <c r="M146" s="397">
        <f t="shared" si="66"/>
        <v>0</v>
      </c>
      <c r="N146" s="397">
        <f t="shared" si="66"/>
        <v>0</v>
      </c>
      <c r="O146" s="397">
        <f t="shared" si="66"/>
        <v>0</v>
      </c>
      <c r="P146" s="397">
        <f t="shared" si="66"/>
        <v>0</v>
      </c>
      <c r="Q146" s="397">
        <f t="shared" si="66"/>
        <v>0</v>
      </c>
      <c r="R146" s="397">
        <f t="shared" si="66"/>
        <v>0</v>
      </c>
      <c r="S146" s="397">
        <f t="shared" si="66"/>
        <v>0</v>
      </c>
      <c r="T146" s="397">
        <f t="shared" si="66"/>
        <v>0</v>
      </c>
      <c r="U146" s="397">
        <f t="shared" si="66"/>
        <v>0</v>
      </c>
      <c r="V146" s="397">
        <f t="shared" si="66"/>
        <v>0</v>
      </c>
      <c r="W146" s="397">
        <f t="shared" si="66"/>
        <v>0</v>
      </c>
      <c r="X146" s="397">
        <f t="shared" si="66"/>
        <v>0</v>
      </c>
      <c r="Y146" s="397">
        <f t="shared" si="66"/>
        <v>0</v>
      </c>
      <c r="Z146" s="397">
        <f t="shared" si="66"/>
        <v>0</v>
      </c>
      <c r="AA146" s="397">
        <f t="shared" si="66"/>
        <v>0</v>
      </c>
      <c r="AB146" s="397">
        <f t="shared" si="66"/>
        <v>0</v>
      </c>
      <c r="AC146" s="397">
        <f t="shared" si="66"/>
        <v>0</v>
      </c>
      <c r="AD146" s="397">
        <f t="shared" si="66"/>
        <v>0</v>
      </c>
      <c r="AE146" s="397">
        <f t="shared" si="66"/>
        <v>0</v>
      </c>
      <c r="AF146" s="397">
        <f t="shared" si="66"/>
        <v>0</v>
      </c>
      <c r="AG146" s="397">
        <f t="shared" si="66"/>
        <v>0</v>
      </c>
      <c r="AH146" s="397">
        <f t="shared" si="66"/>
        <v>0</v>
      </c>
      <c r="AI146" s="397">
        <f t="shared" si="66"/>
        <v>0</v>
      </c>
      <c r="AJ146" s="397">
        <f t="shared" ref="AJ146:AM146" si="67">IF(AJ26=0,0,((AJ8*0.5)+AI26-AJ44)*AJ81*AJ113*AJ$2)</f>
        <v>0</v>
      </c>
      <c r="AK146" s="397">
        <f t="shared" si="67"/>
        <v>0</v>
      </c>
      <c r="AL146" s="397">
        <f t="shared" si="67"/>
        <v>0</v>
      </c>
      <c r="AM146" s="397">
        <f t="shared" si="67"/>
        <v>0</v>
      </c>
    </row>
    <row r="147" spans="1:39" s="95" customFormat="1" hidden="1" x14ac:dyDescent="0.25">
      <c r="A147" s="662"/>
      <c r="B147" s="227" t="s">
        <v>21</v>
      </c>
      <c r="C147" s="397">
        <f t="shared" si="59"/>
        <v>0</v>
      </c>
      <c r="D147" s="397">
        <f t="shared" ref="D147:AI147" si="68">IF(D27=0,0,((D9*0.5)+C27-D45)*D82*D114*D$2)</f>
        <v>0</v>
      </c>
      <c r="E147" s="397">
        <f t="shared" si="68"/>
        <v>0</v>
      </c>
      <c r="F147" s="397">
        <f t="shared" si="68"/>
        <v>0</v>
      </c>
      <c r="G147" s="397">
        <f t="shared" si="68"/>
        <v>0</v>
      </c>
      <c r="H147" s="397">
        <f t="shared" si="68"/>
        <v>0</v>
      </c>
      <c r="I147" s="397">
        <f t="shared" si="68"/>
        <v>0</v>
      </c>
      <c r="J147" s="397">
        <f t="shared" si="68"/>
        <v>0</v>
      </c>
      <c r="K147" s="397">
        <f t="shared" si="68"/>
        <v>0</v>
      </c>
      <c r="L147" s="397">
        <f t="shared" si="68"/>
        <v>0</v>
      </c>
      <c r="M147" s="397">
        <f t="shared" si="68"/>
        <v>0</v>
      </c>
      <c r="N147" s="397">
        <f t="shared" si="68"/>
        <v>0</v>
      </c>
      <c r="O147" s="397">
        <f t="shared" si="68"/>
        <v>0</v>
      </c>
      <c r="P147" s="397">
        <f t="shared" si="68"/>
        <v>0</v>
      </c>
      <c r="Q147" s="397">
        <f t="shared" si="68"/>
        <v>0</v>
      </c>
      <c r="R147" s="397">
        <f t="shared" si="68"/>
        <v>0</v>
      </c>
      <c r="S147" s="397">
        <f t="shared" si="68"/>
        <v>0</v>
      </c>
      <c r="T147" s="397">
        <f t="shared" si="68"/>
        <v>0</v>
      </c>
      <c r="U147" s="397">
        <f t="shared" si="68"/>
        <v>0</v>
      </c>
      <c r="V147" s="397">
        <f t="shared" si="68"/>
        <v>0</v>
      </c>
      <c r="W147" s="397">
        <f t="shared" si="68"/>
        <v>0</v>
      </c>
      <c r="X147" s="397">
        <f t="shared" si="68"/>
        <v>0</v>
      </c>
      <c r="Y147" s="397">
        <f t="shared" si="68"/>
        <v>0</v>
      </c>
      <c r="Z147" s="397">
        <f t="shared" si="68"/>
        <v>0</v>
      </c>
      <c r="AA147" s="397">
        <f t="shared" si="68"/>
        <v>0</v>
      </c>
      <c r="AB147" s="397">
        <f t="shared" si="68"/>
        <v>0</v>
      </c>
      <c r="AC147" s="397">
        <f t="shared" si="68"/>
        <v>0</v>
      </c>
      <c r="AD147" s="397">
        <f t="shared" si="68"/>
        <v>0</v>
      </c>
      <c r="AE147" s="397">
        <f t="shared" si="68"/>
        <v>0</v>
      </c>
      <c r="AF147" s="397">
        <f t="shared" si="68"/>
        <v>0</v>
      </c>
      <c r="AG147" s="397">
        <f t="shared" si="68"/>
        <v>0</v>
      </c>
      <c r="AH147" s="397">
        <f t="shared" si="68"/>
        <v>0</v>
      </c>
      <c r="AI147" s="397">
        <f t="shared" si="68"/>
        <v>0</v>
      </c>
      <c r="AJ147" s="397">
        <f t="shared" ref="AJ147:AM147" si="69">IF(AJ27=0,0,((AJ9*0.5)+AI27-AJ45)*AJ82*AJ114*AJ$2)</f>
        <v>0</v>
      </c>
      <c r="AK147" s="397">
        <f t="shared" si="69"/>
        <v>0</v>
      </c>
      <c r="AL147" s="397">
        <f t="shared" si="69"/>
        <v>0</v>
      </c>
      <c r="AM147" s="397">
        <f t="shared" si="69"/>
        <v>0</v>
      </c>
    </row>
    <row r="148" spans="1:39" s="95" customFormat="1" hidden="1" x14ac:dyDescent="0.25">
      <c r="A148" s="662"/>
      <c r="B148" s="74" t="s">
        <v>9</v>
      </c>
      <c r="C148" s="397">
        <f t="shared" si="59"/>
        <v>0</v>
      </c>
      <c r="D148" s="397">
        <f t="shared" ref="D148:AI148" si="70">IF(D28=0,0,((D10*0.5)+C28-D46)*D83*D115*D$2)</f>
        <v>0</v>
      </c>
      <c r="E148" s="397">
        <f t="shared" si="70"/>
        <v>0</v>
      </c>
      <c r="F148" s="397">
        <f t="shared" si="70"/>
        <v>0</v>
      </c>
      <c r="G148" s="397">
        <f t="shared" si="70"/>
        <v>0</v>
      </c>
      <c r="H148" s="397">
        <f t="shared" si="70"/>
        <v>0</v>
      </c>
      <c r="I148" s="397">
        <f t="shared" si="70"/>
        <v>0</v>
      </c>
      <c r="J148" s="397">
        <f t="shared" si="70"/>
        <v>0</v>
      </c>
      <c r="K148" s="397">
        <f t="shared" si="70"/>
        <v>0</v>
      </c>
      <c r="L148" s="397">
        <f t="shared" si="70"/>
        <v>0</v>
      </c>
      <c r="M148" s="397">
        <f t="shared" si="70"/>
        <v>0</v>
      </c>
      <c r="N148" s="397">
        <f t="shared" si="70"/>
        <v>0</v>
      </c>
      <c r="O148" s="397">
        <f t="shared" si="70"/>
        <v>0</v>
      </c>
      <c r="P148" s="397">
        <f t="shared" si="70"/>
        <v>0</v>
      </c>
      <c r="Q148" s="397">
        <f t="shared" si="70"/>
        <v>0</v>
      </c>
      <c r="R148" s="397">
        <f t="shared" si="70"/>
        <v>0</v>
      </c>
      <c r="S148" s="397">
        <f t="shared" si="70"/>
        <v>0</v>
      </c>
      <c r="T148" s="397">
        <f t="shared" si="70"/>
        <v>0</v>
      </c>
      <c r="U148" s="397">
        <f t="shared" si="70"/>
        <v>0</v>
      </c>
      <c r="V148" s="397">
        <f t="shared" si="70"/>
        <v>0</v>
      </c>
      <c r="W148" s="397">
        <f t="shared" si="70"/>
        <v>0</v>
      </c>
      <c r="X148" s="397">
        <f t="shared" si="70"/>
        <v>0</v>
      </c>
      <c r="Y148" s="397">
        <f t="shared" si="70"/>
        <v>0</v>
      </c>
      <c r="Z148" s="397">
        <f t="shared" si="70"/>
        <v>0</v>
      </c>
      <c r="AA148" s="397">
        <f t="shared" si="70"/>
        <v>0</v>
      </c>
      <c r="AB148" s="397">
        <f t="shared" si="70"/>
        <v>0</v>
      </c>
      <c r="AC148" s="397">
        <f t="shared" si="70"/>
        <v>0</v>
      </c>
      <c r="AD148" s="397">
        <f t="shared" si="70"/>
        <v>0</v>
      </c>
      <c r="AE148" s="397">
        <f t="shared" si="70"/>
        <v>0</v>
      </c>
      <c r="AF148" s="397">
        <f t="shared" si="70"/>
        <v>0</v>
      </c>
      <c r="AG148" s="397">
        <f t="shared" si="70"/>
        <v>0</v>
      </c>
      <c r="AH148" s="397">
        <f t="shared" si="70"/>
        <v>0</v>
      </c>
      <c r="AI148" s="397">
        <f t="shared" si="70"/>
        <v>0</v>
      </c>
      <c r="AJ148" s="397">
        <f t="shared" ref="AJ148:AM148" si="71">IF(AJ28=0,0,((AJ10*0.5)+AI28-AJ46)*AJ83*AJ115*AJ$2)</f>
        <v>0</v>
      </c>
      <c r="AK148" s="397">
        <f t="shared" si="71"/>
        <v>0</v>
      </c>
      <c r="AL148" s="397">
        <f t="shared" si="71"/>
        <v>0</v>
      </c>
      <c r="AM148" s="397">
        <f t="shared" si="71"/>
        <v>0</v>
      </c>
    </row>
    <row r="149" spans="1:39" s="95" customFormat="1" hidden="1" x14ac:dyDescent="0.25">
      <c r="A149" s="662"/>
      <c r="B149" s="74" t="s">
        <v>3</v>
      </c>
      <c r="C149" s="397">
        <f t="shared" si="59"/>
        <v>0</v>
      </c>
      <c r="D149" s="397">
        <f t="shared" ref="D149:AI149" si="72">IF(D29=0,0,((D11*0.5)+C29-D47)*D84*D116*D$2)</f>
        <v>0</v>
      </c>
      <c r="E149" s="397">
        <f t="shared" si="72"/>
        <v>0</v>
      </c>
      <c r="F149" s="397">
        <f t="shared" si="72"/>
        <v>0</v>
      </c>
      <c r="G149" s="397">
        <f t="shared" si="72"/>
        <v>0</v>
      </c>
      <c r="H149" s="397">
        <f t="shared" si="72"/>
        <v>0</v>
      </c>
      <c r="I149" s="397">
        <f t="shared" si="72"/>
        <v>0</v>
      </c>
      <c r="J149" s="397">
        <f t="shared" si="72"/>
        <v>0</v>
      </c>
      <c r="K149" s="397">
        <f t="shared" si="72"/>
        <v>0</v>
      </c>
      <c r="L149" s="397">
        <f t="shared" si="72"/>
        <v>0</v>
      </c>
      <c r="M149" s="397">
        <f t="shared" si="72"/>
        <v>0</v>
      </c>
      <c r="N149" s="397">
        <f t="shared" si="72"/>
        <v>0</v>
      </c>
      <c r="O149" s="397">
        <f t="shared" si="72"/>
        <v>0</v>
      </c>
      <c r="P149" s="397">
        <f t="shared" si="72"/>
        <v>0</v>
      </c>
      <c r="Q149" s="397">
        <f t="shared" si="72"/>
        <v>0</v>
      </c>
      <c r="R149" s="397">
        <f t="shared" si="72"/>
        <v>0</v>
      </c>
      <c r="S149" s="397">
        <f t="shared" si="72"/>
        <v>0</v>
      </c>
      <c r="T149" s="397">
        <f t="shared" si="72"/>
        <v>0</v>
      </c>
      <c r="U149" s="397">
        <f t="shared" si="72"/>
        <v>0</v>
      </c>
      <c r="V149" s="397">
        <f t="shared" si="72"/>
        <v>0</v>
      </c>
      <c r="W149" s="397">
        <f t="shared" si="72"/>
        <v>0</v>
      </c>
      <c r="X149" s="397">
        <f t="shared" si="72"/>
        <v>0</v>
      </c>
      <c r="Y149" s="397">
        <f t="shared" si="72"/>
        <v>0</v>
      </c>
      <c r="Z149" s="397">
        <f t="shared" si="72"/>
        <v>0</v>
      </c>
      <c r="AA149" s="397">
        <f t="shared" si="72"/>
        <v>0</v>
      </c>
      <c r="AB149" s="397">
        <f t="shared" si="72"/>
        <v>0</v>
      </c>
      <c r="AC149" s="397">
        <f t="shared" si="72"/>
        <v>0</v>
      </c>
      <c r="AD149" s="397">
        <f t="shared" si="72"/>
        <v>0</v>
      </c>
      <c r="AE149" s="397">
        <f t="shared" si="72"/>
        <v>0</v>
      </c>
      <c r="AF149" s="397">
        <f t="shared" si="72"/>
        <v>0</v>
      </c>
      <c r="AG149" s="397">
        <f t="shared" si="72"/>
        <v>0</v>
      </c>
      <c r="AH149" s="397">
        <f t="shared" si="72"/>
        <v>0</v>
      </c>
      <c r="AI149" s="397">
        <f t="shared" si="72"/>
        <v>0</v>
      </c>
      <c r="AJ149" s="397">
        <f t="shared" ref="AJ149:AM149" si="73">IF(AJ29=0,0,((AJ11*0.5)+AI29-AJ47)*AJ84*AJ116*AJ$2)</f>
        <v>0</v>
      </c>
      <c r="AK149" s="397">
        <f t="shared" si="73"/>
        <v>0</v>
      </c>
      <c r="AL149" s="397">
        <f t="shared" si="73"/>
        <v>0</v>
      </c>
      <c r="AM149" s="397">
        <f t="shared" si="73"/>
        <v>0</v>
      </c>
    </row>
    <row r="150" spans="1:39" s="95" customFormat="1" ht="15.75" hidden="1" customHeight="1" x14ac:dyDescent="0.25">
      <c r="A150" s="662"/>
      <c r="B150" s="74" t="s">
        <v>4</v>
      </c>
      <c r="C150" s="397">
        <f t="shared" si="59"/>
        <v>0</v>
      </c>
      <c r="D150" s="397">
        <f t="shared" ref="D150:AI150" si="74">IF(D30=0,0,((D12*0.5)+C30-D48)*D85*D117*D$2)</f>
        <v>80.478465041571027</v>
      </c>
      <c r="E150" s="397">
        <f t="shared" si="74"/>
        <v>2993.1892137926384</v>
      </c>
      <c r="F150" s="397">
        <f t="shared" si="74"/>
        <v>6876.5254716098962</v>
      </c>
      <c r="G150" s="397">
        <f t="shared" si="74"/>
        <v>10958.734981039439</v>
      </c>
      <c r="H150" s="397">
        <f t="shared" si="74"/>
        <v>20715.00433249976</v>
      </c>
      <c r="I150" s="397">
        <f t="shared" si="74"/>
        <v>33111.637894386477</v>
      </c>
      <c r="J150" s="397">
        <f t="shared" si="74"/>
        <v>30581.955237032966</v>
      </c>
      <c r="K150" s="397">
        <f t="shared" si="74"/>
        <v>31964.56555459947</v>
      </c>
      <c r="L150" s="397">
        <f t="shared" si="74"/>
        <v>20826.816047745073</v>
      </c>
      <c r="M150" s="397">
        <f t="shared" si="74"/>
        <v>17370.487808538106</v>
      </c>
      <c r="N150" s="397">
        <f t="shared" si="74"/>
        <v>18479.330411511306</v>
      </c>
      <c r="O150" s="397">
        <f t="shared" si="74"/>
        <v>20288.445852489043</v>
      </c>
      <c r="P150" s="397">
        <f t="shared" si="74"/>
        <v>15595.082615577325</v>
      </c>
      <c r="Q150" s="397">
        <f t="shared" si="74"/>
        <v>17400.745886515462</v>
      </c>
      <c r="R150" s="397">
        <f t="shared" si="74"/>
        <v>17580.415630560921</v>
      </c>
      <c r="S150" s="397">
        <f t="shared" si="74"/>
        <v>21966.598874667157</v>
      </c>
      <c r="T150" s="397">
        <f t="shared" si="74"/>
        <v>1789.6062863954351</v>
      </c>
      <c r="U150" s="397">
        <f t="shared" si="74"/>
        <v>2207.8362377624871</v>
      </c>
      <c r="V150" s="397">
        <f t="shared" si="74"/>
        <v>1803.6507309205338</v>
      </c>
      <c r="W150" s="397">
        <f t="shared" si="74"/>
        <v>1848.4734358763624</v>
      </c>
      <c r="X150" s="397">
        <f t="shared" si="74"/>
        <v>1229.0667932972347</v>
      </c>
      <c r="Y150" s="397">
        <f t="shared" si="74"/>
        <v>1012.1924646885828</v>
      </c>
      <c r="Z150" s="397">
        <f t="shared" si="74"/>
        <v>1057.4948648993065</v>
      </c>
      <c r="AA150" s="397">
        <f t="shared" si="74"/>
        <v>1147.1758762972861</v>
      </c>
      <c r="AB150" s="397">
        <f t="shared" si="74"/>
        <v>890.10023878335414</v>
      </c>
      <c r="AC150" s="397">
        <f t="shared" si="74"/>
        <v>1010.8654132226036</v>
      </c>
      <c r="AD150" s="397">
        <f t="shared" si="74"/>
        <v>1001.7256719073963</v>
      </c>
      <c r="AE150" s="397">
        <f t="shared" si="74"/>
        <v>1275.3684807241041</v>
      </c>
      <c r="AF150" s="397">
        <f t="shared" si="74"/>
        <v>1789.6062863954351</v>
      </c>
      <c r="AG150" s="397">
        <f t="shared" si="74"/>
        <v>2207.8362377624871</v>
      </c>
      <c r="AH150" s="397">
        <f t="shared" si="74"/>
        <v>1803.6507309205338</v>
      </c>
      <c r="AI150" s="397">
        <f t="shared" si="74"/>
        <v>1848.4734358763624</v>
      </c>
      <c r="AJ150" s="397">
        <f t="shared" ref="AJ150:AM150" si="75">IF(AJ30=0,0,((AJ12*0.5)+AI30-AJ48)*AJ85*AJ117*AJ$2)</f>
        <v>1229.0667932972347</v>
      </c>
      <c r="AK150" s="397">
        <f t="shared" si="75"/>
        <v>1012.1924646885828</v>
      </c>
      <c r="AL150" s="397">
        <f t="shared" si="75"/>
        <v>1057.4948648993065</v>
      </c>
      <c r="AM150" s="397">
        <f t="shared" si="75"/>
        <v>1147.1758762972861</v>
      </c>
    </row>
    <row r="151" spans="1:39" s="95" customFormat="1" hidden="1" x14ac:dyDescent="0.25">
      <c r="A151" s="662"/>
      <c r="B151" s="74" t="s">
        <v>5</v>
      </c>
      <c r="C151" s="397">
        <f t="shared" si="59"/>
        <v>0</v>
      </c>
      <c r="D151" s="397">
        <f t="shared" ref="D151:AI151" si="76">IF(D31=0,0,((D13*0.5)+C31-D49)*D86*D118*D$2)</f>
        <v>0</v>
      </c>
      <c r="E151" s="397">
        <f t="shared" si="76"/>
        <v>0</v>
      </c>
      <c r="F151" s="397">
        <f t="shared" si="76"/>
        <v>0</v>
      </c>
      <c r="G151" s="397">
        <f t="shared" si="76"/>
        <v>0</v>
      </c>
      <c r="H151" s="397">
        <f t="shared" si="76"/>
        <v>0</v>
      </c>
      <c r="I151" s="397">
        <f t="shared" si="76"/>
        <v>0</v>
      </c>
      <c r="J151" s="397">
        <f t="shared" si="76"/>
        <v>0</v>
      </c>
      <c r="K151" s="397">
        <f t="shared" si="76"/>
        <v>0</v>
      </c>
      <c r="L151" s="397">
        <f t="shared" si="76"/>
        <v>0</v>
      </c>
      <c r="M151" s="397">
        <f t="shared" si="76"/>
        <v>0</v>
      </c>
      <c r="N151" s="397">
        <f t="shared" si="76"/>
        <v>0</v>
      </c>
      <c r="O151" s="397">
        <f t="shared" si="76"/>
        <v>0</v>
      </c>
      <c r="P151" s="397">
        <f t="shared" si="76"/>
        <v>0</v>
      </c>
      <c r="Q151" s="397">
        <f t="shared" si="76"/>
        <v>0</v>
      </c>
      <c r="R151" s="397">
        <f t="shared" si="76"/>
        <v>0</v>
      </c>
      <c r="S151" s="397">
        <f t="shared" si="76"/>
        <v>0</v>
      </c>
      <c r="T151" s="397">
        <f t="shared" si="76"/>
        <v>0</v>
      </c>
      <c r="U151" s="397">
        <f t="shared" si="76"/>
        <v>0</v>
      </c>
      <c r="V151" s="397">
        <f t="shared" si="76"/>
        <v>0</v>
      </c>
      <c r="W151" s="397">
        <f t="shared" si="76"/>
        <v>0</v>
      </c>
      <c r="X151" s="397">
        <f t="shared" si="76"/>
        <v>0</v>
      </c>
      <c r="Y151" s="397">
        <f t="shared" si="76"/>
        <v>0</v>
      </c>
      <c r="Z151" s="397">
        <f t="shared" si="76"/>
        <v>0</v>
      </c>
      <c r="AA151" s="397">
        <f t="shared" si="76"/>
        <v>0</v>
      </c>
      <c r="AB151" s="397">
        <f t="shared" si="76"/>
        <v>0</v>
      </c>
      <c r="AC151" s="397">
        <f t="shared" si="76"/>
        <v>0</v>
      </c>
      <c r="AD151" s="397">
        <f t="shared" si="76"/>
        <v>0</v>
      </c>
      <c r="AE151" s="397">
        <f t="shared" si="76"/>
        <v>0</v>
      </c>
      <c r="AF151" s="397">
        <f t="shared" si="76"/>
        <v>0</v>
      </c>
      <c r="AG151" s="397">
        <f t="shared" si="76"/>
        <v>0</v>
      </c>
      <c r="AH151" s="397">
        <f t="shared" si="76"/>
        <v>0</v>
      </c>
      <c r="AI151" s="397">
        <f t="shared" si="76"/>
        <v>0</v>
      </c>
      <c r="AJ151" s="397">
        <f t="shared" ref="AJ151:AM151" si="77">IF(AJ31=0,0,((AJ13*0.5)+AI31-AJ49)*AJ86*AJ118*AJ$2)</f>
        <v>0</v>
      </c>
      <c r="AK151" s="397">
        <f t="shared" si="77"/>
        <v>0</v>
      </c>
      <c r="AL151" s="397">
        <f t="shared" si="77"/>
        <v>0</v>
      </c>
      <c r="AM151" s="397">
        <f t="shared" si="77"/>
        <v>0</v>
      </c>
    </row>
    <row r="152" spans="1:39" s="95" customFormat="1" hidden="1" x14ac:dyDescent="0.25">
      <c r="A152" s="662"/>
      <c r="B152" s="74" t="s">
        <v>22</v>
      </c>
      <c r="C152" s="397">
        <f t="shared" si="59"/>
        <v>0</v>
      </c>
      <c r="D152" s="397">
        <f t="shared" ref="D152:AI152" si="78">IF(D32=0,0,((D14*0.5)+C32-D50)*D87*D119*D$2)</f>
        <v>0</v>
      </c>
      <c r="E152" s="397">
        <f t="shared" si="78"/>
        <v>0</v>
      </c>
      <c r="F152" s="397">
        <f t="shared" si="78"/>
        <v>0</v>
      </c>
      <c r="G152" s="397">
        <f t="shared" si="78"/>
        <v>0</v>
      </c>
      <c r="H152" s="397">
        <f t="shared" si="78"/>
        <v>0</v>
      </c>
      <c r="I152" s="397">
        <f t="shared" si="78"/>
        <v>0</v>
      </c>
      <c r="J152" s="397">
        <f t="shared" si="78"/>
        <v>0</v>
      </c>
      <c r="K152" s="397">
        <f t="shared" si="78"/>
        <v>0</v>
      </c>
      <c r="L152" s="397">
        <f t="shared" si="78"/>
        <v>0</v>
      </c>
      <c r="M152" s="397">
        <f t="shared" si="78"/>
        <v>0</v>
      </c>
      <c r="N152" s="397">
        <f t="shared" si="78"/>
        <v>0</v>
      </c>
      <c r="O152" s="397">
        <f t="shared" si="78"/>
        <v>0</v>
      </c>
      <c r="P152" s="397">
        <f t="shared" si="78"/>
        <v>0</v>
      </c>
      <c r="Q152" s="397">
        <f t="shared" si="78"/>
        <v>0</v>
      </c>
      <c r="R152" s="397">
        <f t="shared" si="78"/>
        <v>0</v>
      </c>
      <c r="S152" s="397">
        <f t="shared" si="78"/>
        <v>0</v>
      </c>
      <c r="T152" s="397">
        <f t="shared" si="78"/>
        <v>0</v>
      </c>
      <c r="U152" s="397">
        <f t="shared" si="78"/>
        <v>0</v>
      </c>
      <c r="V152" s="397">
        <f t="shared" si="78"/>
        <v>0</v>
      </c>
      <c r="W152" s="397">
        <f t="shared" si="78"/>
        <v>0</v>
      </c>
      <c r="X152" s="397">
        <f t="shared" si="78"/>
        <v>0</v>
      </c>
      <c r="Y152" s="397">
        <f t="shared" si="78"/>
        <v>0</v>
      </c>
      <c r="Z152" s="397">
        <f t="shared" si="78"/>
        <v>0</v>
      </c>
      <c r="AA152" s="397">
        <f t="shared" si="78"/>
        <v>0</v>
      </c>
      <c r="AB152" s="397">
        <f t="shared" si="78"/>
        <v>0</v>
      </c>
      <c r="AC152" s="397">
        <f t="shared" si="78"/>
        <v>0</v>
      </c>
      <c r="AD152" s="397">
        <f t="shared" si="78"/>
        <v>0</v>
      </c>
      <c r="AE152" s="397">
        <f t="shared" si="78"/>
        <v>0</v>
      </c>
      <c r="AF152" s="397">
        <f t="shared" si="78"/>
        <v>0</v>
      </c>
      <c r="AG152" s="397">
        <f t="shared" si="78"/>
        <v>0</v>
      </c>
      <c r="AH152" s="397">
        <f t="shared" si="78"/>
        <v>0</v>
      </c>
      <c r="AI152" s="397">
        <f t="shared" si="78"/>
        <v>0</v>
      </c>
      <c r="AJ152" s="397">
        <f t="shared" ref="AJ152:AM152" si="79">IF(AJ32=0,0,((AJ14*0.5)+AI32-AJ50)*AJ87*AJ119*AJ$2)</f>
        <v>0</v>
      </c>
      <c r="AK152" s="397">
        <f t="shared" si="79"/>
        <v>0</v>
      </c>
      <c r="AL152" s="397">
        <f t="shared" si="79"/>
        <v>0</v>
      </c>
      <c r="AM152" s="397">
        <f t="shared" si="79"/>
        <v>0</v>
      </c>
    </row>
    <row r="153" spans="1:39" s="95" customFormat="1" hidden="1" x14ac:dyDescent="0.25">
      <c r="A153" s="662"/>
      <c r="B153" s="74" t="s">
        <v>23</v>
      </c>
      <c r="C153" s="397">
        <f t="shared" si="59"/>
        <v>0</v>
      </c>
      <c r="D153" s="397">
        <f t="shared" ref="D153:AI153" si="80">IF(D33=0,0,((D15*0.5)+C33-D51)*D88*D120*D$2)</f>
        <v>0</v>
      </c>
      <c r="E153" s="397">
        <f t="shared" si="80"/>
        <v>0</v>
      </c>
      <c r="F153" s="397">
        <f t="shared" si="80"/>
        <v>0</v>
      </c>
      <c r="G153" s="397">
        <f t="shared" si="80"/>
        <v>0</v>
      </c>
      <c r="H153" s="397">
        <f t="shared" si="80"/>
        <v>0</v>
      </c>
      <c r="I153" s="397">
        <f t="shared" si="80"/>
        <v>0</v>
      </c>
      <c r="J153" s="397">
        <f t="shared" si="80"/>
        <v>0</v>
      </c>
      <c r="K153" s="397">
        <f t="shared" si="80"/>
        <v>0</v>
      </c>
      <c r="L153" s="397">
        <f t="shared" si="80"/>
        <v>0</v>
      </c>
      <c r="M153" s="397">
        <f t="shared" si="80"/>
        <v>0</v>
      </c>
      <c r="N153" s="397">
        <f t="shared" si="80"/>
        <v>0</v>
      </c>
      <c r="O153" s="397">
        <f t="shared" si="80"/>
        <v>0</v>
      </c>
      <c r="P153" s="397">
        <f t="shared" si="80"/>
        <v>0</v>
      </c>
      <c r="Q153" s="397">
        <f t="shared" si="80"/>
        <v>0</v>
      </c>
      <c r="R153" s="397">
        <f t="shared" si="80"/>
        <v>0</v>
      </c>
      <c r="S153" s="397">
        <f t="shared" si="80"/>
        <v>0</v>
      </c>
      <c r="T153" s="397">
        <f t="shared" si="80"/>
        <v>0</v>
      </c>
      <c r="U153" s="397">
        <f t="shared" si="80"/>
        <v>0</v>
      </c>
      <c r="V153" s="397">
        <f t="shared" si="80"/>
        <v>0</v>
      </c>
      <c r="W153" s="397">
        <f t="shared" si="80"/>
        <v>0</v>
      </c>
      <c r="X153" s="397">
        <f t="shared" si="80"/>
        <v>0</v>
      </c>
      <c r="Y153" s="397">
        <f t="shared" si="80"/>
        <v>0</v>
      </c>
      <c r="Z153" s="397">
        <f t="shared" si="80"/>
        <v>0</v>
      </c>
      <c r="AA153" s="397">
        <f t="shared" si="80"/>
        <v>0</v>
      </c>
      <c r="AB153" s="397">
        <f t="shared" si="80"/>
        <v>0</v>
      </c>
      <c r="AC153" s="397">
        <f t="shared" si="80"/>
        <v>0</v>
      </c>
      <c r="AD153" s="397">
        <f t="shared" si="80"/>
        <v>0</v>
      </c>
      <c r="AE153" s="397">
        <f t="shared" si="80"/>
        <v>0</v>
      </c>
      <c r="AF153" s="397">
        <f t="shared" si="80"/>
        <v>0</v>
      </c>
      <c r="AG153" s="397">
        <f t="shared" si="80"/>
        <v>0</v>
      </c>
      <c r="AH153" s="397">
        <f t="shared" si="80"/>
        <v>0</v>
      </c>
      <c r="AI153" s="397">
        <f t="shared" si="80"/>
        <v>0</v>
      </c>
      <c r="AJ153" s="397">
        <f t="shared" ref="AJ153:AM153" si="81">IF(AJ33=0,0,((AJ15*0.5)+AI33-AJ51)*AJ88*AJ120*AJ$2)</f>
        <v>0</v>
      </c>
      <c r="AK153" s="397">
        <f t="shared" si="81"/>
        <v>0</v>
      </c>
      <c r="AL153" s="397">
        <f t="shared" si="81"/>
        <v>0</v>
      </c>
      <c r="AM153" s="397">
        <f t="shared" si="81"/>
        <v>0</v>
      </c>
    </row>
    <row r="154" spans="1:39" s="95" customFormat="1" ht="15.75" hidden="1" customHeight="1" x14ac:dyDescent="0.25">
      <c r="A154" s="662"/>
      <c r="B154" s="74" t="s">
        <v>7</v>
      </c>
      <c r="C154" s="397">
        <f t="shared" si="59"/>
        <v>0</v>
      </c>
      <c r="D154" s="397">
        <f t="shared" ref="D154:AI154" si="82">IF(D34=0,0,((D16*0.5)+C34-D52)*D89*D121*D$2)</f>
        <v>0</v>
      </c>
      <c r="E154" s="397">
        <f t="shared" si="82"/>
        <v>0</v>
      </c>
      <c r="F154" s="397">
        <f t="shared" si="82"/>
        <v>0</v>
      </c>
      <c r="G154" s="397">
        <f t="shared" si="82"/>
        <v>0</v>
      </c>
      <c r="H154" s="397">
        <f t="shared" si="82"/>
        <v>0</v>
      </c>
      <c r="I154" s="397">
        <f t="shared" si="82"/>
        <v>0</v>
      </c>
      <c r="J154" s="397">
        <f t="shared" si="82"/>
        <v>0</v>
      </c>
      <c r="K154" s="397">
        <f t="shared" si="82"/>
        <v>0</v>
      </c>
      <c r="L154" s="397">
        <f t="shared" si="82"/>
        <v>0</v>
      </c>
      <c r="M154" s="397">
        <f t="shared" si="82"/>
        <v>0</v>
      </c>
      <c r="N154" s="397">
        <f t="shared" si="82"/>
        <v>0</v>
      </c>
      <c r="O154" s="397">
        <f t="shared" si="82"/>
        <v>0</v>
      </c>
      <c r="P154" s="397">
        <f t="shared" si="82"/>
        <v>0</v>
      </c>
      <c r="Q154" s="397">
        <f t="shared" si="82"/>
        <v>0</v>
      </c>
      <c r="R154" s="397">
        <f t="shared" si="82"/>
        <v>0</v>
      </c>
      <c r="S154" s="397">
        <f t="shared" si="82"/>
        <v>0</v>
      </c>
      <c r="T154" s="397">
        <f t="shared" si="82"/>
        <v>0</v>
      </c>
      <c r="U154" s="397">
        <f t="shared" si="82"/>
        <v>0</v>
      </c>
      <c r="V154" s="397">
        <f t="shared" si="82"/>
        <v>0</v>
      </c>
      <c r="W154" s="397">
        <f t="shared" si="82"/>
        <v>0</v>
      </c>
      <c r="X154" s="397">
        <f t="shared" si="82"/>
        <v>0</v>
      </c>
      <c r="Y154" s="397">
        <f t="shared" si="82"/>
        <v>0</v>
      </c>
      <c r="Z154" s="397">
        <f t="shared" si="82"/>
        <v>0</v>
      </c>
      <c r="AA154" s="397">
        <f t="shared" si="82"/>
        <v>0</v>
      </c>
      <c r="AB154" s="397">
        <f t="shared" si="82"/>
        <v>0</v>
      </c>
      <c r="AC154" s="397">
        <f t="shared" si="82"/>
        <v>0</v>
      </c>
      <c r="AD154" s="397">
        <f t="shared" si="82"/>
        <v>0</v>
      </c>
      <c r="AE154" s="397">
        <f t="shared" si="82"/>
        <v>0</v>
      </c>
      <c r="AF154" s="397">
        <f t="shared" si="82"/>
        <v>0</v>
      </c>
      <c r="AG154" s="397">
        <f t="shared" si="82"/>
        <v>0</v>
      </c>
      <c r="AH154" s="397">
        <f t="shared" si="82"/>
        <v>0</v>
      </c>
      <c r="AI154" s="397">
        <f t="shared" si="82"/>
        <v>0</v>
      </c>
      <c r="AJ154" s="397">
        <f t="shared" ref="AJ154:AM154" si="83">IF(AJ34=0,0,((AJ16*0.5)+AI34-AJ52)*AJ89*AJ121*AJ$2)</f>
        <v>0</v>
      </c>
      <c r="AK154" s="397">
        <f t="shared" si="83"/>
        <v>0</v>
      </c>
      <c r="AL154" s="397">
        <f t="shared" si="83"/>
        <v>0</v>
      </c>
      <c r="AM154" s="397">
        <f t="shared" si="83"/>
        <v>0</v>
      </c>
    </row>
    <row r="155" spans="1:39" s="95" customFormat="1" ht="15.75" hidden="1" customHeight="1" x14ac:dyDescent="0.25">
      <c r="A155" s="662"/>
      <c r="B155" s="74" t="s">
        <v>8</v>
      </c>
      <c r="C155" s="397">
        <f t="shared" si="59"/>
        <v>0</v>
      </c>
      <c r="D155" s="397">
        <f t="shared" ref="D155:AI155" si="84">IF(D35=0,0,((D17*0.5)+C35-D53)*D90*D122*D$2)</f>
        <v>0</v>
      </c>
      <c r="E155" s="397">
        <f t="shared" si="84"/>
        <v>0</v>
      </c>
      <c r="F155" s="397">
        <f t="shared" si="84"/>
        <v>0</v>
      </c>
      <c r="G155" s="397">
        <f t="shared" si="84"/>
        <v>0</v>
      </c>
      <c r="H155" s="397">
        <f t="shared" si="84"/>
        <v>0</v>
      </c>
      <c r="I155" s="397">
        <f t="shared" si="84"/>
        <v>0</v>
      </c>
      <c r="J155" s="397">
        <f t="shared" si="84"/>
        <v>0</v>
      </c>
      <c r="K155" s="397">
        <f t="shared" si="84"/>
        <v>0</v>
      </c>
      <c r="L155" s="397">
        <f t="shared" si="84"/>
        <v>0</v>
      </c>
      <c r="M155" s="397">
        <f t="shared" si="84"/>
        <v>0</v>
      </c>
      <c r="N155" s="397">
        <f t="shared" si="84"/>
        <v>0</v>
      </c>
      <c r="O155" s="397">
        <f t="shared" si="84"/>
        <v>0</v>
      </c>
      <c r="P155" s="397">
        <f t="shared" si="84"/>
        <v>0</v>
      </c>
      <c r="Q155" s="397">
        <f t="shared" si="84"/>
        <v>0</v>
      </c>
      <c r="R155" s="397">
        <f t="shared" si="84"/>
        <v>0</v>
      </c>
      <c r="S155" s="397">
        <f t="shared" si="84"/>
        <v>0</v>
      </c>
      <c r="T155" s="397">
        <f t="shared" si="84"/>
        <v>0</v>
      </c>
      <c r="U155" s="397">
        <f t="shared" si="84"/>
        <v>0</v>
      </c>
      <c r="V155" s="397">
        <f t="shared" si="84"/>
        <v>0</v>
      </c>
      <c r="W155" s="397">
        <f t="shared" si="84"/>
        <v>0</v>
      </c>
      <c r="X155" s="397">
        <f t="shared" si="84"/>
        <v>0</v>
      </c>
      <c r="Y155" s="397">
        <f t="shared" si="84"/>
        <v>0</v>
      </c>
      <c r="Z155" s="397">
        <f t="shared" si="84"/>
        <v>0</v>
      </c>
      <c r="AA155" s="397">
        <f t="shared" si="84"/>
        <v>0</v>
      </c>
      <c r="AB155" s="397">
        <f t="shared" si="84"/>
        <v>0</v>
      </c>
      <c r="AC155" s="397">
        <f t="shared" si="84"/>
        <v>0</v>
      </c>
      <c r="AD155" s="397">
        <f t="shared" si="84"/>
        <v>0</v>
      </c>
      <c r="AE155" s="397">
        <f t="shared" si="84"/>
        <v>0</v>
      </c>
      <c r="AF155" s="397">
        <f t="shared" si="84"/>
        <v>0</v>
      </c>
      <c r="AG155" s="397">
        <f t="shared" si="84"/>
        <v>0</v>
      </c>
      <c r="AH155" s="397">
        <f t="shared" si="84"/>
        <v>0</v>
      </c>
      <c r="AI155" s="397">
        <f t="shared" si="84"/>
        <v>0</v>
      </c>
      <c r="AJ155" s="397">
        <f t="shared" ref="AJ155:AM155" si="85">IF(AJ35=0,0,((AJ17*0.5)+AI35-AJ53)*AJ90*AJ122*AJ$2)</f>
        <v>0</v>
      </c>
      <c r="AK155" s="397">
        <f t="shared" si="85"/>
        <v>0</v>
      </c>
      <c r="AL155" s="397">
        <f t="shared" si="85"/>
        <v>0</v>
      </c>
      <c r="AM155" s="397">
        <f t="shared" si="85"/>
        <v>0</v>
      </c>
    </row>
    <row r="156" spans="1:39" s="95" customFormat="1" ht="15.75" hidden="1" customHeight="1" x14ac:dyDescent="0.25">
      <c r="A156" s="662"/>
      <c r="B156" s="13"/>
      <c r="C156" s="306"/>
      <c r="D156" s="306"/>
      <c r="E156" s="306"/>
      <c r="F156" s="306"/>
      <c r="G156" s="306"/>
      <c r="H156" s="306"/>
      <c r="I156" s="306"/>
      <c r="J156" s="306"/>
      <c r="K156" s="306"/>
      <c r="L156" s="306"/>
      <c r="M156" s="306"/>
      <c r="N156" s="306"/>
      <c r="O156" s="306"/>
      <c r="P156" s="306"/>
      <c r="Q156" s="306"/>
      <c r="R156" s="306"/>
      <c r="S156" s="306"/>
      <c r="T156" s="306"/>
      <c r="U156" s="306"/>
      <c r="V156" s="306"/>
      <c r="W156" s="306"/>
      <c r="X156" s="306"/>
      <c r="Y156" s="306"/>
      <c r="Z156" s="306"/>
      <c r="AA156" s="306"/>
      <c r="AB156" s="306"/>
      <c r="AC156" s="306"/>
      <c r="AD156" s="306"/>
      <c r="AE156" s="306"/>
      <c r="AF156" s="306"/>
      <c r="AG156" s="306"/>
      <c r="AH156" s="306"/>
      <c r="AI156" s="306"/>
      <c r="AJ156" s="306"/>
      <c r="AK156" s="306"/>
      <c r="AL156" s="306"/>
      <c r="AM156" s="306"/>
    </row>
    <row r="157" spans="1:39" s="95" customFormat="1" ht="15.75" hidden="1" customHeight="1" x14ac:dyDescent="0.25">
      <c r="A157" s="662"/>
      <c r="B157" s="226" t="s">
        <v>25</v>
      </c>
      <c r="C157" s="397">
        <f>SUM(C143:C156)</f>
        <v>0</v>
      </c>
      <c r="D157" s="397">
        <f>SUM(D143:D156)</f>
        <v>80.478465041571027</v>
      </c>
      <c r="E157" s="397">
        <f t="shared" ref="E157:AM157" si="86">SUM(E143:E156)</f>
        <v>2993.1892137926384</v>
      </c>
      <c r="F157" s="397">
        <f t="shared" si="86"/>
        <v>6876.5254716098962</v>
      </c>
      <c r="G157" s="397">
        <f t="shared" si="86"/>
        <v>10958.734981039439</v>
      </c>
      <c r="H157" s="397">
        <f t="shared" si="86"/>
        <v>20715.00433249976</v>
      </c>
      <c r="I157" s="397">
        <f t="shared" si="86"/>
        <v>33111.637894386477</v>
      </c>
      <c r="J157" s="397">
        <f t="shared" si="86"/>
        <v>30581.955237032966</v>
      </c>
      <c r="K157" s="397">
        <f t="shared" si="86"/>
        <v>31964.56555459947</v>
      </c>
      <c r="L157" s="404">
        <f t="shared" si="86"/>
        <v>20826.816047745073</v>
      </c>
      <c r="M157" s="397">
        <f t="shared" si="86"/>
        <v>17370.487808538106</v>
      </c>
      <c r="N157" s="397">
        <f t="shared" si="86"/>
        <v>18479.330411511306</v>
      </c>
      <c r="O157" s="397">
        <f t="shared" si="86"/>
        <v>20288.445852489043</v>
      </c>
      <c r="P157" s="397">
        <f t="shared" si="86"/>
        <v>15595.082615577325</v>
      </c>
      <c r="Q157" s="397">
        <f t="shared" si="86"/>
        <v>17400.745886515462</v>
      </c>
      <c r="R157" s="397">
        <f t="shared" si="86"/>
        <v>17580.415630560921</v>
      </c>
      <c r="S157" s="397">
        <f t="shared" si="86"/>
        <v>21966.598874667157</v>
      </c>
      <c r="T157" s="397">
        <f t="shared" si="86"/>
        <v>1789.6062863954351</v>
      </c>
      <c r="U157" s="397">
        <f t="shared" si="86"/>
        <v>2207.8362377624871</v>
      </c>
      <c r="V157" s="397">
        <f t="shared" si="86"/>
        <v>1803.6507309205338</v>
      </c>
      <c r="W157" s="397">
        <f t="shared" si="86"/>
        <v>1848.4734358763624</v>
      </c>
      <c r="X157" s="397">
        <f t="shared" si="86"/>
        <v>1229.0667932972347</v>
      </c>
      <c r="Y157" s="397">
        <f t="shared" si="86"/>
        <v>1012.1924646885828</v>
      </c>
      <c r="Z157" s="397">
        <f t="shared" si="86"/>
        <v>1057.4948648993065</v>
      </c>
      <c r="AA157" s="397">
        <f t="shared" si="86"/>
        <v>1147.1758762972861</v>
      </c>
      <c r="AB157" s="397">
        <f t="shared" si="86"/>
        <v>890.10023878335414</v>
      </c>
      <c r="AC157" s="397">
        <f t="shared" si="86"/>
        <v>1010.8654132226036</v>
      </c>
      <c r="AD157" s="397">
        <f t="shared" si="86"/>
        <v>1001.7256719073963</v>
      </c>
      <c r="AE157" s="397">
        <f t="shared" si="86"/>
        <v>1275.3684807241041</v>
      </c>
      <c r="AF157" s="397">
        <f t="shared" si="86"/>
        <v>1789.6062863954351</v>
      </c>
      <c r="AG157" s="397">
        <f t="shared" si="86"/>
        <v>2207.8362377624871</v>
      </c>
      <c r="AH157" s="397">
        <f t="shared" si="86"/>
        <v>1803.6507309205338</v>
      </c>
      <c r="AI157" s="397">
        <f t="shared" si="86"/>
        <v>1848.4734358763624</v>
      </c>
      <c r="AJ157" s="397">
        <f t="shared" si="86"/>
        <v>1229.0667932972347</v>
      </c>
      <c r="AK157" s="397">
        <f t="shared" si="86"/>
        <v>1012.1924646885828</v>
      </c>
      <c r="AL157" s="397">
        <f t="shared" si="86"/>
        <v>1057.4948648993065</v>
      </c>
      <c r="AM157" s="397">
        <f t="shared" si="86"/>
        <v>1147.1758762972861</v>
      </c>
    </row>
    <row r="158" spans="1:39" s="95" customFormat="1" ht="16.5" hidden="1" customHeight="1" thickBot="1" x14ac:dyDescent="0.3">
      <c r="A158" s="663"/>
      <c r="B158" s="127" t="s">
        <v>26</v>
      </c>
      <c r="C158" s="405">
        <f>C157</f>
        <v>0</v>
      </c>
      <c r="D158" s="405">
        <f>C158+D157</f>
        <v>80.478465041571027</v>
      </c>
      <c r="E158" s="405">
        <f t="shared" ref="E158:AM158" si="87">D158+E157</f>
        <v>3073.6676788342093</v>
      </c>
      <c r="F158" s="405">
        <f t="shared" si="87"/>
        <v>9950.1931504441054</v>
      </c>
      <c r="G158" s="405">
        <f t="shared" si="87"/>
        <v>20908.928131483546</v>
      </c>
      <c r="H158" s="405">
        <f t="shared" si="87"/>
        <v>41623.932463983307</v>
      </c>
      <c r="I158" s="405">
        <f t="shared" si="87"/>
        <v>74735.57035836979</v>
      </c>
      <c r="J158" s="405">
        <f t="shared" si="87"/>
        <v>105317.52559540275</v>
      </c>
      <c r="K158" s="405">
        <f t="shared" si="87"/>
        <v>137282.09115000223</v>
      </c>
      <c r="L158" s="405">
        <f t="shared" si="87"/>
        <v>158108.90719774732</v>
      </c>
      <c r="M158" s="405">
        <f t="shared" si="87"/>
        <v>175479.39500628543</v>
      </c>
      <c r="N158" s="405">
        <f t="shared" si="87"/>
        <v>193958.72541779673</v>
      </c>
      <c r="O158" s="405">
        <f t="shared" si="87"/>
        <v>214247.17127028576</v>
      </c>
      <c r="P158" s="405">
        <f t="shared" si="87"/>
        <v>229842.25388586309</v>
      </c>
      <c r="Q158" s="405">
        <f t="shared" si="87"/>
        <v>247242.99977237853</v>
      </c>
      <c r="R158" s="405">
        <f t="shared" si="87"/>
        <v>264823.41540293943</v>
      </c>
      <c r="S158" s="405">
        <f t="shared" si="87"/>
        <v>286790.01427760656</v>
      </c>
      <c r="T158" s="405">
        <f t="shared" si="87"/>
        <v>288579.62056400202</v>
      </c>
      <c r="U158" s="405">
        <f t="shared" si="87"/>
        <v>290787.45680176449</v>
      </c>
      <c r="V158" s="405">
        <f t="shared" si="87"/>
        <v>292591.10753268504</v>
      </c>
      <c r="W158" s="405">
        <f t="shared" si="87"/>
        <v>294439.58096856141</v>
      </c>
      <c r="X158" s="405">
        <f t="shared" si="87"/>
        <v>295668.64776185865</v>
      </c>
      <c r="Y158" s="405">
        <f t="shared" si="87"/>
        <v>296680.84022654721</v>
      </c>
      <c r="Z158" s="405">
        <f t="shared" si="87"/>
        <v>297738.33509144653</v>
      </c>
      <c r="AA158" s="405">
        <f t="shared" si="87"/>
        <v>298885.51096774382</v>
      </c>
      <c r="AB158" s="405">
        <f t="shared" si="87"/>
        <v>299775.61120652716</v>
      </c>
      <c r="AC158" s="405">
        <f t="shared" si="87"/>
        <v>300786.47661974974</v>
      </c>
      <c r="AD158" s="405">
        <f t="shared" si="87"/>
        <v>301788.20229165716</v>
      </c>
      <c r="AE158" s="405">
        <f t="shared" si="87"/>
        <v>303063.57077238127</v>
      </c>
      <c r="AF158" s="405">
        <f t="shared" si="87"/>
        <v>304853.17705877672</v>
      </c>
      <c r="AG158" s="405">
        <f t="shared" si="87"/>
        <v>307061.0132965392</v>
      </c>
      <c r="AH158" s="405">
        <f t="shared" si="87"/>
        <v>308864.66402745974</v>
      </c>
      <c r="AI158" s="405">
        <f t="shared" si="87"/>
        <v>310713.13746333611</v>
      </c>
      <c r="AJ158" s="405">
        <f t="shared" si="87"/>
        <v>311942.20425663335</v>
      </c>
      <c r="AK158" s="405">
        <f t="shared" si="87"/>
        <v>312954.39672132191</v>
      </c>
      <c r="AL158" s="405">
        <f t="shared" si="87"/>
        <v>314011.89158622123</v>
      </c>
      <c r="AM158" s="405">
        <f t="shared" si="87"/>
        <v>315159.06746251852</v>
      </c>
    </row>
    <row r="159" spans="1:39" s="95" customFormat="1" hidden="1" x14ac:dyDescent="0.25">
      <c r="C159" s="97"/>
      <c r="D159" s="97"/>
      <c r="E159" s="97"/>
      <c r="F159" s="97"/>
      <c r="G159" s="97"/>
      <c r="H159" s="97"/>
      <c r="I159" s="97"/>
      <c r="J159" s="97"/>
      <c r="K159" s="97"/>
      <c r="L159" s="97"/>
      <c r="M159" s="97"/>
      <c r="N159" s="97"/>
    </row>
    <row r="160" spans="1:39" s="95" customFormat="1" ht="15.75" hidden="1" thickBot="1" x14ac:dyDescent="0.3">
      <c r="C160" s="97"/>
      <c r="D160" s="97"/>
      <c r="E160" s="97"/>
      <c r="F160" s="97"/>
      <c r="G160" s="97"/>
      <c r="H160" s="97"/>
      <c r="I160" s="97"/>
      <c r="J160" s="97"/>
      <c r="K160" s="97"/>
      <c r="L160" s="97"/>
      <c r="M160" s="97"/>
      <c r="N160" s="97"/>
    </row>
    <row r="161" spans="1:39" s="95" customFormat="1" ht="15.75" hidden="1" customHeight="1" thickBot="1" x14ac:dyDescent="0.3">
      <c r="A161" s="661" t="s">
        <v>121</v>
      </c>
      <c r="B161" s="247" t="s">
        <v>117</v>
      </c>
      <c r="C161" s="135">
        <f>C$4</f>
        <v>45292</v>
      </c>
      <c r="D161" s="135">
        <f t="shared" ref="D161:AM161" si="88">D$4</f>
        <v>45323</v>
      </c>
      <c r="E161" s="135">
        <f t="shared" si="88"/>
        <v>45352</v>
      </c>
      <c r="F161" s="135">
        <f t="shared" si="88"/>
        <v>45383</v>
      </c>
      <c r="G161" s="135">
        <f t="shared" si="88"/>
        <v>45413</v>
      </c>
      <c r="H161" s="135">
        <f t="shared" si="88"/>
        <v>45444</v>
      </c>
      <c r="I161" s="135">
        <f t="shared" si="88"/>
        <v>45474</v>
      </c>
      <c r="J161" s="135">
        <f t="shared" si="88"/>
        <v>45505</v>
      </c>
      <c r="K161" s="135">
        <f t="shared" si="88"/>
        <v>45536</v>
      </c>
      <c r="L161" s="135">
        <f t="shared" si="88"/>
        <v>45566</v>
      </c>
      <c r="M161" s="135">
        <f t="shared" si="88"/>
        <v>45597</v>
      </c>
      <c r="N161" s="135">
        <f t="shared" si="88"/>
        <v>45627</v>
      </c>
      <c r="O161" s="135">
        <f t="shared" si="88"/>
        <v>45658</v>
      </c>
      <c r="P161" s="135">
        <f t="shared" si="88"/>
        <v>45689</v>
      </c>
      <c r="Q161" s="135">
        <f t="shared" si="88"/>
        <v>45717</v>
      </c>
      <c r="R161" s="135">
        <f t="shared" si="88"/>
        <v>45748</v>
      </c>
      <c r="S161" s="135">
        <f t="shared" si="88"/>
        <v>45778</v>
      </c>
      <c r="T161" s="135">
        <f t="shared" si="88"/>
        <v>45809</v>
      </c>
      <c r="U161" s="135">
        <f t="shared" si="88"/>
        <v>45839</v>
      </c>
      <c r="V161" s="135">
        <f t="shared" si="88"/>
        <v>45870</v>
      </c>
      <c r="W161" s="135">
        <f t="shared" si="88"/>
        <v>45901</v>
      </c>
      <c r="X161" s="135">
        <f t="shared" si="88"/>
        <v>45931</v>
      </c>
      <c r="Y161" s="135">
        <f t="shared" si="88"/>
        <v>45962</v>
      </c>
      <c r="Z161" s="135">
        <f t="shared" si="88"/>
        <v>45992</v>
      </c>
      <c r="AA161" s="135">
        <f t="shared" si="88"/>
        <v>46023</v>
      </c>
      <c r="AB161" s="135">
        <f t="shared" si="88"/>
        <v>46054</v>
      </c>
      <c r="AC161" s="135">
        <f t="shared" si="88"/>
        <v>46082</v>
      </c>
      <c r="AD161" s="135">
        <f t="shared" si="88"/>
        <v>46113</v>
      </c>
      <c r="AE161" s="135">
        <f t="shared" si="88"/>
        <v>46143</v>
      </c>
      <c r="AF161" s="135">
        <f t="shared" si="88"/>
        <v>46174</v>
      </c>
      <c r="AG161" s="135">
        <f t="shared" si="88"/>
        <v>46204</v>
      </c>
      <c r="AH161" s="135">
        <f t="shared" si="88"/>
        <v>46235</v>
      </c>
      <c r="AI161" s="135">
        <f t="shared" si="88"/>
        <v>46266</v>
      </c>
      <c r="AJ161" s="135">
        <f t="shared" si="88"/>
        <v>46296</v>
      </c>
      <c r="AK161" s="135">
        <f t="shared" si="88"/>
        <v>46327</v>
      </c>
      <c r="AL161" s="135">
        <f t="shared" si="88"/>
        <v>46357</v>
      </c>
      <c r="AM161" s="135">
        <f t="shared" si="88"/>
        <v>46388</v>
      </c>
    </row>
    <row r="162" spans="1:39" s="95" customFormat="1" hidden="1" x14ac:dyDescent="0.25">
      <c r="A162" s="662"/>
      <c r="B162" s="227" t="s">
        <v>19</v>
      </c>
      <c r="C162" s="397">
        <f t="shared" ref="C162:C174" si="89">IF(C23=0,0,((C5*0.5)-C41)*C78*C127*C$2)</f>
        <v>0</v>
      </c>
      <c r="D162" s="397">
        <f t="shared" ref="D162:AI162" si="90">IF(D23=0,0,((D5*0.5)+C23-D41)*D78*D127*D$2)</f>
        <v>0</v>
      </c>
      <c r="E162" s="397">
        <f t="shared" si="90"/>
        <v>0</v>
      </c>
      <c r="F162" s="397">
        <f t="shared" si="90"/>
        <v>0</v>
      </c>
      <c r="G162" s="397">
        <f t="shared" si="90"/>
        <v>0</v>
      </c>
      <c r="H162" s="397">
        <f t="shared" si="90"/>
        <v>0</v>
      </c>
      <c r="I162" s="397">
        <f t="shared" si="90"/>
        <v>0</v>
      </c>
      <c r="J162" s="397">
        <f t="shared" si="90"/>
        <v>0</v>
      </c>
      <c r="K162" s="397">
        <f t="shared" si="90"/>
        <v>0</v>
      </c>
      <c r="L162" s="397">
        <f t="shared" si="90"/>
        <v>0</v>
      </c>
      <c r="M162" s="397">
        <f t="shared" si="90"/>
        <v>0</v>
      </c>
      <c r="N162" s="397">
        <f t="shared" si="90"/>
        <v>0</v>
      </c>
      <c r="O162" s="397">
        <f t="shared" si="90"/>
        <v>0</v>
      </c>
      <c r="P162" s="397">
        <f t="shared" si="90"/>
        <v>0</v>
      </c>
      <c r="Q162" s="397">
        <f t="shared" si="90"/>
        <v>0</v>
      </c>
      <c r="R162" s="397">
        <f t="shared" si="90"/>
        <v>0</v>
      </c>
      <c r="S162" s="397">
        <f t="shared" si="90"/>
        <v>0</v>
      </c>
      <c r="T162" s="397">
        <f t="shared" si="90"/>
        <v>0</v>
      </c>
      <c r="U162" s="397">
        <f t="shared" si="90"/>
        <v>0</v>
      </c>
      <c r="V162" s="397">
        <f t="shared" si="90"/>
        <v>0</v>
      </c>
      <c r="W162" s="397">
        <f t="shared" si="90"/>
        <v>0</v>
      </c>
      <c r="X162" s="397">
        <f t="shared" si="90"/>
        <v>0</v>
      </c>
      <c r="Y162" s="397">
        <f t="shared" si="90"/>
        <v>0</v>
      </c>
      <c r="Z162" s="397">
        <f t="shared" si="90"/>
        <v>0</v>
      </c>
      <c r="AA162" s="397">
        <f t="shared" si="90"/>
        <v>0</v>
      </c>
      <c r="AB162" s="397">
        <f t="shared" si="90"/>
        <v>0</v>
      </c>
      <c r="AC162" s="397">
        <f t="shared" si="90"/>
        <v>0</v>
      </c>
      <c r="AD162" s="397">
        <f t="shared" si="90"/>
        <v>0</v>
      </c>
      <c r="AE162" s="397">
        <f t="shared" si="90"/>
        <v>0</v>
      </c>
      <c r="AF162" s="397">
        <f t="shared" si="90"/>
        <v>0</v>
      </c>
      <c r="AG162" s="397">
        <f t="shared" si="90"/>
        <v>0</v>
      </c>
      <c r="AH162" s="397">
        <f t="shared" si="90"/>
        <v>0</v>
      </c>
      <c r="AI162" s="397">
        <f t="shared" si="90"/>
        <v>0</v>
      </c>
      <c r="AJ162" s="397">
        <f t="shared" ref="AJ162:AM162" si="91">IF(AJ23=0,0,((AJ5*0.5)+AI23-AJ41)*AJ78*AJ127*AJ$2)</f>
        <v>0</v>
      </c>
      <c r="AK162" s="397">
        <f t="shared" si="91"/>
        <v>0</v>
      </c>
      <c r="AL162" s="397">
        <f t="shared" si="91"/>
        <v>0</v>
      </c>
      <c r="AM162" s="397">
        <f t="shared" si="91"/>
        <v>0</v>
      </c>
    </row>
    <row r="163" spans="1:39" s="95" customFormat="1" hidden="1" x14ac:dyDescent="0.25">
      <c r="A163" s="662"/>
      <c r="B163" s="227" t="s">
        <v>0</v>
      </c>
      <c r="C163" s="397">
        <f t="shared" si="89"/>
        <v>0</v>
      </c>
      <c r="D163" s="397">
        <f t="shared" ref="D163:AI163" si="92">IF(D24=0,0,((D6*0.5)+C24-D42)*D79*D128*D$2)</f>
        <v>0</v>
      </c>
      <c r="E163" s="397">
        <f t="shared" si="92"/>
        <v>0</v>
      </c>
      <c r="F163" s="397">
        <f t="shared" si="92"/>
        <v>0</v>
      </c>
      <c r="G163" s="397">
        <f t="shared" si="92"/>
        <v>0</v>
      </c>
      <c r="H163" s="397">
        <f t="shared" si="92"/>
        <v>0</v>
      </c>
      <c r="I163" s="397">
        <f t="shared" si="92"/>
        <v>0</v>
      </c>
      <c r="J163" s="397">
        <f t="shared" si="92"/>
        <v>0</v>
      </c>
      <c r="K163" s="397">
        <f t="shared" si="92"/>
        <v>0</v>
      </c>
      <c r="L163" s="397">
        <f t="shared" si="92"/>
        <v>0</v>
      </c>
      <c r="M163" s="397">
        <f t="shared" si="92"/>
        <v>0</v>
      </c>
      <c r="N163" s="397">
        <f t="shared" si="92"/>
        <v>0</v>
      </c>
      <c r="O163" s="397">
        <f t="shared" si="92"/>
        <v>0</v>
      </c>
      <c r="P163" s="397">
        <f t="shared" si="92"/>
        <v>0</v>
      </c>
      <c r="Q163" s="397">
        <f t="shared" si="92"/>
        <v>0</v>
      </c>
      <c r="R163" s="397">
        <f t="shared" si="92"/>
        <v>0</v>
      </c>
      <c r="S163" s="397">
        <f t="shared" si="92"/>
        <v>0</v>
      </c>
      <c r="T163" s="397">
        <f t="shared" si="92"/>
        <v>0</v>
      </c>
      <c r="U163" s="397">
        <f t="shared" si="92"/>
        <v>0</v>
      </c>
      <c r="V163" s="397">
        <f t="shared" si="92"/>
        <v>0</v>
      </c>
      <c r="W163" s="397">
        <f t="shared" si="92"/>
        <v>0</v>
      </c>
      <c r="X163" s="397">
        <f t="shared" si="92"/>
        <v>0</v>
      </c>
      <c r="Y163" s="397">
        <f t="shared" si="92"/>
        <v>0</v>
      </c>
      <c r="Z163" s="397">
        <f t="shared" si="92"/>
        <v>0</v>
      </c>
      <c r="AA163" s="397">
        <f t="shared" si="92"/>
        <v>0</v>
      </c>
      <c r="AB163" s="397">
        <f t="shared" si="92"/>
        <v>0</v>
      </c>
      <c r="AC163" s="397">
        <f t="shared" si="92"/>
        <v>0</v>
      </c>
      <c r="AD163" s="397">
        <f t="shared" si="92"/>
        <v>0</v>
      </c>
      <c r="AE163" s="397">
        <f t="shared" si="92"/>
        <v>0</v>
      </c>
      <c r="AF163" s="397">
        <f t="shared" si="92"/>
        <v>0</v>
      </c>
      <c r="AG163" s="397">
        <f t="shared" si="92"/>
        <v>0</v>
      </c>
      <c r="AH163" s="397">
        <f t="shared" si="92"/>
        <v>0</v>
      </c>
      <c r="AI163" s="397">
        <f t="shared" si="92"/>
        <v>0</v>
      </c>
      <c r="AJ163" s="397">
        <f t="shared" ref="AJ163:AM163" si="93">IF(AJ24=0,0,((AJ6*0.5)+AI24-AJ42)*AJ79*AJ128*AJ$2)</f>
        <v>0</v>
      </c>
      <c r="AK163" s="397">
        <f t="shared" si="93"/>
        <v>0</v>
      </c>
      <c r="AL163" s="397">
        <f t="shared" si="93"/>
        <v>0</v>
      </c>
      <c r="AM163" s="397">
        <f t="shared" si="93"/>
        <v>0</v>
      </c>
    </row>
    <row r="164" spans="1:39" s="95" customFormat="1" hidden="1" x14ac:dyDescent="0.25">
      <c r="A164" s="662"/>
      <c r="B164" s="227" t="s">
        <v>20</v>
      </c>
      <c r="C164" s="397">
        <f t="shared" si="89"/>
        <v>0</v>
      </c>
      <c r="D164" s="397">
        <f t="shared" ref="D164:AI164" si="94">IF(D25=0,0,((D7*0.5)+C25-D43)*D80*D129*D$2)</f>
        <v>0</v>
      </c>
      <c r="E164" s="397">
        <f t="shared" si="94"/>
        <v>0</v>
      </c>
      <c r="F164" s="397">
        <f t="shared" si="94"/>
        <v>0</v>
      </c>
      <c r="G164" s="397">
        <f t="shared" si="94"/>
        <v>0</v>
      </c>
      <c r="H164" s="397">
        <f t="shared" si="94"/>
        <v>0</v>
      </c>
      <c r="I164" s="397">
        <f t="shared" si="94"/>
        <v>0</v>
      </c>
      <c r="J164" s="397">
        <f t="shared" si="94"/>
        <v>0</v>
      </c>
      <c r="K164" s="397">
        <f t="shared" si="94"/>
        <v>0</v>
      </c>
      <c r="L164" s="397">
        <f t="shared" si="94"/>
        <v>0</v>
      </c>
      <c r="M164" s="397">
        <f t="shared" si="94"/>
        <v>0</v>
      </c>
      <c r="N164" s="397">
        <f t="shared" si="94"/>
        <v>0</v>
      </c>
      <c r="O164" s="397">
        <f t="shared" si="94"/>
        <v>0</v>
      </c>
      <c r="P164" s="397">
        <f t="shared" si="94"/>
        <v>0</v>
      </c>
      <c r="Q164" s="397">
        <f t="shared" si="94"/>
        <v>0</v>
      </c>
      <c r="R164" s="397">
        <f t="shared" si="94"/>
        <v>0</v>
      </c>
      <c r="S164" s="397">
        <f t="shared" si="94"/>
        <v>0</v>
      </c>
      <c r="T164" s="397">
        <f t="shared" si="94"/>
        <v>0</v>
      </c>
      <c r="U164" s="397">
        <f t="shared" si="94"/>
        <v>0</v>
      </c>
      <c r="V164" s="397">
        <f t="shared" si="94"/>
        <v>0</v>
      </c>
      <c r="W164" s="397">
        <f t="shared" si="94"/>
        <v>0</v>
      </c>
      <c r="X164" s="397">
        <f t="shared" si="94"/>
        <v>0</v>
      </c>
      <c r="Y164" s="397">
        <f t="shared" si="94"/>
        <v>0</v>
      </c>
      <c r="Z164" s="397">
        <f t="shared" si="94"/>
        <v>0</v>
      </c>
      <c r="AA164" s="397">
        <f t="shared" si="94"/>
        <v>0</v>
      </c>
      <c r="AB164" s="397">
        <f t="shared" si="94"/>
        <v>0</v>
      </c>
      <c r="AC164" s="397">
        <f t="shared" si="94"/>
        <v>0</v>
      </c>
      <c r="AD164" s="397">
        <f t="shared" si="94"/>
        <v>0</v>
      </c>
      <c r="AE164" s="397">
        <f t="shared" si="94"/>
        <v>0</v>
      </c>
      <c r="AF164" s="397">
        <f t="shared" si="94"/>
        <v>0</v>
      </c>
      <c r="AG164" s="397">
        <f t="shared" si="94"/>
        <v>0</v>
      </c>
      <c r="AH164" s="397">
        <f t="shared" si="94"/>
        <v>0</v>
      </c>
      <c r="AI164" s="397">
        <f t="shared" si="94"/>
        <v>0</v>
      </c>
      <c r="AJ164" s="397">
        <f t="shared" ref="AJ164:AM164" si="95">IF(AJ25=0,0,((AJ7*0.5)+AI25-AJ43)*AJ80*AJ129*AJ$2)</f>
        <v>0</v>
      </c>
      <c r="AK164" s="397">
        <f t="shared" si="95"/>
        <v>0</v>
      </c>
      <c r="AL164" s="397">
        <f t="shared" si="95"/>
        <v>0</v>
      </c>
      <c r="AM164" s="397">
        <f t="shared" si="95"/>
        <v>0</v>
      </c>
    </row>
    <row r="165" spans="1:39" s="95" customFormat="1" hidden="1" x14ac:dyDescent="0.25">
      <c r="A165" s="662"/>
      <c r="B165" s="227" t="s">
        <v>1</v>
      </c>
      <c r="C165" s="397">
        <f t="shared" si="89"/>
        <v>0</v>
      </c>
      <c r="D165" s="397">
        <f t="shared" ref="D165:AI165" si="96">IF(D26=0,0,((D8*0.5)+C26-D44)*D81*D130*D$2)</f>
        <v>0</v>
      </c>
      <c r="E165" s="397">
        <f t="shared" si="96"/>
        <v>0</v>
      </c>
      <c r="F165" s="397">
        <f t="shared" si="96"/>
        <v>0</v>
      </c>
      <c r="G165" s="397">
        <f t="shared" si="96"/>
        <v>0</v>
      </c>
      <c r="H165" s="397">
        <f t="shared" si="96"/>
        <v>0</v>
      </c>
      <c r="I165" s="397">
        <f t="shared" si="96"/>
        <v>0</v>
      </c>
      <c r="J165" s="397">
        <f t="shared" si="96"/>
        <v>0</v>
      </c>
      <c r="K165" s="397">
        <f t="shared" si="96"/>
        <v>0</v>
      </c>
      <c r="L165" s="397">
        <f t="shared" si="96"/>
        <v>0</v>
      </c>
      <c r="M165" s="397">
        <f t="shared" si="96"/>
        <v>0</v>
      </c>
      <c r="N165" s="397">
        <f t="shared" si="96"/>
        <v>0</v>
      </c>
      <c r="O165" s="397">
        <f t="shared" si="96"/>
        <v>0</v>
      </c>
      <c r="P165" s="397">
        <f t="shared" si="96"/>
        <v>0</v>
      </c>
      <c r="Q165" s="397">
        <f t="shared" si="96"/>
        <v>0</v>
      </c>
      <c r="R165" s="397">
        <f t="shared" si="96"/>
        <v>0</v>
      </c>
      <c r="S165" s="397">
        <f t="shared" si="96"/>
        <v>0</v>
      </c>
      <c r="T165" s="397">
        <f t="shared" si="96"/>
        <v>0</v>
      </c>
      <c r="U165" s="397">
        <f t="shared" si="96"/>
        <v>0</v>
      </c>
      <c r="V165" s="397">
        <f t="shared" si="96"/>
        <v>0</v>
      </c>
      <c r="W165" s="397">
        <f t="shared" si="96"/>
        <v>0</v>
      </c>
      <c r="X165" s="397">
        <f t="shared" si="96"/>
        <v>0</v>
      </c>
      <c r="Y165" s="397">
        <f t="shared" si="96"/>
        <v>0</v>
      </c>
      <c r="Z165" s="397">
        <f t="shared" si="96"/>
        <v>0</v>
      </c>
      <c r="AA165" s="397">
        <f t="shared" si="96"/>
        <v>0</v>
      </c>
      <c r="AB165" s="397">
        <f t="shared" si="96"/>
        <v>0</v>
      </c>
      <c r="AC165" s="397">
        <f t="shared" si="96"/>
        <v>0</v>
      </c>
      <c r="AD165" s="397">
        <f t="shared" si="96"/>
        <v>0</v>
      </c>
      <c r="AE165" s="397">
        <f t="shared" si="96"/>
        <v>0</v>
      </c>
      <c r="AF165" s="397">
        <f t="shared" si="96"/>
        <v>0</v>
      </c>
      <c r="AG165" s="397">
        <f t="shared" si="96"/>
        <v>0</v>
      </c>
      <c r="AH165" s="397">
        <f t="shared" si="96"/>
        <v>0</v>
      </c>
      <c r="AI165" s="397">
        <f t="shared" si="96"/>
        <v>0</v>
      </c>
      <c r="AJ165" s="397">
        <f t="shared" ref="AJ165:AM165" si="97">IF(AJ26=0,0,((AJ8*0.5)+AI26-AJ44)*AJ81*AJ130*AJ$2)</f>
        <v>0</v>
      </c>
      <c r="AK165" s="397">
        <f t="shared" si="97"/>
        <v>0</v>
      </c>
      <c r="AL165" s="397">
        <f t="shared" si="97"/>
        <v>0</v>
      </c>
      <c r="AM165" s="397">
        <f t="shared" si="97"/>
        <v>0</v>
      </c>
    </row>
    <row r="166" spans="1:39" s="95" customFormat="1" hidden="1" x14ac:dyDescent="0.25">
      <c r="A166" s="662"/>
      <c r="B166" s="227" t="s">
        <v>21</v>
      </c>
      <c r="C166" s="397">
        <f t="shared" si="89"/>
        <v>0</v>
      </c>
      <c r="D166" s="397">
        <f t="shared" ref="D166:AI166" si="98">IF(D27=0,0,((D9*0.5)+C27-D45)*D82*D131*D$2)</f>
        <v>0</v>
      </c>
      <c r="E166" s="397">
        <f t="shared" si="98"/>
        <v>0</v>
      </c>
      <c r="F166" s="397">
        <f t="shared" si="98"/>
        <v>0</v>
      </c>
      <c r="G166" s="397">
        <f t="shared" si="98"/>
        <v>0</v>
      </c>
      <c r="H166" s="397">
        <f t="shared" si="98"/>
        <v>0</v>
      </c>
      <c r="I166" s="397">
        <f t="shared" si="98"/>
        <v>0</v>
      </c>
      <c r="J166" s="397">
        <f t="shared" si="98"/>
        <v>0</v>
      </c>
      <c r="K166" s="397">
        <f t="shared" si="98"/>
        <v>0</v>
      </c>
      <c r="L166" s="397">
        <f t="shared" si="98"/>
        <v>0</v>
      </c>
      <c r="M166" s="397">
        <f t="shared" si="98"/>
        <v>0</v>
      </c>
      <c r="N166" s="397">
        <f t="shared" si="98"/>
        <v>0</v>
      </c>
      <c r="O166" s="397">
        <f t="shared" si="98"/>
        <v>0</v>
      </c>
      <c r="P166" s="397">
        <f t="shared" si="98"/>
        <v>0</v>
      </c>
      <c r="Q166" s="397">
        <f t="shared" si="98"/>
        <v>0</v>
      </c>
      <c r="R166" s="397">
        <f t="shared" si="98"/>
        <v>0</v>
      </c>
      <c r="S166" s="397">
        <f t="shared" si="98"/>
        <v>0</v>
      </c>
      <c r="T166" s="397">
        <f t="shared" si="98"/>
        <v>0</v>
      </c>
      <c r="U166" s="397">
        <f t="shared" si="98"/>
        <v>0</v>
      </c>
      <c r="V166" s="397">
        <f t="shared" si="98"/>
        <v>0</v>
      </c>
      <c r="W166" s="397">
        <f t="shared" si="98"/>
        <v>0</v>
      </c>
      <c r="X166" s="397">
        <f t="shared" si="98"/>
        <v>0</v>
      </c>
      <c r="Y166" s="397">
        <f t="shared" si="98"/>
        <v>0</v>
      </c>
      <c r="Z166" s="397">
        <f t="shared" si="98"/>
        <v>0</v>
      </c>
      <c r="AA166" s="397">
        <f t="shared" si="98"/>
        <v>0</v>
      </c>
      <c r="AB166" s="397">
        <f t="shared" si="98"/>
        <v>0</v>
      </c>
      <c r="AC166" s="397">
        <f t="shared" si="98"/>
        <v>0</v>
      </c>
      <c r="AD166" s="397">
        <f t="shared" si="98"/>
        <v>0</v>
      </c>
      <c r="AE166" s="397">
        <f t="shared" si="98"/>
        <v>0</v>
      </c>
      <c r="AF166" s="397">
        <f t="shared" si="98"/>
        <v>0</v>
      </c>
      <c r="AG166" s="397">
        <f t="shared" si="98"/>
        <v>0</v>
      </c>
      <c r="AH166" s="397">
        <f t="shared" si="98"/>
        <v>0</v>
      </c>
      <c r="AI166" s="397">
        <f t="shared" si="98"/>
        <v>0</v>
      </c>
      <c r="AJ166" s="397">
        <f t="shared" ref="AJ166:AM166" si="99">IF(AJ27=0,0,((AJ9*0.5)+AI27-AJ45)*AJ82*AJ131*AJ$2)</f>
        <v>0</v>
      </c>
      <c r="AK166" s="397">
        <f t="shared" si="99"/>
        <v>0</v>
      </c>
      <c r="AL166" s="397">
        <f t="shared" si="99"/>
        <v>0</v>
      </c>
      <c r="AM166" s="397">
        <f t="shared" si="99"/>
        <v>0</v>
      </c>
    </row>
    <row r="167" spans="1:39" s="95" customFormat="1" hidden="1" x14ac:dyDescent="0.25">
      <c r="A167" s="662"/>
      <c r="B167" s="74" t="s">
        <v>9</v>
      </c>
      <c r="C167" s="397">
        <f t="shared" si="89"/>
        <v>0</v>
      </c>
      <c r="D167" s="397">
        <f t="shared" ref="D167:AI167" si="100">IF(D28=0,0,((D10*0.5)+C28-D46)*D83*D132*D$2)</f>
        <v>0</v>
      </c>
      <c r="E167" s="397">
        <f t="shared" si="100"/>
        <v>0</v>
      </c>
      <c r="F167" s="397">
        <f t="shared" si="100"/>
        <v>0</v>
      </c>
      <c r="G167" s="397">
        <f t="shared" si="100"/>
        <v>0</v>
      </c>
      <c r="H167" s="397">
        <f t="shared" si="100"/>
        <v>0</v>
      </c>
      <c r="I167" s="397">
        <f t="shared" si="100"/>
        <v>0</v>
      </c>
      <c r="J167" s="397">
        <f t="shared" si="100"/>
        <v>0</v>
      </c>
      <c r="K167" s="397">
        <f t="shared" si="100"/>
        <v>0</v>
      </c>
      <c r="L167" s="397">
        <f t="shared" si="100"/>
        <v>0</v>
      </c>
      <c r="M167" s="397">
        <f t="shared" si="100"/>
        <v>0</v>
      </c>
      <c r="N167" s="397">
        <f t="shared" si="100"/>
        <v>0</v>
      </c>
      <c r="O167" s="397">
        <f t="shared" si="100"/>
        <v>0</v>
      </c>
      <c r="P167" s="397">
        <f t="shared" si="100"/>
        <v>0</v>
      </c>
      <c r="Q167" s="397">
        <f t="shared" si="100"/>
        <v>0</v>
      </c>
      <c r="R167" s="397">
        <f t="shared" si="100"/>
        <v>0</v>
      </c>
      <c r="S167" s="397">
        <f t="shared" si="100"/>
        <v>0</v>
      </c>
      <c r="T167" s="397">
        <f t="shared" si="100"/>
        <v>0</v>
      </c>
      <c r="U167" s="397">
        <f t="shared" si="100"/>
        <v>0</v>
      </c>
      <c r="V167" s="397">
        <f t="shared" si="100"/>
        <v>0</v>
      </c>
      <c r="W167" s="397">
        <f t="shared" si="100"/>
        <v>0</v>
      </c>
      <c r="X167" s="397">
        <f t="shared" si="100"/>
        <v>0</v>
      </c>
      <c r="Y167" s="397">
        <f t="shared" si="100"/>
        <v>0</v>
      </c>
      <c r="Z167" s="397">
        <f t="shared" si="100"/>
        <v>0</v>
      </c>
      <c r="AA167" s="397">
        <f t="shared" si="100"/>
        <v>0</v>
      </c>
      <c r="AB167" s="397">
        <f t="shared" si="100"/>
        <v>0</v>
      </c>
      <c r="AC167" s="397">
        <f t="shared" si="100"/>
        <v>0</v>
      </c>
      <c r="AD167" s="397">
        <f t="shared" si="100"/>
        <v>0</v>
      </c>
      <c r="AE167" s="397">
        <f t="shared" si="100"/>
        <v>0</v>
      </c>
      <c r="AF167" s="397">
        <f t="shared" si="100"/>
        <v>0</v>
      </c>
      <c r="AG167" s="397">
        <f t="shared" si="100"/>
        <v>0</v>
      </c>
      <c r="AH167" s="397">
        <f t="shared" si="100"/>
        <v>0</v>
      </c>
      <c r="AI167" s="397">
        <f t="shared" si="100"/>
        <v>0</v>
      </c>
      <c r="AJ167" s="397">
        <f t="shared" ref="AJ167:AM167" si="101">IF(AJ28=0,0,((AJ10*0.5)+AI28-AJ46)*AJ83*AJ132*AJ$2)</f>
        <v>0</v>
      </c>
      <c r="AK167" s="397">
        <f t="shared" si="101"/>
        <v>0</v>
      </c>
      <c r="AL167" s="397">
        <f t="shared" si="101"/>
        <v>0</v>
      </c>
      <c r="AM167" s="397">
        <f t="shared" si="101"/>
        <v>0</v>
      </c>
    </row>
    <row r="168" spans="1:39" s="95" customFormat="1" hidden="1" x14ac:dyDescent="0.25">
      <c r="A168" s="662"/>
      <c r="B168" s="74" t="s">
        <v>3</v>
      </c>
      <c r="C168" s="397">
        <f t="shared" si="89"/>
        <v>0</v>
      </c>
      <c r="D168" s="397">
        <f t="shared" ref="D168:AI168" si="102">IF(D29=0,0,((D11*0.5)+C29-D47)*D84*D133*D$2)</f>
        <v>0</v>
      </c>
      <c r="E168" s="397">
        <f t="shared" si="102"/>
        <v>0</v>
      </c>
      <c r="F168" s="397">
        <f t="shared" si="102"/>
        <v>0</v>
      </c>
      <c r="G168" s="397">
        <f t="shared" si="102"/>
        <v>0</v>
      </c>
      <c r="H168" s="397">
        <f t="shared" si="102"/>
        <v>0</v>
      </c>
      <c r="I168" s="397">
        <f t="shared" si="102"/>
        <v>0</v>
      </c>
      <c r="J168" s="397">
        <f t="shared" si="102"/>
        <v>0</v>
      </c>
      <c r="K168" s="397">
        <f t="shared" si="102"/>
        <v>0</v>
      </c>
      <c r="L168" s="397">
        <f t="shared" si="102"/>
        <v>0</v>
      </c>
      <c r="M168" s="397">
        <f t="shared" si="102"/>
        <v>0</v>
      </c>
      <c r="N168" s="397">
        <f t="shared" si="102"/>
        <v>0</v>
      </c>
      <c r="O168" s="397">
        <f t="shared" si="102"/>
        <v>0</v>
      </c>
      <c r="P168" s="397">
        <f t="shared" si="102"/>
        <v>0</v>
      </c>
      <c r="Q168" s="397">
        <f t="shared" si="102"/>
        <v>0</v>
      </c>
      <c r="R168" s="397">
        <f t="shared" si="102"/>
        <v>0</v>
      </c>
      <c r="S168" s="397">
        <f t="shared" si="102"/>
        <v>0</v>
      </c>
      <c r="T168" s="397">
        <f t="shared" si="102"/>
        <v>0</v>
      </c>
      <c r="U168" s="397">
        <f t="shared" si="102"/>
        <v>0</v>
      </c>
      <c r="V168" s="397">
        <f t="shared" si="102"/>
        <v>0</v>
      </c>
      <c r="W168" s="397">
        <f t="shared" si="102"/>
        <v>0</v>
      </c>
      <c r="X168" s="397">
        <f t="shared" si="102"/>
        <v>0</v>
      </c>
      <c r="Y168" s="397">
        <f t="shared" si="102"/>
        <v>0</v>
      </c>
      <c r="Z168" s="397">
        <f t="shared" si="102"/>
        <v>0</v>
      </c>
      <c r="AA168" s="397">
        <f t="shared" si="102"/>
        <v>0</v>
      </c>
      <c r="AB168" s="397">
        <f t="shared" si="102"/>
        <v>0</v>
      </c>
      <c r="AC168" s="397">
        <f t="shared" si="102"/>
        <v>0</v>
      </c>
      <c r="AD168" s="397">
        <f t="shared" si="102"/>
        <v>0</v>
      </c>
      <c r="AE168" s="397">
        <f t="shared" si="102"/>
        <v>0</v>
      </c>
      <c r="AF168" s="397">
        <f t="shared" si="102"/>
        <v>0</v>
      </c>
      <c r="AG168" s="397">
        <f t="shared" si="102"/>
        <v>0</v>
      </c>
      <c r="AH168" s="397">
        <f t="shared" si="102"/>
        <v>0</v>
      </c>
      <c r="AI168" s="397">
        <f t="shared" si="102"/>
        <v>0</v>
      </c>
      <c r="AJ168" s="397">
        <f t="shared" ref="AJ168:AM168" si="103">IF(AJ29=0,0,((AJ11*0.5)+AI29-AJ47)*AJ84*AJ133*AJ$2)</f>
        <v>0</v>
      </c>
      <c r="AK168" s="397">
        <f t="shared" si="103"/>
        <v>0</v>
      </c>
      <c r="AL168" s="397">
        <f t="shared" si="103"/>
        <v>0</v>
      </c>
      <c r="AM168" s="397">
        <f t="shared" si="103"/>
        <v>0</v>
      </c>
    </row>
    <row r="169" spans="1:39" s="95" customFormat="1" ht="15.75" hidden="1" customHeight="1" x14ac:dyDescent="0.25">
      <c r="A169" s="662"/>
      <c r="B169" s="74" t="s">
        <v>4</v>
      </c>
      <c r="C169" s="397">
        <f t="shared" si="89"/>
        <v>0</v>
      </c>
      <c r="D169" s="397">
        <f t="shared" ref="D169:AI169" si="104">IF(D30=0,0,((D12*0.5)+C30-D48)*D85*D134*D$2)</f>
        <v>5.7728390744870248</v>
      </c>
      <c r="E169" s="397">
        <f t="shared" si="104"/>
        <v>234.94559339348874</v>
      </c>
      <c r="F169" s="397">
        <f t="shared" si="104"/>
        <v>400.99225304326518</v>
      </c>
      <c r="G169" s="397">
        <f t="shared" si="104"/>
        <v>726.80930470718693</v>
      </c>
      <c r="H169" s="397">
        <f t="shared" si="104"/>
        <v>3113.1127630443011</v>
      </c>
      <c r="I169" s="397">
        <f t="shared" si="104"/>
        <v>4529.0715737121382</v>
      </c>
      <c r="J169" s="397">
        <f t="shared" si="104"/>
        <v>4343.1594087280082</v>
      </c>
      <c r="K169" s="397">
        <f t="shared" si="104"/>
        <v>4121.8536500757573</v>
      </c>
      <c r="L169" s="397">
        <f t="shared" si="104"/>
        <v>1967.3152122065476</v>
      </c>
      <c r="M169" s="397">
        <f t="shared" si="104"/>
        <v>1465.9793002132049</v>
      </c>
      <c r="N169" s="397">
        <f t="shared" si="104"/>
        <v>1232.3309848630149</v>
      </c>
      <c r="O169" s="397">
        <f t="shared" si="104"/>
        <v>1544.7514335290659</v>
      </c>
      <c r="P169" s="397">
        <f t="shared" si="104"/>
        <v>1118.6582925824232</v>
      </c>
      <c r="Q169" s="397">
        <f t="shared" si="104"/>
        <v>1365.8436790290757</v>
      </c>
      <c r="R169" s="397">
        <f t="shared" si="104"/>
        <v>1025.17041523955</v>
      </c>
      <c r="S169" s="397">
        <f t="shared" si="104"/>
        <v>1456.8769554608007</v>
      </c>
      <c r="T169" s="397">
        <f t="shared" si="104"/>
        <v>279.6504834910163</v>
      </c>
      <c r="U169" s="397">
        <f t="shared" si="104"/>
        <v>326.56974886295853</v>
      </c>
      <c r="V169" s="397">
        <f t="shared" si="104"/>
        <v>281.24728724145291</v>
      </c>
      <c r="W169" s="397">
        <f t="shared" si="104"/>
        <v>266.80645762386507</v>
      </c>
      <c r="X169" s="397">
        <f t="shared" si="104"/>
        <v>119.14396605241581</v>
      </c>
      <c r="Y169" s="397">
        <f t="shared" si="104"/>
        <v>90.653009350399429</v>
      </c>
      <c r="Z169" s="397">
        <f t="shared" si="104"/>
        <v>74.824347198653172</v>
      </c>
      <c r="AA169" s="397">
        <f t="shared" si="104"/>
        <v>87.660388042940781</v>
      </c>
      <c r="AB169" s="397">
        <f t="shared" si="104"/>
        <v>68.43412669268703</v>
      </c>
      <c r="AC169" s="397">
        <f t="shared" si="104"/>
        <v>81.097129917242029</v>
      </c>
      <c r="AD169" s="397">
        <f t="shared" si="104"/>
        <v>84.330113271808429</v>
      </c>
      <c r="AE169" s="397">
        <f t="shared" si="104"/>
        <v>118.72024437042339</v>
      </c>
      <c r="AF169" s="397">
        <f t="shared" si="104"/>
        <v>279.6504834910163</v>
      </c>
      <c r="AG169" s="397">
        <f t="shared" si="104"/>
        <v>326.56974886295853</v>
      </c>
      <c r="AH169" s="397">
        <f t="shared" si="104"/>
        <v>281.24728724145291</v>
      </c>
      <c r="AI169" s="397">
        <f t="shared" si="104"/>
        <v>266.80645762386507</v>
      </c>
      <c r="AJ169" s="397">
        <f t="shared" ref="AJ169:AM169" si="105">IF(AJ30=0,0,((AJ12*0.5)+AI30-AJ48)*AJ85*AJ134*AJ$2)</f>
        <v>119.14396605241581</v>
      </c>
      <c r="AK169" s="397">
        <f t="shared" si="105"/>
        <v>90.653009350399429</v>
      </c>
      <c r="AL169" s="397">
        <f t="shared" si="105"/>
        <v>74.824347198653172</v>
      </c>
      <c r="AM169" s="397">
        <f t="shared" si="105"/>
        <v>87.660388042940781</v>
      </c>
    </row>
    <row r="170" spans="1:39" s="95" customFormat="1" hidden="1" x14ac:dyDescent="0.25">
      <c r="A170" s="662"/>
      <c r="B170" s="74" t="s">
        <v>5</v>
      </c>
      <c r="C170" s="397">
        <f t="shared" si="89"/>
        <v>0</v>
      </c>
      <c r="D170" s="397">
        <f t="shared" ref="D170:AI170" si="106">IF(D31=0,0,((D13*0.5)+C31-D49)*D86*D135*D$2)</f>
        <v>0</v>
      </c>
      <c r="E170" s="397">
        <f t="shared" si="106"/>
        <v>0</v>
      </c>
      <c r="F170" s="397">
        <f t="shared" si="106"/>
        <v>0</v>
      </c>
      <c r="G170" s="397">
        <f t="shared" si="106"/>
        <v>0</v>
      </c>
      <c r="H170" s="397">
        <f t="shared" si="106"/>
        <v>0</v>
      </c>
      <c r="I170" s="397">
        <f t="shared" si="106"/>
        <v>0</v>
      </c>
      <c r="J170" s="397">
        <f t="shared" si="106"/>
        <v>0</v>
      </c>
      <c r="K170" s="397">
        <f t="shared" si="106"/>
        <v>0</v>
      </c>
      <c r="L170" s="397">
        <f t="shared" si="106"/>
        <v>0</v>
      </c>
      <c r="M170" s="397">
        <f t="shared" si="106"/>
        <v>0</v>
      </c>
      <c r="N170" s="397">
        <f t="shared" si="106"/>
        <v>0</v>
      </c>
      <c r="O170" s="397">
        <f t="shared" si="106"/>
        <v>0</v>
      </c>
      <c r="P170" s="397">
        <f t="shared" si="106"/>
        <v>0</v>
      </c>
      <c r="Q170" s="397">
        <f t="shared" si="106"/>
        <v>0</v>
      </c>
      <c r="R170" s="397">
        <f t="shared" si="106"/>
        <v>0</v>
      </c>
      <c r="S170" s="397">
        <f t="shared" si="106"/>
        <v>0</v>
      </c>
      <c r="T170" s="397">
        <f t="shared" si="106"/>
        <v>0</v>
      </c>
      <c r="U170" s="397">
        <f t="shared" si="106"/>
        <v>0</v>
      </c>
      <c r="V170" s="397">
        <f t="shared" si="106"/>
        <v>0</v>
      </c>
      <c r="W170" s="397">
        <f t="shared" si="106"/>
        <v>0</v>
      </c>
      <c r="X170" s="397">
        <f t="shared" si="106"/>
        <v>0</v>
      </c>
      <c r="Y170" s="397">
        <f t="shared" si="106"/>
        <v>0</v>
      </c>
      <c r="Z170" s="397">
        <f t="shared" si="106"/>
        <v>0</v>
      </c>
      <c r="AA170" s="397">
        <f t="shared" si="106"/>
        <v>0</v>
      </c>
      <c r="AB170" s="397">
        <f t="shared" si="106"/>
        <v>0</v>
      </c>
      <c r="AC170" s="397">
        <f t="shared" si="106"/>
        <v>0</v>
      </c>
      <c r="AD170" s="397">
        <f t="shared" si="106"/>
        <v>0</v>
      </c>
      <c r="AE170" s="397">
        <f t="shared" si="106"/>
        <v>0</v>
      </c>
      <c r="AF170" s="397">
        <f t="shared" si="106"/>
        <v>0</v>
      </c>
      <c r="AG170" s="397">
        <f t="shared" si="106"/>
        <v>0</v>
      </c>
      <c r="AH170" s="397">
        <f t="shared" si="106"/>
        <v>0</v>
      </c>
      <c r="AI170" s="397">
        <f t="shared" si="106"/>
        <v>0</v>
      </c>
      <c r="AJ170" s="397">
        <f t="shared" ref="AJ170:AM170" si="107">IF(AJ31=0,0,((AJ13*0.5)+AI31-AJ49)*AJ86*AJ135*AJ$2)</f>
        <v>0</v>
      </c>
      <c r="AK170" s="397">
        <f t="shared" si="107"/>
        <v>0</v>
      </c>
      <c r="AL170" s="397">
        <f t="shared" si="107"/>
        <v>0</v>
      </c>
      <c r="AM170" s="397">
        <f t="shared" si="107"/>
        <v>0</v>
      </c>
    </row>
    <row r="171" spans="1:39" s="95" customFormat="1" hidden="1" x14ac:dyDescent="0.25">
      <c r="A171" s="662"/>
      <c r="B171" s="74" t="s">
        <v>22</v>
      </c>
      <c r="C171" s="397">
        <f t="shared" si="89"/>
        <v>0</v>
      </c>
      <c r="D171" s="397">
        <f t="shared" ref="D171:AI171" si="108">IF(D32=0,0,((D14*0.5)+C32-D50)*D87*D136*D$2)</f>
        <v>0</v>
      </c>
      <c r="E171" s="397">
        <f t="shared" si="108"/>
        <v>0</v>
      </c>
      <c r="F171" s="397">
        <f t="shared" si="108"/>
        <v>0</v>
      </c>
      <c r="G171" s="397">
        <f t="shared" si="108"/>
        <v>0</v>
      </c>
      <c r="H171" s="397">
        <f t="shared" si="108"/>
        <v>0</v>
      </c>
      <c r="I171" s="397">
        <f t="shared" si="108"/>
        <v>0</v>
      </c>
      <c r="J171" s="397">
        <f t="shared" si="108"/>
        <v>0</v>
      </c>
      <c r="K171" s="397">
        <f t="shared" si="108"/>
        <v>0</v>
      </c>
      <c r="L171" s="397">
        <f t="shared" si="108"/>
        <v>0</v>
      </c>
      <c r="M171" s="397">
        <f t="shared" si="108"/>
        <v>0</v>
      </c>
      <c r="N171" s="397">
        <f t="shared" si="108"/>
        <v>0</v>
      </c>
      <c r="O171" s="397">
        <f t="shared" si="108"/>
        <v>0</v>
      </c>
      <c r="P171" s="397">
        <f t="shared" si="108"/>
        <v>0</v>
      </c>
      <c r="Q171" s="397">
        <f t="shared" si="108"/>
        <v>0</v>
      </c>
      <c r="R171" s="397">
        <f t="shared" si="108"/>
        <v>0</v>
      </c>
      <c r="S171" s="397">
        <f t="shared" si="108"/>
        <v>0</v>
      </c>
      <c r="T171" s="397">
        <f t="shared" si="108"/>
        <v>0</v>
      </c>
      <c r="U171" s="397">
        <f t="shared" si="108"/>
        <v>0</v>
      </c>
      <c r="V171" s="397">
        <f t="shared" si="108"/>
        <v>0</v>
      </c>
      <c r="W171" s="397">
        <f t="shared" si="108"/>
        <v>0</v>
      </c>
      <c r="X171" s="397">
        <f t="shared" si="108"/>
        <v>0</v>
      </c>
      <c r="Y171" s="397">
        <f t="shared" si="108"/>
        <v>0</v>
      </c>
      <c r="Z171" s="397">
        <f t="shared" si="108"/>
        <v>0</v>
      </c>
      <c r="AA171" s="397">
        <f t="shared" si="108"/>
        <v>0</v>
      </c>
      <c r="AB171" s="397">
        <f t="shared" si="108"/>
        <v>0</v>
      </c>
      <c r="AC171" s="397">
        <f t="shared" si="108"/>
        <v>0</v>
      </c>
      <c r="AD171" s="397">
        <f t="shared" si="108"/>
        <v>0</v>
      </c>
      <c r="AE171" s="397">
        <f t="shared" si="108"/>
        <v>0</v>
      </c>
      <c r="AF171" s="397">
        <f t="shared" si="108"/>
        <v>0</v>
      </c>
      <c r="AG171" s="397">
        <f t="shared" si="108"/>
        <v>0</v>
      </c>
      <c r="AH171" s="397">
        <f t="shared" si="108"/>
        <v>0</v>
      </c>
      <c r="AI171" s="397">
        <f t="shared" si="108"/>
        <v>0</v>
      </c>
      <c r="AJ171" s="397">
        <f t="shared" ref="AJ171:AM171" si="109">IF(AJ32=0,0,((AJ14*0.5)+AI32-AJ50)*AJ87*AJ136*AJ$2)</f>
        <v>0</v>
      </c>
      <c r="AK171" s="397">
        <f t="shared" si="109"/>
        <v>0</v>
      </c>
      <c r="AL171" s="397">
        <f t="shared" si="109"/>
        <v>0</v>
      </c>
      <c r="AM171" s="397">
        <f t="shared" si="109"/>
        <v>0</v>
      </c>
    </row>
    <row r="172" spans="1:39" s="95" customFormat="1" hidden="1" x14ac:dyDescent="0.25">
      <c r="A172" s="662"/>
      <c r="B172" s="74" t="s">
        <v>23</v>
      </c>
      <c r="C172" s="397">
        <f t="shared" si="89"/>
        <v>0</v>
      </c>
      <c r="D172" s="397">
        <f t="shared" ref="D172:AI172" si="110">IF(D33=0,0,((D15*0.5)+C33-D51)*D88*D137*D$2)</f>
        <v>0</v>
      </c>
      <c r="E172" s="397">
        <f t="shared" si="110"/>
        <v>0</v>
      </c>
      <c r="F172" s="397">
        <f t="shared" si="110"/>
        <v>0</v>
      </c>
      <c r="G172" s="397">
        <f t="shared" si="110"/>
        <v>0</v>
      </c>
      <c r="H172" s="397">
        <f t="shared" si="110"/>
        <v>0</v>
      </c>
      <c r="I172" s="397">
        <f t="shared" si="110"/>
        <v>0</v>
      </c>
      <c r="J172" s="397">
        <f t="shared" si="110"/>
        <v>0</v>
      </c>
      <c r="K172" s="397">
        <f t="shared" si="110"/>
        <v>0</v>
      </c>
      <c r="L172" s="397">
        <f t="shared" si="110"/>
        <v>0</v>
      </c>
      <c r="M172" s="397">
        <f t="shared" si="110"/>
        <v>0</v>
      </c>
      <c r="N172" s="397">
        <f t="shared" si="110"/>
        <v>0</v>
      </c>
      <c r="O172" s="397">
        <f t="shared" si="110"/>
        <v>0</v>
      </c>
      <c r="P172" s="397">
        <f t="shared" si="110"/>
        <v>0</v>
      </c>
      <c r="Q172" s="397">
        <f t="shared" si="110"/>
        <v>0</v>
      </c>
      <c r="R172" s="397">
        <f t="shared" si="110"/>
        <v>0</v>
      </c>
      <c r="S172" s="397">
        <f t="shared" si="110"/>
        <v>0</v>
      </c>
      <c r="T172" s="397">
        <f t="shared" si="110"/>
        <v>0</v>
      </c>
      <c r="U172" s="397">
        <f t="shared" si="110"/>
        <v>0</v>
      </c>
      <c r="V172" s="397">
        <f t="shared" si="110"/>
        <v>0</v>
      </c>
      <c r="W172" s="397">
        <f t="shared" si="110"/>
        <v>0</v>
      </c>
      <c r="X172" s="397">
        <f t="shared" si="110"/>
        <v>0</v>
      </c>
      <c r="Y172" s="397">
        <f t="shared" si="110"/>
        <v>0</v>
      </c>
      <c r="Z172" s="397">
        <f t="shared" si="110"/>
        <v>0</v>
      </c>
      <c r="AA172" s="397">
        <f t="shared" si="110"/>
        <v>0</v>
      </c>
      <c r="AB172" s="397">
        <f t="shared" si="110"/>
        <v>0</v>
      </c>
      <c r="AC172" s="397">
        <f t="shared" si="110"/>
        <v>0</v>
      </c>
      <c r="AD172" s="397">
        <f t="shared" si="110"/>
        <v>0</v>
      </c>
      <c r="AE172" s="397">
        <f t="shared" si="110"/>
        <v>0</v>
      </c>
      <c r="AF172" s="397">
        <f t="shared" si="110"/>
        <v>0</v>
      </c>
      <c r="AG172" s="397">
        <f t="shared" si="110"/>
        <v>0</v>
      </c>
      <c r="AH172" s="397">
        <f t="shared" si="110"/>
        <v>0</v>
      </c>
      <c r="AI172" s="397">
        <f t="shared" si="110"/>
        <v>0</v>
      </c>
      <c r="AJ172" s="397">
        <f t="shared" ref="AJ172:AM172" si="111">IF(AJ33=0,0,((AJ15*0.5)+AI33-AJ51)*AJ88*AJ137*AJ$2)</f>
        <v>0</v>
      </c>
      <c r="AK172" s="397">
        <f t="shared" si="111"/>
        <v>0</v>
      </c>
      <c r="AL172" s="397">
        <f t="shared" si="111"/>
        <v>0</v>
      </c>
      <c r="AM172" s="397">
        <f t="shared" si="111"/>
        <v>0</v>
      </c>
    </row>
    <row r="173" spans="1:39" s="95" customFormat="1" ht="15.75" hidden="1" customHeight="1" x14ac:dyDescent="0.25">
      <c r="A173" s="662"/>
      <c r="B173" s="74" t="s">
        <v>7</v>
      </c>
      <c r="C173" s="397">
        <f t="shared" si="89"/>
        <v>0</v>
      </c>
      <c r="D173" s="397">
        <f t="shared" ref="D173:AI173" si="112">IF(D34=0,0,((D16*0.5)+C34-D52)*D89*D138*D$2)</f>
        <v>0</v>
      </c>
      <c r="E173" s="397">
        <f t="shared" si="112"/>
        <v>0</v>
      </c>
      <c r="F173" s="397">
        <f t="shared" si="112"/>
        <v>0</v>
      </c>
      <c r="G173" s="397">
        <f t="shared" si="112"/>
        <v>0</v>
      </c>
      <c r="H173" s="397">
        <f t="shared" si="112"/>
        <v>0</v>
      </c>
      <c r="I173" s="397">
        <f t="shared" si="112"/>
        <v>0</v>
      </c>
      <c r="J173" s="397">
        <f t="shared" si="112"/>
        <v>0</v>
      </c>
      <c r="K173" s="397">
        <f t="shared" si="112"/>
        <v>0</v>
      </c>
      <c r="L173" s="397">
        <f t="shared" si="112"/>
        <v>0</v>
      </c>
      <c r="M173" s="397">
        <f t="shared" si="112"/>
        <v>0</v>
      </c>
      <c r="N173" s="397">
        <f t="shared" si="112"/>
        <v>0</v>
      </c>
      <c r="O173" s="397">
        <f t="shared" si="112"/>
        <v>0</v>
      </c>
      <c r="P173" s="397">
        <f t="shared" si="112"/>
        <v>0</v>
      </c>
      <c r="Q173" s="397">
        <f t="shared" si="112"/>
        <v>0</v>
      </c>
      <c r="R173" s="397">
        <f t="shared" si="112"/>
        <v>0</v>
      </c>
      <c r="S173" s="397">
        <f t="shared" si="112"/>
        <v>0</v>
      </c>
      <c r="T173" s="397">
        <f t="shared" si="112"/>
        <v>0</v>
      </c>
      <c r="U173" s="397">
        <f t="shared" si="112"/>
        <v>0</v>
      </c>
      <c r="V173" s="397">
        <f t="shared" si="112"/>
        <v>0</v>
      </c>
      <c r="W173" s="397">
        <f t="shared" si="112"/>
        <v>0</v>
      </c>
      <c r="X173" s="397">
        <f t="shared" si="112"/>
        <v>0</v>
      </c>
      <c r="Y173" s="397">
        <f t="shared" si="112"/>
        <v>0</v>
      </c>
      <c r="Z173" s="397">
        <f t="shared" si="112"/>
        <v>0</v>
      </c>
      <c r="AA173" s="397">
        <f t="shared" si="112"/>
        <v>0</v>
      </c>
      <c r="AB173" s="397">
        <f t="shared" si="112"/>
        <v>0</v>
      </c>
      <c r="AC173" s="397">
        <f t="shared" si="112"/>
        <v>0</v>
      </c>
      <c r="AD173" s="397">
        <f t="shared" si="112"/>
        <v>0</v>
      </c>
      <c r="AE173" s="397">
        <f t="shared" si="112"/>
        <v>0</v>
      </c>
      <c r="AF173" s="397">
        <f t="shared" si="112"/>
        <v>0</v>
      </c>
      <c r="AG173" s="397">
        <f t="shared" si="112"/>
        <v>0</v>
      </c>
      <c r="AH173" s="397">
        <f t="shared" si="112"/>
        <v>0</v>
      </c>
      <c r="AI173" s="397">
        <f t="shared" si="112"/>
        <v>0</v>
      </c>
      <c r="AJ173" s="397">
        <f t="shared" ref="AJ173:AM173" si="113">IF(AJ34=0,0,((AJ16*0.5)+AI34-AJ52)*AJ89*AJ138*AJ$2)</f>
        <v>0</v>
      </c>
      <c r="AK173" s="397">
        <f t="shared" si="113"/>
        <v>0</v>
      </c>
      <c r="AL173" s="397">
        <f t="shared" si="113"/>
        <v>0</v>
      </c>
      <c r="AM173" s="397">
        <f t="shared" si="113"/>
        <v>0</v>
      </c>
    </row>
    <row r="174" spans="1:39" s="95" customFormat="1" ht="15.75" hidden="1" customHeight="1" x14ac:dyDescent="0.25">
      <c r="A174" s="662"/>
      <c r="B174" s="74" t="s">
        <v>8</v>
      </c>
      <c r="C174" s="397">
        <f t="shared" si="89"/>
        <v>0</v>
      </c>
      <c r="D174" s="397">
        <f t="shared" ref="D174:AI174" si="114">IF(D35=0,0,((D17*0.5)+C35-D53)*D90*D139*D$2)</f>
        <v>0</v>
      </c>
      <c r="E174" s="397">
        <f t="shared" si="114"/>
        <v>0</v>
      </c>
      <c r="F174" s="397">
        <f t="shared" si="114"/>
        <v>0</v>
      </c>
      <c r="G174" s="397">
        <f t="shared" si="114"/>
        <v>0</v>
      </c>
      <c r="H174" s="397">
        <f t="shared" si="114"/>
        <v>0</v>
      </c>
      <c r="I174" s="397">
        <f t="shared" si="114"/>
        <v>0</v>
      </c>
      <c r="J174" s="397">
        <f t="shared" si="114"/>
        <v>0</v>
      </c>
      <c r="K174" s="397">
        <f t="shared" si="114"/>
        <v>0</v>
      </c>
      <c r="L174" s="397">
        <f t="shared" si="114"/>
        <v>0</v>
      </c>
      <c r="M174" s="397">
        <f t="shared" si="114"/>
        <v>0</v>
      </c>
      <c r="N174" s="397">
        <f t="shared" si="114"/>
        <v>0</v>
      </c>
      <c r="O174" s="397">
        <f t="shared" si="114"/>
        <v>0</v>
      </c>
      <c r="P174" s="397">
        <f t="shared" si="114"/>
        <v>0</v>
      </c>
      <c r="Q174" s="397">
        <f t="shared" si="114"/>
        <v>0</v>
      </c>
      <c r="R174" s="397">
        <f t="shared" si="114"/>
        <v>0</v>
      </c>
      <c r="S174" s="397">
        <f t="shared" si="114"/>
        <v>0</v>
      </c>
      <c r="T174" s="397">
        <f t="shared" si="114"/>
        <v>0</v>
      </c>
      <c r="U174" s="397">
        <f t="shared" si="114"/>
        <v>0</v>
      </c>
      <c r="V174" s="397">
        <f t="shared" si="114"/>
        <v>0</v>
      </c>
      <c r="W174" s="397">
        <f t="shared" si="114"/>
        <v>0</v>
      </c>
      <c r="X174" s="397">
        <f t="shared" si="114"/>
        <v>0</v>
      </c>
      <c r="Y174" s="397">
        <f t="shared" si="114"/>
        <v>0</v>
      </c>
      <c r="Z174" s="397">
        <f t="shared" si="114"/>
        <v>0</v>
      </c>
      <c r="AA174" s="397">
        <f t="shared" si="114"/>
        <v>0</v>
      </c>
      <c r="AB174" s="397">
        <f t="shared" si="114"/>
        <v>0</v>
      </c>
      <c r="AC174" s="397">
        <f t="shared" si="114"/>
        <v>0</v>
      </c>
      <c r="AD174" s="397">
        <f t="shared" si="114"/>
        <v>0</v>
      </c>
      <c r="AE174" s="397">
        <f t="shared" si="114"/>
        <v>0</v>
      </c>
      <c r="AF174" s="397">
        <f t="shared" si="114"/>
        <v>0</v>
      </c>
      <c r="AG174" s="397">
        <f t="shared" si="114"/>
        <v>0</v>
      </c>
      <c r="AH174" s="397">
        <f t="shared" si="114"/>
        <v>0</v>
      </c>
      <c r="AI174" s="397">
        <f t="shared" si="114"/>
        <v>0</v>
      </c>
      <c r="AJ174" s="397">
        <f t="shared" ref="AJ174:AM174" si="115">IF(AJ35=0,0,((AJ17*0.5)+AI35-AJ53)*AJ90*AJ139*AJ$2)</f>
        <v>0</v>
      </c>
      <c r="AK174" s="397">
        <f t="shared" si="115"/>
        <v>0</v>
      </c>
      <c r="AL174" s="397">
        <f t="shared" si="115"/>
        <v>0</v>
      </c>
      <c r="AM174" s="397">
        <f t="shared" si="115"/>
        <v>0</v>
      </c>
    </row>
    <row r="175" spans="1:39" s="95" customFormat="1" ht="15.75" hidden="1" customHeight="1" x14ac:dyDescent="0.25">
      <c r="A175" s="662"/>
      <c r="B175" s="13"/>
      <c r="C175" s="306"/>
      <c r="D175" s="306"/>
      <c r="E175" s="306"/>
      <c r="F175" s="306"/>
      <c r="G175" s="306"/>
      <c r="H175" s="306"/>
      <c r="I175" s="306"/>
      <c r="J175" s="306"/>
      <c r="K175" s="306"/>
      <c r="L175" s="306"/>
      <c r="M175" s="306"/>
      <c r="N175" s="306"/>
      <c r="O175" s="306"/>
      <c r="P175" s="306"/>
      <c r="Q175" s="306"/>
      <c r="R175" s="306"/>
      <c r="S175" s="306"/>
      <c r="T175" s="306"/>
      <c r="U175" s="306"/>
      <c r="V175" s="306"/>
      <c r="W175" s="306"/>
      <c r="X175" s="306"/>
      <c r="Y175" s="306"/>
      <c r="Z175" s="306"/>
      <c r="AA175" s="306"/>
      <c r="AB175" s="306"/>
      <c r="AC175" s="306"/>
      <c r="AD175" s="306"/>
      <c r="AE175" s="306"/>
      <c r="AF175" s="306"/>
      <c r="AG175" s="306"/>
      <c r="AH175" s="306"/>
      <c r="AI175" s="306"/>
      <c r="AJ175" s="306"/>
      <c r="AK175" s="306"/>
      <c r="AL175" s="306"/>
      <c r="AM175" s="306"/>
    </row>
    <row r="176" spans="1:39" s="95" customFormat="1" ht="15.75" hidden="1" customHeight="1" x14ac:dyDescent="0.25">
      <c r="A176" s="662"/>
      <c r="B176" s="226" t="s">
        <v>25</v>
      </c>
      <c r="C176" s="397">
        <f>SUM(C162:C175)</f>
        <v>0</v>
      </c>
      <c r="D176" s="397">
        <f>SUM(D162:D175)</f>
        <v>5.7728390744870248</v>
      </c>
      <c r="E176" s="397">
        <f t="shared" ref="E176:AM176" si="116">SUM(E162:E175)</f>
        <v>234.94559339348874</v>
      </c>
      <c r="F176" s="397">
        <f t="shared" si="116"/>
        <v>400.99225304326518</v>
      </c>
      <c r="G176" s="397">
        <f t="shared" si="116"/>
        <v>726.80930470718693</v>
      </c>
      <c r="H176" s="397">
        <f t="shared" si="116"/>
        <v>3113.1127630443011</v>
      </c>
      <c r="I176" s="397">
        <f t="shared" si="116"/>
        <v>4529.0715737121382</v>
      </c>
      <c r="J176" s="397">
        <f t="shared" si="116"/>
        <v>4343.1594087280082</v>
      </c>
      <c r="K176" s="397">
        <f t="shared" si="116"/>
        <v>4121.8536500757573</v>
      </c>
      <c r="L176" s="397">
        <f t="shared" si="116"/>
        <v>1967.3152122065476</v>
      </c>
      <c r="M176" s="397">
        <f t="shared" si="116"/>
        <v>1465.9793002132049</v>
      </c>
      <c r="N176" s="397">
        <f t="shared" si="116"/>
        <v>1232.3309848630149</v>
      </c>
      <c r="O176" s="397">
        <f t="shared" si="116"/>
        <v>1544.7514335290659</v>
      </c>
      <c r="P176" s="397">
        <f t="shared" si="116"/>
        <v>1118.6582925824232</v>
      </c>
      <c r="Q176" s="397">
        <f t="shared" si="116"/>
        <v>1365.8436790290757</v>
      </c>
      <c r="R176" s="397">
        <f t="shared" si="116"/>
        <v>1025.17041523955</v>
      </c>
      <c r="S176" s="397">
        <f t="shared" si="116"/>
        <v>1456.8769554608007</v>
      </c>
      <c r="T176" s="397">
        <f t="shared" si="116"/>
        <v>279.6504834910163</v>
      </c>
      <c r="U176" s="397">
        <f t="shared" si="116"/>
        <v>326.56974886295853</v>
      </c>
      <c r="V176" s="397">
        <f t="shared" si="116"/>
        <v>281.24728724145291</v>
      </c>
      <c r="W176" s="397">
        <f t="shared" si="116"/>
        <v>266.80645762386507</v>
      </c>
      <c r="X176" s="397">
        <f t="shared" si="116"/>
        <v>119.14396605241581</v>
      </c>
      <c r="Y176" s="397">
        <f t="shared" si="116"/>
        <v>90.653009350399429</v>
      </c>
      <c r="Z176" s="397">
        <f t="shared" si="116"/>
        <v>74.824347198653172</v>
      </c>
      <c r="AA176" s="397">
        <f t="shared" si="116"/>
        <v>87.660388042940781</v>
      </c>
      <c r="AB176" s="397">
        <f t="shared" si="116"/>
        <v>68.43412669268703</v>
      </c>
      <c r="AC176" s="397">
        <f t="shared" si="116"/>
        <v>81.097129917242029</v>
      </c>
      <c r="AD176" s="397">
        <f t="shared" si="116"/>
        <v>84.330113271808429</v>
      </c>
      <c r="AE176" s="397">
        <f t="shared" si="116"/>
        <v>118.72024437042339</v>
      </c>
      <c r="AF176" s="397">
        <f t="shared" si="116"/>
        <v>279.6504834910163</v>
      </c>
      <c r="AG176" s="397">
        <f t="shared" si="116"/>
        <v>326.56974886295853</v>
      </c>
      <c r="AH176" s="397">
        <f t="shared" si="116"/>
        <v>281.24728724145291</v>
      </c>
      <c r="AI176" s="397">
        <f t="shared" si="116"/>
        <v>266.80645762386507</v>
      </c>
      <c r="AJ176" s="397">
        <f t="shared" si="116"/>
        <v>119.14396605241581</v>
      </c>
      <c r="AK176" s="397">
        <f t="shared" si="116"/>
        <v>90.653009350399429</v>
      </c>
      <c r="AL176" s="397">
        <f t="shared" si="116"/>
        <v>74.824347198653172</v>
      </c>
      <c r="AM176" s="397">
        <f t="shared" si="116"/>
        <v>87.660388042940781</v>
      </c>
    </row>
    <row r="177" spans="1:39" s="95" customFormat="1" ht="16.5" hidden="1" customHeight="1" thickBot="1" x14ac:dyDescent="0.3">
      <c r="A177" s="663"/>
      <c r="B177" s="127" t="s">
        <v>26</v>
      </c>
      <c r="C177" s="405">
        <f>C176</f>
        <v>0</v>
      </c>
      <c r="D177" s="405">
        <f>C177+D176</f>
        <v>5.7728390744870248</v>
      </c>
      <c r="E177" s="405">
        <f t="shared" ref="E177:AM177" si="117">D177+E176</f>
        <v>240.71843246797576</v>
      </c>
      <c r="F177" s="405">
        <f t="shared" si="117"/>
        <v>641.71068551124097</v>
      </c>
      <c r="G177" s="405">
        <f t="shared" si="117"/>
        <v>1368.5199902184279</v>
      </c>
      <c r="H177" s="405">
        <f t="shared" si="117"/>
        <v>4481.6327532627292</v>
      </c>
      <c r="I177" s="405">
        <f t="shared" si="117"/>
        <v>9010.7043269748683</v>
      </c>
      <c r="J177" s="405">
        <f t="shared" si="117"/>
        <v>13353.863735702877</v>
      </c>
      <c r="K177" s="405">
        <f t="shared" si="117"/>
        <v>17475.717385778633</v>
      </c>
      <c r="L177" s="405">
        <f t="shared" si="117"/>
        <v>19443.03259798518</v>
      </c>
      <c r="M177" s="405">
        <f t="shared" si="117"/>
        <v>20909.011898198387</v>
      </c>
      <c r="N177" s="405">
        <f t="shared" si="117"/>
        <v>22141.342883061403</v>
      </c>
      <c r="O177" s="405">
        <f t="shared" si="117"/>
        <v>23686.094316590468</v>
      </c>
      <c r="P177" s="405">
        <f t="shared" si="117"/>
        <v>24804.752609172891</v>
      </c>
      <c r="Q177" s="405">
        <f t="shared" si="117"/>
        <v>26170.596288201967</v>
      </c>
      <c r="R177" s="405">
        <f t="shared" si="117"/>
        <v>27195.766703441517</v>
      </c>
      <c r="S177" s="405">
        <f t="shared" si="117"/>
        <v>28652.643658902318</v>
      </c>
      <c r="T177" s="405">
        <f t="shared" si="117"/>
        <v>28932.294142393333</v>
      </c>
      <c r="U177" s="405">
        <f t="shared" si="117"/>
        <v>29258.863891256293</v>
      </c>
      <c r="V177" s="405">
        <f t="shared" si="117"/>
        <v>29540.111178497747</v>
      </c>
      <c r="W177" s="405">
        <f t="shared" si="117"/>
        <v>29806.917636121612</v>
      </c>
      <c r="X177" s="405">
        <f t="shared" si="117"/>
        <v>29926.061602174028</v>
      </c>
      <c r="Y177" s="405">
        <f t="shared" si="117"/>
        <v>30016.714611524429</v>
      </c>
      <c r="Z177" s="405">
        <f t="shared" si="117"/>
        <v>30091.538958723082</v>
      </c>
      <c r="AA177" s="405">
        <f t="shared" si="117"/>
        <v>30179.199346766021</v>
      </c>
      <c r="AB177" s="405">
        <f t="shared" si="117"/>
        <v>30247.633473458707</v>
      </c>
      <c r="AC177" s="405">
        <f t="shared" si="117"/>
        <v>30328.730603375949</v>
      </c>
      <c r="AD177" s="405">
        <f t="shared" si="117"/>
        <v>30413.060716647757</v>
      </c>
      <c r="AE177" s="405">
        <f t="shared" si="117"/>
        <v>30531.780961018179</v>
      </c>
      <c r="AF177" s="405">
        <f t="shared" si="117"/>
        <v>30811.431444509195</v>
      </c>
      <c r="AG177" s="405">
        <f t="shared" si="117"/>
        <v>31138.001193372154</v>
      </c>
      <c r="AH177" s="405">
        <f t="shared" si="117"/>
        <v>31419.248480613609</v>
      </c>
      <c r="AI177" s="405">
        <f t="shared" si="117"/>
        <v>31686.054938237474</v>
      </c>
      <c r="AJ177" s="405">
        <f t="shared" si="117"/>
        <v>31805.198904289889</v>
      </c>
      <c r="AK177" s="405">
        <f t="shared" si="117"/>
        <v>31895.85191364029</v>
      </c>
      <c r="AL177" s="405">
        <f t="shared" si="117"/>
        <v>31970.676260838944</v>
      </c>
      <c r="AM177" s="405">
        <f t="shared" si="117"/>
        <v>32058.336648881883</v>
      </c>
    </row>
    <row r="178" spans="1:39" hidden="1" x14ac:dyDescent="0.25">
      <c r="A178" s="95"/>
      <c r="B178" s="95" t="s">
        <v>122</v>
      </c>
      <c r="C178" s="99">
        <f>C157+C176</f>
        <v>0</v>
      </c>
      <c r="D178" s="99"/>
      <c r="E178" s="99">
        <f>E157+E176</f>
        <v>3228.1348071861271</v>
      </c>
      <c r="F178" s="99">
        <f t="shared" ref="F178:N178" si="118">F157+F176</f>
        <v>7277.5177246531612</v>
      </c>
      <c r="G178" s="99">
        <f t="shared" si="118"/>
        <v>11685.544285746626</v>
      </c>
      <c r="H178" s="99">
        <f t="shared" si="118"/>
        <v>23828.117095544061</v>
      </c>
      <c r="I178" s="99">
        <f t="shared" si="118"/>
        <v>37640.709468098612</v>
      </c>
      <c r="J178" s="99">
        <f t="shared" si="118"/>
        <v>34925.114645760972</v>
      </c>
      <c r="K178" s="99">
        <f t="shared" si="118"/>
        <v>36086.419204675229</v>
      </c>
      <c r="L178" s="99">
        <f t="shared" si="118"/>
        <v>22794.13125995162</v>
      </c>
      <c r="M178" s="99">
        <f t="shared" si="118"/>
        <v>18836.467108751312</v>
      </c>
      <c r="N178" s="99">
        <f t="shared" si="118"/>
        <v>19711.661396374322</v>
      </c>
    </row>
    <row r="179" spans="1:39" hidden="1" x14ac:dyDescent="0.25">
      <c r="A179" s="95"/>
      <c r="B179" s="95" t="s">
        <v>174</v>
      </c>
      <c r="C179" s="97">
        <f>C178-C73</f>
        <v>0</v>
      </c>
      <c r="D179" s="97">
        <f t="shared" ref="D179:AM179" si="119">D178-D73</f>
        <v>-86.251304116058051</v>
      </c>
      <c r="E179" s="97">
        <f t="shared" si="119"/>
        <v>0</v>
      </c>
      <c r="F179" s="97">
        <f t="shared" si="119"/>
        <v>0</v>
      </c>
      <c r="G179" s="97">
        <f t="shared" si="119"/>
        <v>0</v>
      </c>
      <c r="H179" s="97">
        <f t="shared" si="119"/>
        <v>0</v>
      </c>
      <c r="I179" s="97">
        <f t="shared" si="119"/>
        <v>0</v>
      </c>
      <c r="J179" s="97">
        <f t="shared" si="119"/>
        <v>0</v>
      </c>
      <c r="K179" s="97">
        <f t="shared" si="119"/>
        <v>0</v>
      </c>
      <c r="L179" s="97">
        <f t="shared" si="119"/>
        <v>0</v>
      </c>
      <c r="M179" s="97">
        <f t="shared" si="119"/>
        <v>0</v>
      </c>
      <c r="N179" s="97">
        <f t="shared" si="119"/>
        <v>0</v>
      </c>
      <c r="O179" s="97">
        <f t="shared" si="119"/>
        <v>-21833.197286018109</v>
      </c>
      <c r="P179" s="97">
        <f t="shared" si="119"/>
        <v>-16713.740908159747</v>
      </c>
      <c r="Q179" s="97">
        <f t="shared" si="119"/>
        <v>-18766.589565544538</v>
      </c>
      <c r="R179" s="97">
        <f t="shared" si="119"/>
        <v>-18605.586045800468</v>
      </c>
      <c r="S179" s="97">
        <f t="shared" si="119"/>
        <v>-23423.475830127962</v>
      </c>
      <c r="T179" s="97">
        <f t="shared" si="119"/>
        <v>-2069.2567698864514</v>
      </c>
      <c r="U179" s="97">
        <f t="shared" si="119"/>
        <v>-2534.4059866254461</v>
      </c>
      <c r="V179" s="97">
        <f t="shared" si="119"/>
        <v>-2084.8980181619863</v>
      </c>
      <c r="W179" s="97">
        <f t="shared" si="119"/>
        <v>-2115.2798935002274</v>
      </c>
      <c r="X179" s="97">
        <f t="shared" si="119"/>
        <v>-1348.2107593496503</v>
      </c>
      <c r="Y179" s="97">
        <f t="shared" si="119"/>
        <v>-1102.8454740389823</v>
      </c>
      <c r="Z179" s="97">
        <f t="shared" si="119"/>
        <v>-1132.3192120979597</v>
      </c>
      <c r="AA179" s="97">
        <f t="shared" si="119"/>
        <v>-1234.8362643402268</v>
      </c>
      <c r="AB179" s="97">
        <f t="shared" si="119"/>
        <v>-958.5343654760411</v>
      </c>
      <c r="AC179" s="97">
        <f t="shared" si="119"/>
        <v>-1091.9625431398456</v>
      </c>
      <c r="AD179" s="97">
        <f t="shared" si="119"/>
        <v>-1086.0557851792048</v>
      </c>
      <c r="AE179" s="97">
        <f t="shared" si="119"/>
        <v>-1394.0887250945275</v>
      </c>
      <c r="AF179" s="97">
        <f t="shared" si="119"/>
        <v>-2069.2567698864514</v>
      </c>
      <c r="AG179" s="97">
        <f t="shared" si="119"/>
        <v>-2534.4059866254461</v>
      </c>
      <c r="AH179" s="97">
        <f t="shared" si="119"/>
        <v>-2084.8980181619863</v>
      </c>
      <c r="AI179" s="97">
        <f t="shared" si="119"/>
        <v>-2115.2798935002274</v>
      </c>
      <c r="AJ179" s="97">
        <f t="shared" si="119"/>
        <v>-1348.2107593496503</v>
      </c>
      <c r="AK179" s="97">
        <f t="shared" si="119"/>
        <v>-1102.8454740389823</v>
      </c>
      <c r="AL179" s="97">
        <f t="shared" si="119"/>
        <v>-1132.3192120979597</v>
      </c>
      <c r="AM179" s="97">
        <f t="shared" si="119"/>
        <v>-1234.8362643402268</v>
      </c>
    </row>
    <row r="180" spans="1:39" ht="15.75" hidden="1" thickBot="1" x14ac:dyDescent="0.3">
      <c r="A180" s="95"/>
      <c r="B180" s="95"/>
      <c r="C180" s="97"/>
      <c r="D180" s="97"/>
      <c r="E180" s="97"/>
      <c r="F180" s="97"/>
      <c r="G180" s="97"/>
      <c r="H180" s="97"/>
      <c r="I180" s="97"/>
      <c r="J180" s="97"/>
      <c r="K180" s="97"/>
      <c r="L180" s="97"/>
      <c r="M180" s="97"/>
      <c r="N180" s="97"/>
    </row>
    <row r="181" spans="1:39" ht="15.75" hidden="1" thickBot="1" x14ac:dyDescent="0.3">
      <c r="A181" s="95"/>
      <c r="B181" s="243" t="s">
        <v>38</v>
      </c>
      <c r="C181" s="135">
        <f>C$4</f>
        <v>45292</v>
      </c>
      <c r="D181" s="135">
        <f t="shared" ref="D181:AM181" si="120">D$4</f>
        <v>45323</v>
      </c>
      <c r="E181" s="135">
        <f t="shared" si="120"/>
        <v>45352</v>
      </c>
      <c r="F181" s="135">
        <f t="shared" si="120"/>
        <v>45383</v>
      </c>
      <c r="G181" s="135">
        <f t="shared" si="120"/>
        <v>45413</v>
      </c>
      <c r="H181" s="135">
        <f t="shared" si="120"/>
        <v>45444</v>
      </c>
      <c r="I181" s="135">
        <f t="shared" si="120"/>
        <v>45474</v>
      </c>
      <c r="J181" s="135">
        <f t="shared" si="120"/>
        <v>45505</v>
      </c>
      <c r="K181" s="135">
        <f t="shared" si="120"/>
        <v>45536</v>
      </c>
      <c r="L181" s="135">
        <f t="shared" si="120"/>
        <v>45566</v>
      </c>
      <c r="M181" s="135">
        <f t="shared" si="120"/>
        <v>45597</v>
      </c>
      <c r="N181" s="135">
        <f t="shared" si="120"/>
        <v>45627</v>
      </c>
      <c r="O181" s="135">
        <f t="shared" si="120"/>
        <v>45658</v>
      </c>
      <c r="P181" s="135">
        <f t="shared" si="120"/>
        <v>45689</v>
      </c>
      <c r="Q181" s="135">
        <f t="shared" si="120"/>
        <v>45717</v>
      </c>
      <c r="R181" s="135">
        <f t="shared" si="120"/>
        <v>45748</v>
      </c>
      <c r="S181" s="135">
        <f t="shared" si="120"/>
        <v>45778</v>
      </c>
      <c r="T181" s="135">
        <f t="shared" si="120"/>
        <v>45809</v>
      </c>
      <c r="U181" s="135">
        <f t="shared" si="120"/>
        <v>45839</v>
      </c>
      <c r="V181" s="135">
        <f t="shared" si="120"/>
        <v>45870</v>
      </c>
      <c r="W181" s="135">
        <f t="shared" si="120"/>
        <v>45901</v>
      </c>
      <c r="X181" s="135">
        <f t="shared" si="120"/>
        <v>45931</v>
      </c>
      <c r="Y181" s="135">
        <f t="shared" si="120"/>
        <v>45962</v>
      </c>
      <c r="Z181" s="135">
        <f t="shared" si="120"/>
        <v>45992</v>
      </c>
      <c r="AA181" s="135">
        <f t="shared" si="120"/>
        <v>46023</v>
      </c>
      <c r="AB181" s="135">
        <f t="shared" si="120"/>
        <v>46054</v>
      </c>
      <c r="AC181" s="135">
        <f t="shared" si="120"/>
        <v>46082</v>
      </c>
      <c r="AD181" s="135">
        <f t="shared" si="120"/>
        <v>46113</v>
      </c>
      <c r="AE181" s="135">
        <f t="shared" si="120"/>
        <v>46143</v>
      </c>
      <c r="AF181" s="135">
        <f t="shared" si="120"/>
        <v>46174</v>
      </c>
      <c r="AG181" s="135">
        <f t="shared" si="120"/>
        <v>46204</v>
      </c>
      <c r="AH181" s="135">
        <f t="shared" si="120"/>
        <v>46235</v>
      </c>
      <c r="AI181" s="135">
        <f t="shared" si="120"/>
        <v>46266</v>
      </c>
      <c r="AJ181" s="135">
        <f t="shared" si="120"/>
        <v>46296</v>
      </c>
      <c r="AK181" s="135">
        <f t="shared" si="120"/>
        <v>46327</v>
      </c>
      <c r="AL181" s="135">
        <f t="shared" si="120"/>
        <v>46357</v>
      </c>
      <c r="AM181" s="135">
        <f t="shared" si="120"/>
        <v>46388</v>
      </c>
    </row>
    <row r="182" spans="1:39" hidden="1" x14ac:dyDescent="0.25">
      <c r="A182" s="95"/>
      <c r="B182" s="237" t="s">
        <v>123</v>
      </c>
      <c r="C182" s="107">
        <f>C157*'REVISED SUMMARY'!C39</f>
        <v>0</v>
      </c>
      <c r="D182" s="107">
        <f>D157*'REVISED SUMMARY'!D39</f>
        <v>80.478465041571027</v>
      </c>
      <c r="E182" s="107">
        <f>E157*'REVISED SUMMARY'!E39</f>
        <v>2993.1892137926384</v>
      </c>
      <c r="F182" s="107">
        <f>F157*'REVISED SUMMARY'!F39</f>
        <v>6876.5254716098962</v>
      </c>
      <c r="G182" s="107">
        <f>G157*'REVISED SUMMARY'!G39</f>
        <v>10958.734981039439</v>
      </c>
      <c r="H182" s="107">
        <f>H157*'REVISED SUMMARY'!H39</f>
        <v>20715.00433249976</v>
      </c>
      <c r="I182" s="107">
        <f>I157*'REVISED SUMMARY'!I39</f>
        <v>33111.637894386477</v>
      </c>
      <c r="J182" s="107">
        <f>J157*'REVISED SUMMARY'!J39</f>
        <v>30581.955237032966</v>
      </c>
      <c r="K182" s="107">
        <f>K157*'REVISED SUMMARY'!K39</f>
        <v>31964.56555459947</v>
      </c>
      <c r="L182" s="107">
        <f>L157*'REVISED SUMMARY'!L39</f>
        <v>20826.816047745073</v>
      </c>
      <c r="M182" s="107">
        <f>M157*'REVISED SUMMARY'!M39</f>
        <v>17370.487808538106</v>
      </c>
      <c r="N182" s="107">
        <f>N157*'REVISED SUMMARY'!N39</f>
        <v>18303.911649703954</v>
      </c>
      <c r="O182" s="209">
        <f>O157*'REVISED SUMMARY'!O39</f>
        <v>0</v>
      </c>
      <c r="P182" s="209">
        <f>P157*'REVISED SUMMARY'!P39</f>
        <v>0</v>
      </c>
      <c r="Q182" s="209">
        <f>Q157*'REVISED SUMMARY'!Q39</f>
        <v>0</v>
      </c>
      <c r="R182" s="209">
        <f>R157*'REVISED SUMMARY'!R39</f>
        <v>0</v>
      </c>
      <c r="S182" s="209">
        <f>S157*'REVISED SUMMARY'!S39</f>
        <v>0</v>
      </c>
      <c r="T182" s="209">
        <f>T157*'REVISED SUMMARY'!T39</f>
        <v>0</v>
      </c>
      <c r="U182" s="209">
        <f>U157*'REVISED SUMMARY'!U39</f>
        <v>0</v>
      </c>
      <c r="V182" s="209">
        <f>V157*'REVISED SUMMARY'!V39</f>
        <v>0</v>
      </c>
      <c r="W182" s="209">
        <f>W157*'REVISED SUMMARY'!W39</f>
        <v>0</v>
      </c>
      <c r="X182" s="209">
        <f>X157*'REVISED SUMMARY'!X39</f>
        <v>0</v>
      </c>
      <c r="Y182" s="209">
        <f>Y157*'REVISED SUMMARY'!Y39</f>
        <v>0</v>
      </c>
      <c r="Z182" s="209">
        <f>Z157*'REVISED SUMMARY'!Z39</f>
        <v>0</v>
      </c>
      <c r="AA182" s="209">
        <f>AA157*'REVISED SUMMARY'!AA39</f>
        <v>0</v>
      </c>
      <c r="AB182" s="209">
        <f>AB157*'REVISED SUMMARY'!AB39</f>
        <v>0</v>
      </c>
      <c r="AC182" s="209">
        <f>AC157*'REVISED SUMMARY'!AC39</f>
        <v>0</v>
      </c>
      <c r="AD182" s="209">
        <f>AD157*'REVISED SUMMARY'!AD39</f>
        <v>0</v>
      </c>
      <c r="AE182" s="209">
        <f>AE157*'REVISED SUMMARY'!AE39</f>
        <v>0</v>
      </c>
      <c r="AF182" s="209">
        <f>AF157*'REVISED SUMMARY'!AF39</f>
        <v>0</v>
      </c>
      <c r="AG182" s="209">
        <f>AG157*'REVISED SUMMARY'!AG39</f>
        <v>0</v>
      </c>
      <c r="AH182" s="209">
        <f>AH157*'REVISED SUMMARY'!AH39</f>
        <v>0</v>
      </c>
      <c r="AI182" s="209">
        <f>AI157*'REVISED SUMMARY'!AI39</f>
        <v>0</v>
      </c>
      <c r="AJ182" s="209">
        <f>AJ157*'REVISED SUMMARY'!AJ39</f>
        <v>0</v>
      </c>
      <c r="AK182" s="209">
        <f>AK157*'REVISED SUMMARY'!AK39</f>
        <v>0</v>
      </c>
      <c r="AL182" s="209">
        <f>AL157*'REVISED SUMMARY'!AL39</f>
        <v>0</v>
      </c>
      <c r="AM182" s="209">
        <f>AM157*'REVISED SUMMARY'!AM39</f>
        <v>0</v>
      </c>
    </row>
    <row r="183" spans="1:39" ht="15.75" hidden="1" thickBot="1" x14ac:dyDescent="0.3">
      <c r="A183" s="95"/>
      <c r="B183" s="76" t="s">
        <v>124</v>
      </c>
      <c r="C183" s="100">
        <f>C176*'REVISED SUMMARY'!C39</f>
        <v>0</v>
      </c>
      <c r="D183" s="100">
        <f>D176*'REVISED SUMMARY'!D39</f>
        <v>5.7728390744870248</v>
      </c>
      <c r="E183" s="100">
        <f>E176*'REVISED SUMMARY'!E39</f>
        <v>234.94559339348874</v>
      </c>
      <c r="F183" s="100">
        <f>F176*'REVISED SUMMARY'!F39</f>
        <v>400.99225304326518</v>
      </c>
      <c r="G183" s="100">
        <f>G176*'REVISED SUMMARY'!G39</f>
        <v>726.80930470718693</v>
      </c>
      <c r="H183" s="100">
        <f>H176*'REVISED SUMMARY'!H39</f>
        <v>3113.1127630443011</v>
      </c>
      <c r="I183" s="100">
        <f>I176*'REVISED SUMMARY'!I39</f>
        <v>4529.0715737121382</v>
      </c>
      <c r="J183" s="100">
        <f>J176*'REVISED SUMMARY'!J39</f>
        <v>4343.1594087280082</v>
      </c>
      <c r="K183" s="100">
        <f>K176*'REVISED SUMMARY'!K39</f>
        <v>4121.8536500757573</v>
      </c>
      <c r="L183" s="100">
        <f>L176*'REVISED SUMMARY'!L39</f>
        <v>1967.3152122065476</v>
      </c>
      <c r="M183" s="100">
        <f>M176*'REVISED SUMMARY'!M39</f>
        <v>1465.9793002132049</v>
      </c>
      <c r="N183" s="100">
        <f>N176*'REVISED SUMMARY'!N39</f>
        <v>1220.6328350552251</v>
      </c>
      <c r="O183" s="203">
        <f>O176*'REVISED SUMMARY'!O39</f>
        <v>0</v>
      </c>
      <c r="P183" s="203">
        <f>P176*'REVISED SUMMARY'!P39</f>
        <v>0</v>
      </c>
      <c r="Q183" s="203">
        <f>Q176*'REVISED SUMMARY'!Q39</f>
        <v>0</v>
      </c>
      <c r="R183" s="203">
        <f>R176*'REVISED SUMMARY'!R39</f>
        <v>0</v>
      </c>
      <c r="S183" s="203">
        <f>S176*'REVISED SUMMARY'!S39</f>
        <v>0</v>
      </c>
      <c r="T183" s="203">
        <f>T176*'REVISED SUMMARY'!T39</f>
        <v>0</v>
      </c>
      <c r="U183" s="203">
        <f>U176*'REVISED SUMMARY'!U39</f>
        <v>0</v>
      </c>
      <c r="V183" s="203">
        <f>V176*'REVISED SUMMARY'!V39</f>
        <v>0</v>
      </c>
      <c r="W183" s="203">
        <f>W176*'REVISED SUMMARY'!W39</f>
        <v>0</v>
      </c>
      <c r="X183" s="203">
        <f>X176*'REVISED SUMMARY'!X39</f>
        <v>0</v>
      </c>
      <c r="Y183" s="203">
        <f>Y176*'REVISED SUMMARY'!Y39</f>
        <v>0</v>
      </c>
      <c r="Z183" s="203">
        <f>Z176*'REVISED SUMMARY'!Z39</f>
        <v>0</v>
      </c>
      <c r="AA183" s="203">
        <f>AA176*'REVISED SUMMARY'!AA39</f>
        <v>0</v>
      </c>
      <c r="AB183" s="203">
        <f>AB176*'REVISED SUMMARY'!AB39</f>
        <v>0</v>
      </c>
      <c r="AC183" s="203">
        <f>AC176*'REVISED SUMMARY'!AC39</f>
        <v>0</v>
      </c>
      <c r="AD183" s="203">
        <f>AD176*'REVISED SUMMARY'!AD39</f>
        <v>0</v>
      </c>
      <c r="AE183" s="203">
        <f>AE176*'REVISED SUMMARY'!AE39</f>
        <v>0</v>
      </c>
      <c r="AF183" s="203">
        <f>AF176*'REVISED SUMMARY'!AF39</f>
        <v>0</v>
      </c>
      <c r="AG183" s="203">
        <f>AG176*'REVISED SUMMARY'!AG39</f>
        <v>0</v>
      </c>
      <c r="AH183" s="203">
        <f>AH176*'REVISED SUMMARY'!AH39</f>
        <v>0</v>
      </c>
      <c r="AI183" s="203">
        <f>AI176*'REVISED SUMMARY'!AI39</f>
        <v>0</v>
      </c>
      <c r="AJ183" s="203">
        <f>AJ176*'REVISED SUMMARY'!AJ39</f>
        <v>0</v>
      </c>
      <c r="AK183" s="203">
        <f>AK176*'REVISED SUMMARY'!AK39</f>
        <v>0</v>
      </c>
      <c r="AL183" s="203">
        <f>AL176*'REVISED SUMMARY'!AL39</f>
        <v>0</v>
      </c>
      <c r="AM183" s="203">
        <f>AM176*'REVISED SUMMARY'!AM39</f>
        <v>0</v>
      </c>
    </row>
    <row r="184" spans="1:39" hidden="1" x14ac:dyDescent="0.25">
      <c r="A184" s="95"/>
      <c r="B184" s="237" t="s">
        <v>125</v>
      </c>
      <c r="C184" s="101">
        <f>IFERROR(C182/C73,0)</f>
        <v>0</v>
      </c>
      <c r="D184" s="101">
        <f t="shared" ref="D184:AM184" si="121">IFERROR(D182/D73,0)</f>
        <v>0.93306954447066437</v>
      </c>
      <c r="E184" s="101">
        <f t="shared" si="121"/>
        <v>0.92721939837503753</v>
      </c>
      <c r="F184" s="101">
        <f t="shared" si="121"/>
        <v>0.94489985896085538</v>
      </c>
      <c r="G184" s="101">
        <f t="shared" si="121"/>
        <v>0.93780269990558263</v>
      </c>
      <c r="H184" s="101">
        <f t="shared" si="121"/>
        <v>0.8693512898832253</v>
      </c>
      <c r="I184" s="101">
        <f t="shared" si="121"/>
        <v>0.87967624314970394</v>
      </c>
      <c r="J184" s="101">
        <f t="shared" si="121"/>
        <v>0.87564366064993993</v>
      </c>
      <c r="K184" s="101">
        <f t="shared" si="121"/>
        <v>0.88577825838863655</v>
      </c>
      <c r="L184" s="101">
        <f t="shared" si="121"/>
        <v>0.91369202933111815</v>
      </c>
      <c r="M184" s="101">
        <f t="shared" si="121"/>
        <v>0.9221733411180848</v>
      </c>
      <c r="N184" s="101">
        <f t="shared" si="121"/>
        <v>0.92858289728285903</v>
      </c>
      <c r="O184" s="204">
        <f t="shared" si="121"/>
        <v>0</v>
      </c>
      <c r="P184" s="204">
        <f t="shared" si="121"/>
        <v>0</v>
      </c>
      <c r="Q184" s="204">
        <f t="shared" si="121"/>
        <v>0</v>
      </c>
      <c r="R184" s="204">
        <f t="shared" si="121"/>
        <v>0</v>
      </c>
      <c r="S184" s="204">
        <f t="shared" si="121"/>
        <v>0</v>
      </c>
      <c r="T184" s="204">
        <f t="shared" si="121"/>
        <v>0</v>
      </c>
      <c r="U184" s="204">
        <f t="shared" si="121"/>
        <v>0</v>
      </c>
      <c r="V184" s="204">
        <f t="shared" si="121"/>
        <v>0</v>
      </c>
      <c r="W184" s="204">
        <f t="shared" si="121"/>
        <v>0</v>
      </c>
      <c r="X184" s="204">
        <f t="shared" si="121"/>
        <v>0</v>
      </c>
      <c r="Y184" s="204">
        <f t="shared" si="121"/>
        <v>0</v>
      </c>
      <c r="Z184" s="204">
        <f t="shared" si="121"/>
        <v>0</v>
      </c>
      <c r="AA184" s="204">
        <f t="shared" si="121"/>
        <v>0</v>
      </c>
      <c r="AB184" s="204">
        <f t="shared" si="121"/>
        <v>0</v>
      </c>
      <c r="AC184" s="204">
        <f t="shared" si="121"/>
        <v>0</v>
      </c>
      <c r="AD184" s="204">
        <f t="shared" si="121"/>
        <v>0</v>
      </c>
      <c r="AE184" s="204">
        <f t="shared" si="121"/>
        <v>0</v>
      </c>
      <c r="AF184" s="204">
        <f t="shared" si="121"/>
        <v>0</v>
      </c>
      <c r="AG184" s="204">
        <f t="shared" si="121"/>
        <v>0</v>
      </c>
      <c r="AH184" s="204">
        <f t="shared" si="121"/>
        <v>0</v>
      </c>
      <c r="AI184" s="204">
        <f t="shared" si="121"/>
        <v>0</v>
      </c>
      <c r="AJ184" s="204">
        <f t="shared" si="121"/>
        <v>0</v>
      </c>
      <c r="AK184" s="204">
        <f t="shared" si="121"/>
        <v>0</v>
      </c>
      <c r="AL184" s="204">
        <f t="shared" si="121"/>
        <v>0</v>
      </c>
      <c r="AM184" s="204">
        <f t="shared" si="121"/>
        <v>0</v>
      </c>
    </row>
    <row r="185" spans="1:39" ht="15.75" hidden="1" thickBot="1" x14ac:dyDescent="0.3">
      <c r="A185" s="95"/>
      <c r="B185" s="76" t="s">
        <v>126</v>
      </c>
      <c r="C185" s="102">
        <f>IFERROR(C183/C73,0)</f>
        <v>0</v>
      </c>
      <c r="D185" s="102">
        <f t="shared" ref="D185:AM185" si="122">IFERROR(D183/D73,0)</f>
        <v>6.6930455529335603E-2</v>
      </c>
      <c r="E185" s="102">
        <f t="shared" si="122"/>
        <v>7.2780601624962526E-2</v>
      </c>
      <c r="F185" s="102">
        <f t="shared" si="122"/>
        <v>5.5100141039144783E-2</v>
      </c>
      <c r="G185" s="102">
        <f t="shared" si="122"/>
        <v>6.2197300094417367E-2</v>
      </c>
      <c r="H185" s="102">
        <f t="shared" si="122"/>
        <v>0.13064871011677476</v>
      </c>
      <c r="I185" s="102">
        <f t="shared" si="122"/>
        <v>0.12032375685029617</v>
      </c>
      <c r="J185" s="102">
        <f t="shared" si="122"/>
        <v>0.12435633935006017</v>
      </c>
      <c r="K185" s="102">
        <f t="shared" si="122"/>
        <v>0.11422174161136343</v>
      </c>
      <c r="L185" s="102">
        <f t="shared" si="122"/>
        <v>8.6307970668881864E-2</v>
      </c>
      <c r="M185" s="102">
        <f t="shared" si="122"/>
        <v>7.782665888191527E-2</v>
      </c>
      <c r="N185" s="102">
        <f t="shared" si="122"/>
        <v>6.1924401526080544E-2</v>
      </c>
      <c r="O185" s="205">
        <f t="shared" si="122"/>
        <v>0</v>
      </c>
      <c r="P185" s="205">
        <f t="shared" si="122"/>
        <v>0</v>
      </c>
      <c r="Q185" s="205">
        <f t="shared" si="122"/>
        <v>0</v>
      </c>
      <c r="R185" s="205">
        <f t="shared" si="122"/>
        <v>0</v>
      </c>
      <c r="S185" s="205">
        <f t="shared" si="122"/>
        <v>0</v>
      </c>
      <c r="T185" s="205">
        <f t="shared" si="122"/>
        <v>0</v>
      </c>
      <c r="U185" s="205">
        <f t="shared" si="122"/>
        <v>0</v>
      </c>
      <c r="V185" s="205">
        <f t="shared" si="122"/>
        <v>0</v>
      </c>
      <c r="W185" s="205">
        <f t="shared" si="122"/>
        <v>0</v>
      </c>
      <c r="X185" s="205">
        <f t="shared" si="122"/>
        <v>0</v>
      </c>
      <c r="Y185" s="205">
        <f t="shared" si="122"/>
        <v>0</v>
      </c>
      <c r="Z185" s="205">
        <f t="shared" si="122"/>
        <v>0</v>
      </c>
      <c r="AA185" s="205">
        <f t="shared" si="122"/>
        <v>0</v>
      </c>
      <c r="AB185" s="205">
        <f t="shared" si="122"/>
        <v>0</v>
      </c>
      <c r="AC185" s="205">
        <f t="shared" si="122"/>
        <v>0</v>
      </c>
      <c r="AD185" s="205">
        <f t="shared" si="122"/>
        <v>0</v>
      </c>
      <c r="AE185" s="205">
        <f t="shared" si="122"/>
        <v>0</v>
      </c>
      <c r="AF185" s="205">
        <f t="shared" si="122"/>
        <v>0</v>
      </c>
      <c r="AG185" s="205">
        <f t="shared" si="122"/>
        <v>0</v>
      </c>
      <c r="AH185" s="205">
        <f t="shared" si="122"/>
        <v>0</v>
      </c>
      <c r="AI185" s="205">
        <f t="shared" si="122"/>
        <v>0</v>
      </c>
      <c r="AJ185" s="205">
        <f t="shared" si="122"/>
        <v>0</v>
      </c>
      <c r="AK185" s="205">
        <f t="shared" si="122"/>
        <v>0</v>
      </c>
      <c r="AL185" s="205">
        <f t="shared" si="122"/>
        <v>0</v>
      </c>
      <c r="AM185" s="205">
        <f t="shared" si="122"/>
        <v>0</v>
      </c>
    </row>
    <row r="186" spans="1:39" ht="15.75" hidden="1" thickBot="1" x14ac:dyDescent="0.3">
      <c r="A186" s="95"/>
      <c r="B186" s="244" t="s">
        <v>127</v>
      </c>
      <c r="C186" s="104">
        <f>C184+C185</f>
        <v>0</v>
      </c>
      <c r="D186" s="104">
        <f t="shared" ref="D186:AM186" si="123">D184+D185</f>
        <v>1</v>
      </c>
      <c r="E186" s="105">
        <f t="shared" si="123"/>
        <v>1</v>
      </c>
      <c r="F186" s="105">
        <f t="shared" si="123"/>
        <v>1.0000000000000002</v>
      </c>
      <c r="G186" s="105">
        <f t="shared" si="123"/>
        <v>1</v>
      </c>
      <c r="H186" s="105">
        <f t="shared" si="123"/>
        <v>1</v>
      </c>
      <c r="I186" s="105">
        <f t="shared" si="123"/>
        <v>1</v>
      </c>
      <c r="J186" s="105">
        <f t="shared" si="123"/>
        <v>1</v>
      </c>
      <c r="K186" s="105">
        <f t="shared" si="123"/>
        <v>1</v>
      </c>
      <c r="L186" s="105">
        <f t="shared" si="123"/>
        <v>1</v>
      </c>
      <c r="M186" s="105">
        <f t="shared" si="123"/>
        <v>1</v>
      </c>
      <c r="N186" s="105">
        <f t="shared" si="123"/>
        <v>0.99050729880893962</v>
      </c>
      <c r="O186" s="206">
        <f t="shared" si="123"/>
        <v>0</v>
      </c>
      <c r="P186" s="206">
        <f t="shared" si="123"/>
        <v>0</v>
      </c>
      <c r="Q186" s="207">
        <f t="shared" si="123"/>
        <v>0</v>
      </c>
      <c r="R186" s="207">
        <f t="shared" si="123"/>
        <v>0</v>
      </c>
      <c r="S186" s="207">
        <f t="shared" si="123"/>
        <v>0</v>
      </c>
      <c r="T186" s="207">
        <f t="shared" si="123"/>
        <v>0</v>
      </c>
      <c r="U186" s="207">
        <f t="shared" si="123"/>
        <v>0</v>
      </c>
      <c r="V186" s="207">
        <f t="shared" si="123"/>
        <v>0</v>
      </c>
      <c r="W186" s="207">
        <f t="shared" si="123"/>
        <v>0</v>
      </c>
      <c r="X186" s="207">
        <f t="shared" si="123"/>
        <v>0</v>
      </c>
      <c r="Y186" s="208">
        <f t="shared" si="123"/>
        <v>0</v>
      </c>
      <c r="Z186" s="208">
        <f t="shared" si="123"/>
        <v>0</v>
      </c>
      <c r="AA186" s="206">
        <f t="shared" si="123"/>
        <v>0</v>
      </c>
      <c r="AB186" s="206">
        <f t="shared" si="123"/>
        <v>0</v>
      </c>
      <c r="AC186" s="207">
        <f t="shared" si="123"/>
        <v>0</v>
      </c>
      <c r="AD186" s="207">
        <f t="shared" si="123"/>
        <v>0</v>
      </c>
      <c r="AE186" s="207">
        <f t="shared" si="123"/>
        <v>0</v>
      </c>
      <c r="AF186" s="207">
        <f t="shared" si="123"/>
        <v>0</v>
      </c>
      <c r="AG186" s="207">
        <f t="shared" si="123"/>
        <v>0</v>
      </c>
      <c r="AH186" s="207">
        <f t="shared" si="123"/>
        <v>0</v>
      </c>
      <c r="AI186" s="207">
        <f t="shared" si="123"/>
        <v>0</v>
      </c>
      <c r="AJ186" s="207">
        <f t="shared" si="123"/>
        <v>0</v>
      </c>
      <c r="AK186" s="208">
        <f t="shared" si="123"/>
        <v>0</v>
      </c>
      <c r="AL186" s="208">
        <f t="shared" si="123"/>
        <v>0</v>
      </c>
      <c r="AM186" s="206">
        <f t="shared" si="123"/>
        <v>0</v>
      </c>
    </row>
    <row r="187" spans="1:39" ht="15.75" hidden="1" thickBot="1" x14ac:dyDescent="0.3">
      <c r="A187" s="95"/>
      <c r="B187" s="95"/>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row>
    <row r="188" spans="1:39" ht="15.75" hidden="1" thickBot="1" x14ac:dyDescent="0.3">
      <c r="A188" s="95"/>
      <c r="B188" s="243" t="s">
        <v>36</v>
      </c>
      <c r="C188" s="135">
        <f>C$4</f>
        <v>45292</v>
      </c>
      <c r="D188" s="135">
        <f t="shared" ref="D188:AM188" si="124">D$4</f>
        <v>45323</v>
      </c>
      <c r="E188" s="135">
        <f t="shared" si="124"/>
        <v>45352</v>
      </c>
      <c r="F188" s="135">
        <f t="shared" si="124"/>
        <v>45383</v>
      </c>
      <c r="G188" s="135">
        <f t="shared" si="124"/>
        <v>45413</v>
      </c>
      <c r="H188" s="135">
        <f t="shared" si="124"/>
        <v>45444</v>
      </c>
      <c r="I188" s="135">
        <f t="shared" si="124"/>
        <v>45474</v>
      </c>
      <c r="J188" s="135">
        <f t="shared" si="124"/>
        <v>45505</v>
      </c>
      <c r="K188" s="135">
        <f t="shared" si="124"/>
        <v>45536</v>
      </c>
      <c r="L188" s="135">
        <f t="shared" si="124"/>
        <v>45566</v>
      </c>
      <c r="M188" s="135">
        <f t="shared" si="124"/>
        <v>45597</v>
      </c>
      <c r="N188" s="135">
        <f t="shared" si="124"/>
        <v>45627</v>
      </c>
      <c r="O188" s="135">
        <f t="shared" si="124"/>
        <v>45658</v>
      </c>
      <c r="P188" s="135">
        <f t="shared" si="124"/>
        <v>45689</v>
      </c>
      <c r="Q188" s="135">
        <f t="shared" si="124"/>
        <v>45717</v>
      </c>
      <c r="R188" s="135">
        <f t="shared" si="124"/>
        <v>45748</v>
      </c>
      <c r="S188" s="135">
        <f t="shared" si="124"/>
        <v>45778</v>
      </c>
      <c r="T188" s="135">
        <f t="shared" si="124"/>
        <v>45809</v>
      </c>
      <c r="U188" s="135">
        <f t="shared" si="124"/>
        <v>45839</v>
      </c>
      <c r="V188" s="135">
        <f t="shared" si="124"/>
        <v>45870</v>
      </c>
      <c r="W188" s="135">
        <f t="shared" si="124"/>
        <v>45901</v>
      </c>
      <c r="X188" s="135">
        <f t="shared" si="124"/>
        <v>45931</v>
      </c>
      <c r="Y188" s="135">
        <f t="shared" si="124"/>
        <v>45962</v>
      </c>
      <c r="Z188" s="135">
        <f t="shared" si="124"/>
        <v>45992</v>
      </c>
      <c r="AA188" s="135">
        <f t="shared" si="124"/>
        <v>46023</v>
      </c>
      <c r="AB188" s="135">
        <f t="shared" si="124"/>
        <v>46054</v>
      </c>
      <c r="AC188" s="135">
        <f t="shared" si="124"/>
        <v>46082</v>
      </c>
      <c r="AD188" s="135">
        <f t="shared" si="124"/>
        <v>46113</v>
      </c>
      <c r="AE188" s="135">
        <f t="shared" si="124"/>
        <v>46143</v>
      </c>
      <c r="AF188" s="135">
        <f t="shared" si="124"/>
        <v>46174</v>
      </c>
      <c r="AG188" s="135">
        <f t="shared" si="124"/>
        <v>46204</v>
      </c>
      <c r="AH188" s="135">
        <f t="shared" si="124"/>
        <v>46235</v>
      </c>
      <c r="AI188" s="135">
        <f t="shared" si="124"/>
        <v>46266</v>
      </c>
      <c r="AJ188" s="135">
        <f t="shared" si="124"/>
        <v>46296</v>
      </c>
      <c r="AK188" s="135">
        <f t="shared" si="124"/>
        <v>46327</v>
      </c>
      <c r="AL188" s="135">
        <f t="shared" si="124"/>
        <v>46357</v>
      </c>
      <c r="AM188" s="135">
        <f t="shared" si="124"/>
        <v>46388</v>
      </c>
    </row>
    <row r="189" spans="1:39" hidden="1" x14ac:dyDescent="0.25">
      <c r="A189" s="95"/>
      <c r="B189" s="237" t="s">
        <v>128</v>
      </c>
      <c r="C189" s="107">
        <f>C157*'REVISED SUMMARY'!C40</f>
        <v>0</v>
      </c>
      <c r="D189" s="107">
        <f>D157*'REVISED SUMMARY'!D40</f>
        <v>0</v>
      </c>
      <c r="E189" s="107">
        <f>E157*'REVISED SUMMARY'!E40</f>
        <v>0</v>
      </c>
      <c r="F189" s="107">
        <f>F157*'REVISED SUMMARY'!F40</f>
        <v>0</v>
      </c>
      <c r="G189" s="107">
        <f>G157*'REVISED SUMMARY'!G40</f>
        <v>0</v>
      </c>
      <c r="H189" s="107">
        <f>H157*'REVISED SUMMARY'!H40</f>
        <v>0</v>
      </c>
      <c r="I189" s="107">
        <f>I157*'REVISED SUMMARY'!I40</f>
        <v>0</v>
      </c>
      <c r="J189" s="107">
        <f>J157*'REVISED SUMMARY'!J40</f>
        <v>0</v>
      </c>
      <c r="K189" s="107">
        <f>K157*'REVISED SUMMARY'!K40</f>
        <v>0</v>
      </c>
      <c r="L189" s="107">
        <f>L157*'REVISED SUMMARY'!L40</f>
        <v>0</v>
      </c>
      <c r="M189" s="107">
        <f>M157*'REVISED SUMMARY'!M40</f>
        <v>0</v>
      </c>
      <c r="N189" s="107">
        <f>N157*'REVISED SUMMARY'!N40</f>
        <v>175.4187618073515</v>
      </c>
      <c r="O189" s="209">
        <f>O157*'REVISED SUMMARY'!O40</f>
        <v>0</v>
      </c>
      <c r="P189" s="209">
        <f>P157*'REVISED SUMMARY'!P40</f>
        <v>0</v>
      </c>
      <c r="Q189" s="209">
        <f>Q157*'REVISED SUMMARY'!Q40</f>
        <v>0</v>
      </c>
      <c r="R189" s="209">
        <f>R157*'REVISED SUMMARY'!R40</f>
        <v>0</v>
      </c>
      <c r="S189" s="209">
        <f>S157*'REVISED SUMMARY'!S40</f>
        <v>0</v>
      </c>
      <c r="T189" s="209">
        <f>T157*'REVISED SUMMARY'!T40</f>
        <v>0</v>
      </c>
      <c r="U189" s="209">
        <f>U157*'REVISED SUMMARY'!U40</f>
        <v>0</v>
      </c>
      <c r="V189" s="209">
        <f>V157*'REVISED SUMMARY'!V40</f>
        <v>0</v>
      </c>
      <c r="W189" s="209">
        <f>W157*'REVISED SUMMARY'!W40</f>
        <v>0</v>
      </c>
      <c r="X189" s="209">
        <f>X157*'REVISED SUMMARY'!X40</f>
        <v>0</v>
      </c>
      <c r="Y189" s="209">
        <f>Y157*'REVISED SUMMARY'!Y40</f>
        <v>0</v>
      </c>
      <c r="Z189" s="209">
        <f>Z157*'REVISED SUMMARY'!Z40</f>
        <v>0</v>
      </c>
      <c r="AA189" s="209">
        <f>AA157*'REVISED SUMMARY'!AA40</f>
        <v>0</v>
      </c>
      <c r="AB189" s="209">
        <f>AB157*'REVISED SUMMARY'!AB40</f>
        <v>0</v>
      </c>
      <c r="AC189" s="209">
        <f>AC157*'REVISED SUMMARY'!AC40</f>
        <v>0</v>
      </c>
      <c r="AD189" s="209">
        <f>AD157*'REVISED SUMMARY'!AD40</f>
        <v>0</v>
      </c>
      <c r="AE189" s="209">
        <f>AE157*'REVISED SUMMARY'!AE40</f>
        <v>0</v>
      </c>
      <c r="AF189" s="209">
        <f>AF157*'REVISED SUMMARY'!AF40</f>
        <v>0</v>
      </c>
      <c r="AG189" s="209">
        <f>AG157*'REVISED SUMMARY'!AG40</f>
        <v>0</v>
      </c>
      <c r="AH189" s="209">
        <f>AH157*'REVISED SUMMARY'!AH40</f>
        <v>0</v>
      </c>
      <c r="AI189" s="209">
        <f>AI157*'REVISED SUMMARY'!AI40</f>
        <v>0</v>
      </c>
      <c r="AJ189" s="209">
        <f>AJ157*'REVISED SUMMARY'!AJ40</f>
        <v>0</v>
      </c>
      <c r="AK189" s="209">
        <f>AK157*'REVISED SUMMARY'!AK40</f>
        <v>0</v>
      </c>
      <c r="AL189" s="209">
        <f>AL157*'REVISED SUMMARY'!AL40</f>
        <v>0</v>
      </c>
      <c r="AM189" s="209">
        <f>AM157*'REVISED SUMMARY'!AM40</f>
        <v>0</v>
      </c>
    </row>
    <row r="190" spans="1:39" ht="15.75" hidden="1" thickBot="1" x14ac:dyDescent="0.3">
      <c r="A190" s="95"/>
      <c r="B190" s="76" t="s">
        <v>129</v>
      </c>
      <c r="C190" s="100">
        <f>C176*'REVISED SUMMARY'!C40</f>
        <v>0</v>
      </c>
      <c r="D190" s="100">
        <f>D176*'REVISED SUMMARY'!D40</f>
        <v>0</v>
      </c>
      <c r="E190" s="100">
        <f>E176*'REVISED SUMMARY'!E40</f>
        <v>0</v>
      </c>
      <c r="F190" s="100">
        <f>F176*'REVISED SUMMARY'!F40</f>
        <v>0</v>
      </c>
      <c r="G190" s="100">
        <f>G176*'REVISED SUMMARY'!G40</f>
        <v>0</v>
      </c>
      <c r="H190" s="100">
        <f>H176*'REVISED SUMMARY'!H40</f>
        <v>0</v>
      </c>
      <c r="I190" s="100">
        <f>I176*'REVISED SUMMARY'!I40</f>
        <v>0</v>
      </c>
      <c r="J190" s="100">
        <f>J176*'REVISED SUMMARY'!J40</f>
        <v>0</v>
      </c>
      <c r="K190" s="100">
        <f>K176*'REVISED SUMMARY'!K40</f>
        <v>0</v>
      </c>
      <c r="L190" s="100">
        <f>L176*'REVISED SUMMARY'!L40</f>
        <v>0</v>
      </c>
      <c r="M190" s="100">
        <f>M176*'REVISED SUMMARY'!M40</f>
        <v>0</v>
      </c>
      <c r="N190" s="100">
        <f>N176*'REVISED SUMMARY'!N40</f>
        <v>11.69814980778974</v>
      </c>
      <c r="O190" s="203">
        <f>O176*'REVISED SUMMARY'!O40</f>
        <v>0</v>
      </c>
      <c r="P190" s="203">
        <f>P176*'REVISED SUMMARY'!P40</f>
        <v>0</v>
      </c>
      <c r="Q190" s="203">
        <f>Q176*'REVISED SUMMARY'!Q40</f>
        <v>0</v>
      </c>
      <c r="R190" s="203">
        <f>R176*'REVISED SUMMARY'!R40</f>
        <v>0</v>
      </c>
      <c r="S190" s="203">
        <f>S176*'REVISED SUMMARY'!S40</f>
        <v>0</v>
      </c>
      <c r="T190" s="203">
        <f>T176*'REVISED SUMMARY'!T40</f>
        <v>0</v>
      </c>
      <c r="U190" s="203">
        <f>U176*'REVISED SUMMARY'!U40</f>
        <v>0</v>
      </c>
      <c r="V190" s="203">
        <f>V176*'REVISED SUMMARY'!V40</f>
        <v>0</v>
      </c>
      <c r="W190" s="203">
        <f>W176*'REVISED SUMMARY'!W40</f>
        <v>0</v>
      </c>
      <c r="X190" s="203">
        <f>X176*'REVISED SUMMARY'!X40</f>
        <v>0</v>
      </c>
      <c r="Y190" s="203">
        <f>Y176*'REVISED SUMMARY'!Y40</f>
        <v>0</v>
      </c>
      <c r="Z190" s="203">
        <f>Z176*'REVISED SUMMARY'!Z40</f>
        <v>0</v>
      </c>
      <c r="AA190" s="203">
        <f>AA176*'REVISED SUMMARY'!AA40</f>
        <v>0</v>
      </c>
      <c r="AB190" s="203">
        <f>AB176*'REVISED SUMMARY'!AB40</f>
        <v>0</v>
      </c>
      <c r="AC190" s="203">
        <f>AC176*'REVISED SUMMARY'!AC40</f>
        <v>0</v>
      </c>
      <c r="AD190" s="203">
        <f>AD176*'REVISED SUMMARY'!AD40</f>
        <v>0</v>
      </c>
      <c r="AE190" s="203">
        <f>AE176*'REVISED SUMMARY'!AE40</f>
        <v>0</v>
      </c>
      <c r="AF190" s="203">
        <f>AF176*'REVISED SUMMARY'!AF40</f>
        <v>0</v>
      </c>
      <c r="AG190" s="203">
        <f>AG176*'REVISED SUMMARY'!AG40</f>
        <v>0</v>
      </c>
      <c r="AH190" s="203">
        <f>AH176*'REVISED SUMMARY'!AH40</f>
        <v>0</v>
      </c>
      <c r="AI190" s="203">
        <f>AI176*'REVISED SUMMARY'!AI40</f>
        <v>0</v>
      </c>
      <c r="AJ190" s="203">
        <f>AJ176*'REVISED SUMMARY'!AJ40</f>
        <v>0</v>
      </c>
      <c r="AK190" s="203">
        <f>AK176*'REVISED SUMMARY'!AK40</f>
        <v>0</v>
      </c>
      <c r="AL190" s="203">
        <f>AL176*'REVISED SUMMARY'!AL40</f>
        <v>0</v>
      </c>
      <c r="AM190" s="203">
        <f>AM176*'REVISED SUMMARY'!AM40</f>
        <v>0</v>
      </c>
    </row>
    <row r="191" spans="1:39" hidden="1" x14ac:dyDescent="0.25">
      <c r="A191" s="95"/>
      <c r="B191" s="237" t="s">
        <v>130</v>
      </c>
      <c r="C191" s="101">
        <f>IFERROR(C189/C73,0)</f>
        <v>0</v>
      </c>
      <c r="D191" s="101">
        <f t="shared" ref="D191:AM191" si="125">IFERROR(D189/D73,0)</f>
        <v>0</v>
      </c>
      <c r="E191" s="101">
        <f t="shared" si="125"/>
        <v>0</v>
      </c>
      <c r="F191" s="101">
        <f t="shared" si="125"/>
        <v>0</v>
      </c>
      <c r="G191" s="101">
        <f t="shared" si="125"/>
        <v>0</v>
      </c>
      <c r="H191" s="101">
        <f t="shared" si="125"/>
        <v>0</v>
      </c>
      <c r="I191" s="101">
        <f t="shared" si="125"/>
        <v>0</v>
      </c>
      <c r="J191" s="101">
        <f t="shared" si="125"/>
        <v>0</v>
      </c>
      <c r="K191" s="101">
        <f t="shared" si="125"/>
        <v>0</v>
      </c>
      <c r="L191" s="101">
        <f t="shared" si="125"/>
        <v>0</v>
      </c>
      <c r="M191" s="101">
        <f t="shared" si="125"/>
        <v>0</v>
      </c>
      <c r="N191" s="101">
        <f t="shared" si="125"/>
        <v>8.8992377801100659E-3</v>
      </c>
      <c r="O191" s="204">
        <f t="shared" si="125"/>
        <v>0</v>
      </c>
      <c r="P191" s="204">
        <f t="shared" si="125"/>
        <v>0</v>
      </c>
      <c r="Q191" s="204">
        <f t="shared" si="125"/>
        <v>0</v>
      </c>
      <c r="R191" s="204">
        <f t="shared" si="125"/>
        <v>0</v>
      </c>
      <c r="S191" s="204">
        <f t="shared" si="125"/>
        <v>0</v>
      </c>
      <c r="T191" s="204">
        <f t="shared" si="125"/>
        <v>0</v>
      </c>
      <c r="U191" s="204">
        <f t="shared" si="125"/>
        <v>0</v>
      </c>
      <c r="V191" s="204">
        <f t="shared" si="125"/>
        <v>0</v>
      </c>
      <c r="W191" s="204">
        <f t="shared" si="125"/>
        <v>0</v>
      </c>
      <c r="X191" s="204">
        <f t="shared" si="125"/>
        <v>0</v>
      </c>
      <c r="Y191" s="204">
        <f t="shared" si="125"/>
        <v>0</v>
      </c>
      <c r="Z191" s="204">
        <f t="shared" si="125"/>
        <v>0</v>
      </c>
      <c r="AA191" s="204">
        <f t="shared" si="125"/>
        <v>0</v>
      </c>
      <c r="AB191" s="204">
        <f t="shared" si="125"/>
        <v>0</v>
      </c>
      <c r="AC191" s="204">
        <f t="shared" si="125"/>
        <v>0</v>
      </c>
      <c r="AD191" s="204">
        <f t="shared" si="125"/>
        <v>0</v>
      </c>
      <c r="AE191" s="204">
        <f t="shared" si="125"/>
        <v>0</v>
      </c>
      <c r="AF191" s="204">
        <f t="shared" si="125"/>
        <v>0</v>
      </c>
      <c r="AG191" s="204">
        <f t="shared" si="125"/>
        <v>0</v>
      </c>
      <c r="AH191" s="204">
        <f t="shared" si="125"/>
        <v>0</v>
      </c>
      <c r="AI191" s="204">
        <f t="shared" si="125"/>
        <v>0</v>
      </c>
      <c r="AJ191" s="204">
        <f t="shared" si="125"/>
        <v>0</v>
      </c>
      <c r="AK191" s="204">
        <f t="shared" si="125"/>
        <v>0</v>
      </c>
      <c r="AL191" s="204">
        <f t="shared" si="125"/>
        <v>0</v>
      </c>
      <c r="AM191" s="204">
        <f t="shared" si="125"/>
        <v>0</v>
      </c>
    </row>
    <row r="192" spans="1:39" ht="15.75" hidden="1" thickBot="1" x14ac:dyDescent="0.3">
      <c r="A192" s="95"/>
      <c r="B192" s="76" t="s">
        <v>131</v>
      </c>
      <c r="C192" s="102">
        <f>IFERROR(C190/C73,0)</f>
        <v>0</v>
      </c>
      <c r="D192" s="102">
        <f t="shared" ref="D192:AM192" si="126">IFERROR(D190/D73,0)</f>
        <v>0</v>
      </c>
      <c r="E192" s="102">
        <f t="shared" si="126"/>
        <v>0</v>
      </c>
      <c r="F192" s="102">
        <f t="shared" si="126"/>
        <v>0</v>
      </c>
      <c r="G192" s="102">
        <f t="shared" si="126"/>
        <v>0</v>
      </c>
      <c r="H192" s="102">
        <f t="shared" si="126"/>
        <v>0</v>
      </c>
      <c r="I192" s="102">
        <f t="shared" si="126"/>
        <v>0</v>
      </c>
      <c r="J192" s="102">
        <f t="shared" si="126"/>
        <v>0</v>
      </c>
      <c r="K192" s="102">
        <f t="shared" si="126"/>
        <v>0</v>
      </c>
      <c r="L192" s="102">
        <f t="shared" si="126"/>
        <v>0</v>
      </c>
      <c r="M192" s="102">
        <f t="shared" si="126"/>
        <v>0</v>
      </c>
      <c r="N192" s="102">
        <f t="shared" si="126"/>
        <v>5.9346341095030408E-4</v>
      </c>
      <c r="O192" s="205">
        <f t="shared" si="126"/>
        <v>0</v>
      </c>
      <c r="P192" s="205">
        <f t="shared" si="126"/>
        <v>0</v>
      </c>
      <c r="Q192" s="205">
        <f t="shared" si="126"/>
        <v>0</v>
      </c>
      <c r="R192" s="205">
        <f t="shared" si="126"/>
        <v>0</v>
      </c>
      <c r="S192" s="205">
        <f t="shared" si="126"/>
        <v>0</v>
      </c>
      <c r="T192" s="205">
        <f t="shared" si="126"/>
        <v>0</v>
      </c>
      <c r="U192" s="205">
        <f t="shared" si="126"/>
        <v>0</v>
      </c>
      <c r="V192" s="205">
        <f t="shared" si="126"/>
        <v>0</v>
      </c>
      <c r="W192" s="205">
        <f t="shared" si="126"/>
        <v>0</v>
      </c>
      <c r="X192" s="205">
        <f t="shared" si="126"/>
        <v>0</v>
      </c>
      <c r="Y192" s="205">
        <f t="shared" si="126"/>
        <v>0</v>
      </c>
      <c r="Z192" s="205">
        <f t="shared" si="126"/>
        <v>0</v>
      </c>
      <c r="AA192" s="205">
        <f t="shared" si="126"/>
        <v>0</v>
      </c>
      <c r="AB192" s="205">
        <f t="shared" si="126"/>
        <v>0</v>
      </c>
      <c r="AC192" s="205">
        <f t="shared" si="126"/>
        <v>0</v>
      </c>
      <c r="AD192" s="205">
        <f t="shared" si="126"/>
        <v>0</v>
      </c>
      <c r="AE192" s="205">
        <f t="shared" si="126"/>
        <v>0</v>
      </c>
      <c r="AF192" s="205">
        <f t="shared" si="126"/>
        <v>0</v>
      </c>
      <c r="AG192" s="205">
        <f t="shared" si="126"/>
        <v>0</v>
      </c>
      <c r="AH192" s="205">
        <f t="shared" si="126"/>
        <v>0</v>
      </c>
      <c r="AI192" s="205">
        <f t="shared" si="126"/>
        <v>0</v>
      </c>
      <c r="AJ192" s="205">
        <f t="shared" si="126"/>
        <v>0</v>
      </c>
      <c r="AK192" s="205">
        <f t="shared" si="126"/>
        <v>0</v>
      </c>
      <c r="AL192" s="205">
        <f t="shared" si="126"/>
        <v>0</v>
      </c>
      <c r="AM192" s="205">
        <f t="shared" si="126"/>
        <v>0</v>
      </c>
    </row>
    <row r="193" spans="1:39" ht="15.75" hidden="1" thickBot="1" x14ac:dyDescent="0.3">
      <c r="A193" s="95"/>
      <c r="B193" s="244" t="s">
        <v>132</v>
      </c>
      <c r="C193" s="104">
        <f>C191+C192</f>
        <v>0</v>
      </c>
      <c r="D193" s="104">
        <f t="shared" ref="D193:AM193" si="127">D191+D192</f>
        <v>0</v>
      </c>
      <c r="E193" s="105">
        <f t="shared" si="127"/>
        <v>0</v>
      </c>
      <c r="F193" s="105">
        <f t="shared" si="127"/>
        <v>0</v>
      </c>
      <c r="G193" s="105">
        <f t="shared" si="127"/>
        <v>0</v>
      </c>
      <c r="H193" s="105">
        <f t="shared" si="127"/>
        <v>0</v>
      </c>
      <c r="I193" s="105">
        <f t="shared" si="127"/>
        <v>0</v>
      </c>
      <c r="J193" s="105">
        <f t="shared" si="127"/>
        <v>0</v>
      </c>
      <c r="K193" s="105">
        <f t="shared" si="127"/>
        <v>0</v>
      </c>
      <c r="L193" s="105">
        <f t="shared" si="127"/>
        <v>0</v>
      </c>
      <c r="M193" s="105">
        <f t="shared" si="127"/>
        <v>0</v>
      </c>
      <c r="N193" s="105">
        <f t="shared" si="127"/>
        <v>9.4927011910603699E-3</v>
      </c>
      <c r="O193" s="206">
        <f t="shared" si="127"/>
        <v>0</v>
      </c>
      <c r="P193" s="206">
        <f t="shared" si="127"/>
        <v>0</v>
      </c>
      <c r="Q193" s="207">
        <f t="shared" si="127"/>
        <v>0</v>
      </c>
      <c r="R193" s="207">
        <f t="shared" si="127"/>
        <v>0</v>
      </c>
      <c r="S193" s="207">
        <f t="shared" si="127"/>
        <v>0</v>
      </c>
      <c r="T193" s="207">
        <f t="shared" si="127"/>
        <v>0</v>
      </c>
      <c r="U193" s="207">
        <f t="shared" si="127"/>
        <v>0</v>
      </c>
      <c r="V193" s="207">
        <f t="shared" si="127"/>
        <v>0</v>
      </c>
      <c r="W193" s="207">
        <f t="shared" si="127"/>
        <v>0</v>
      </c>
      <c r="X193" s="207">
        <f t="shared" si="127"/>
        <v>0</v>
      </c>
      <c r="Y193" s="208">
        <f t="shared" si="127"/>
        <v>0</v>
      </c>
      <c r="Z193" s="208">
        <f t="shared" si="127"/>
        <v>0</v>
      </c>
      <c r="AA193" s="206">
        <f t="shared" si="127"/>
        <v>0</v>
      </c>
      <c r="AB193" s="206">
        <f t="shared" si="127"/>
        <v>0</v>
      </c>
      <c r="AC193" s="207">
        <f t="shared" si="127"/>
        <v>0</v>
      </c>
      <c r="AD193" s="207">
        <f t="shared" si="127"/>
        <v>0</v>
      </c>
      <c r="AE193" s="207">
        <f t="shared" si="127"/>
        <v>0</v>
      </c>
      <c r="AF193" s="207">
        <f t="shared" si="127"/>
        <v>0</v>
      </c>
      <c r="AG193" s="207">
        <f t="shared" si="127"/>
        <v>0</v>
      </c>
      <c r="AH193" s="207">
        <f t="shared" si="127"/>
        <v>0</v>
      </c>
      <c r="AI193" s="207">
        <f t="shared" si="127"/>
        <v>0</v>
      </c>
      <c r="AJ193" s="207">
        <f t="shared" si="127"/>
        <v>0</v>
      </c>
      <c r="AK193" s="208">
        <f t="shared" si="127"/>
        <v>0</v>
      </c>
      <c r="AL193" s="208">
        <f t="shared" si="127"/>
        <v>0</v>
      </c>
      <c r="AM193" s="206">
        <f t="shared" si="127"/>
        <v>0</v>
      </c>
    </row>
    <row r="194" spans="1:39" hidden="1" x14ac:dyDescent="0.25">
      <c r="A194" s="95"/>
      <c r="B194" s="95" t="s">
        <v>133</v>
      </c>
      <c r="C194" s="108">
        <f>C186+C193</f>
        <v>0</v>
      </c>
      <c r="D194" s="108">
        <f t="shared" ref="D194:AM194" si="128">D186+D193</f>
        <v>1</v>
      </c>
      <c r="E194" s="108">
        <f t="shared" si="128"/>
        <v>1</v>
      </c>
      <c r="F194" s="108">
        <f t="shared" si="128"/>
        <v>1.0000000000000002</v>
      </c>
      <c r="G194" s="108">
        <f t="shared" si="128"/>
        <v>1</v>
      </c>
      <c r="H194" s="108">
        <f t="shared" si="128"/>
        <v>1</v>
      </c>
      <c r="I194" s="108">
        <f t="shared" si="128"/>
        <v>1</v>
      </c>
      <c r="J194" s="108">
        <f t="shared" si="128"/>
        <v>1</v>
      </c>
      <c r="K194" s="108">
        <f t="shared" si="128"/>
        <v>1</v>
      </c>
      <c r="L194" s="108">
        <f t="shared" si="128"/>
        <v>1</v>
      </c>
      <c r="M194" s="108">
        <f t="shared" si="128"/>
        <v>1</v>
      </c>
      <c r="N194" s="108">
        <f t="shared" si="128"/>
        <v>1</v>
      </c>
      <c r="O194" s="210">
        <f t="shared" si="128"/>
        <v>0</v>
      </c>
      <c r="P194" s="210">
        <f t="shared" si="128"/>
        <v>0</v>
      </c>
      <c r="Q194" s="210">
        <f t="shared" si="128"/>
        <v>0</v>
      </c>
      <c r="R194" s="210">
        <f t="shared" si="128"/>
        <v>0</v>
      </c>
      <c r="S194" s="210">
        <f t="shared" si="128"/>
        <v>0</v>
      </c>
      <c r="T194" s="210">
        <f t="shared" si="128"/>
        <v>0</v>
      </c>
      <c r="U194" s="210">
        <f t="shared" si="128"/>
        <v>0</v>
      </c>
      <c r="V194" s="210">
        <f t="shared" si="128"/>
        <v>0</v>
      </c>
      <c r="W194" s="210">
        <f t="shared" si="128"/>
        <v>0</v>
      </c>
      <c r="X194" s="210">
        <f t="shared" si="128"/>
        <v>0</v>
      </c>
      <c r="Y194" s="210">
        <f t="shared" si="128"/>
        <v>0</v>
      </c>
      <c r="Z194" s="210">
        <f t="shared" si="128"/>
        <v>0</v>
      </c>
      <c r="AA194" s="210">
        <f t="shared" si="128"/>
        <v>0</v>
      </c>
      <c r="AB194" s="210">
        <f t="shared" si="128"/>
        <v>0</v>
      </c>
      <c r="AC194" s="210">
        <f t="shared" si="128"/>
        <v>0</v>
      </c>
      <c r="AD194" s="210">
        <f t="shared" si="128"/>
        <v>0</v>
      </c>
      <c r="AE194" s="210">
        <f t="shared" si="128"/>
        <v>0</v>
      </c>
      <c r="AF194" s="210">
        <f t="shared" si="128"/>
        <v>0</v>
      </c>
      <c r="AG194" s="210">
        <f t="shared" si="128"/>
        <v>0</v>
      </c>
      <c r="AH194" s="210">
        <f t="shared" si="128"/>
        <v>0</v>
      </c>
      <c r="AI194" s="210">
        <f t="shared" si="128"/>
        <v>0</v>
      </c>
      <c r="AJ194" s="210">
        <f t="shared" si="128"/>
        <v>0</v>
      </c>
      <c r="AK194" s="210">
        <f t="shared" si="128"/>
        <v>0</v>
      </c>
      <c r="AL194" s="210">
        <f t="shared" si="128"/>
        <v>0</v>
      </c>
      <c r="AM194" s="210">
        <f t="shared" si="128"/>
        <v>0</v>
      </c>
    </row>
    <row r="195" spans="1:39" hidden="1" x14ac:dyDescent="0.25">
      <c r="A195" s="95"/>
      <c r="B195" s="95"/>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row>
    <row r="196" spans="1:39" hidden="1" x14ac:dyDescent="0.25">
      <c r="A196" s="95"/>
      <c r="B196" s="95" t="s">
        <v>134</v>
      </c>
      <c r="C196" s="109">
        <f t="shared" ref="C196" si="129">SUM(C182:C183)</f>
        <v>0</v>
      </c>
      <c r="D196" s="109">
        <f t="shared" ref="D196:AM196" si="130">SUM(D182:D183)</f>
        <v>86.251304116058051</v>
      </c>
      <c r="E196" s="110">
        <f t="shared" si="130"/>
        <v>3228.1348071861271</v>
      </c>
      <c r="F196" s="110">
        <f t="shared" si="130"/>
        <v>7277.5177246531612</v>
      </c>
      <c r="G196" s="110">
        <f t="shared" si="130"/>
        <v>11685.544285746626</v>
      </c>
      <c r="H196" s="110">
        <f t="shared" si="130"/>
        <v>23828.117095544061</v>
      </c>
      <c r="I196" s="110">
        <f t="shared" si="130"/>
        <v>37640.709468098612</v>
      </c>
      <c r="J196" s="110">
        <f t="shared" si="130"/>
        <v>34925.114645760972</v>
      </c>
      <c r="K196" s="110">
        <f t="shared" si="130"/>
        <v>36086.419204675229</v>
      </c>
      <c r="L196" s="110">
        <f t="shared" si="130"/>
        <v>22794.13125995162</v>
      </c>
      <c r="M196" s="111">
        <f t="shared" si="130"/>
        <v>18836.467108751312</v>
      </c>
      <c r="N196" s="111">
        <f t="shared" si="130"/>
        <v>19524.544484759179</v>
      </c>
      <c r="O196" s="216">
        <f t="shared" si="130"/>
        <v>0</v>
      </c>
      <c r="P196" s="216">
        <f t="shared" si="130"/>
        <v>0</v>
      </c>
      <c r="Q196" s="217">
        <f t="shared" si="130"/>
        <v>0</v>
      </c>
      <c r="R196" s="217">
        <f t="shared" si="130"/>
        <v>0</v>
      </c>
      <c r="S196" s="217">
        <f t="shared" si="130"/>
        <v>0</v>
      </c>
      <c r="T196" s="217">
        <f t="shared" si="130"/>
        <v>0</v>
      </c>
      <c r="U196" s="217">
        <f t="shared" si="130"/>
        <v>0</v>
      </c>
      <c r="V196" s="217">
        <f t="shared" si="130"/>
        <v>0</v>
      </c>
      <c r="W196" s="217">
        <f t="shared" si="130"/>
        <v>0</v>
      </c>
      <c r="X196" s="217">
        <f t="shared" si="130"/>
        <v>0</v>
      </c>
      <c r="Y196" s="218">
        <f t="shared" si="130"/>
        <v>0</v>
      </c>
      <c r="Z196" s="218">
        <f t="shared" si="130"/>
        <v>0</v>
      </c>
      <c r="AA196" s="216">
        <f t="shared" si="130"/>
        <v>0</v>
      </c>
      <c r="AB196" s="216">
        <f t="shared" si="130"/>
        <v>0</v>
      </c>
      <c r="AC196" s="217">
        <f t="shared" si="130"/>
        <v>0</v>
      </c>
      <c r="AD196" s="217">
        <f t="shared" si="130"/>
        <v>0</v>
      </c>
      <c r="AE196" s="217">
        <f t="shared" si="130"/>
        <v>0</v>
      </c>
      <c r="AF196" s="217">
        <f t="shared" si="130"/>
        <v>0</v>
      </c>
      <c r="AG196" s="217">
        <f t="shared" si="130"/>
        <v>0</v>
      </c>
      <c r="AH196" s="217">
        <f t="shared" si="130"/>
        <v>0</v>
      </c>
      <c r="AI196" s="217">
        <f t="shared" si="130"/>
        <v>0</v>
      </c>
      <c r="AJ196" s="217">
        <f t="shared" si="130"/>
        <v>0</v>
      </c>
      <c r="AK196" s="218">
        <f t="shared" si="130"/>
        <v>0</v>
      </c>
      <c r="AL196" s="218">
        <f t="shared" si="130"/>
        <v>0</v>
      </c>
      <c r="AM196" s="216">
        <f t="shared" si="130"/>
        <v>0</v>
      </c>
    </row>
    <row r="197" spans="1:39" hidden="1" x14ac:dyDescent="0.25">
      <c r="A197" s="95"/>
      <c r="B197" s="95" t="s">
        <v>135</v>
      </c>
      <c r="C197" s="109">
        <f t="shared" ref="C197" si="131">SUM(C189:C190)</f>
        <v>0</v>
      </c>
      <c r="D197" s="109">
        <f t="shared" ref="D197:AM197" si="132">SUM(D189:D190)</f>
        <v>0</v>
      </c>
      <c r="E197" s="110">
        <f t="shared" si="132"/>
        <v>0</v>
      </c>
      <c r="F197" s="110">
        <f t="shared" si="132"/>
        <v>0</v>
      </c>
      <c r="G197" s="110">
        <f t="shared" si="132"/>
        <v>0</v>
      </c>
      <c r="H197" s="110">
        <f t="shared" si="132"/>
        <v>0</v>
      </c>
      <c r="I197" s="110">
        <f t="shared" si="132"/>
        <v>0</v>
      </c>
      <c r="J197" s="110">
        <f t="shared" si="132"/>
        <v>0</v>
      </c>
      <c r="K197" s="110">
        <f t="shared" si="132"/>
        <v>0</v>
      </c>
      <c r="L197" s="110">
        <f t="shared" si="132"/>
        <v>0</v>
      </c>
      <c r="M197" s="111">
        <f t="shared" si="132"/>
        <v>0</v>
      </c>
      <c r="N197" s="111">
        <f t="shared" si="132"/>
        <v>187.11691161514125</v>
      </c>
      <c r="O197" s="216">
        <f t="shared" si="132"/>
        <v>0</v>
      </c>
      <c r="P197" s="216">
        <f t="shared" si="132"/>
        <v>0</v>
      </c>
      <c r="Q197" s="217">
        <f t="shared" si="132"/>
        <v>0</v>
      </c>
      <c r="R197" s="217">
        <f t="shared" si="132"/>
        <v>0</v>
      </c>
      <c r="S197" s="217">
        <f t="shared" si="132"/>
        <v>0</v>
      </c>
      <c r="T197" s="217">
        <f t="shared" si="132"/>
        <v>0</v>
      </c>
      <c r="U197" s="217">
        <f t="shared" si="132"/>
        <v>0</v>
      </c>
      <c r="V197" s="217">
        <f t="shared" si="132"/>
        <v>0</v>
      </c>
      <c r="W197" s="217">
        <f t="shared" si="132"/>
        <v>0</v>
      </c>
      <c r="X197" s="217">
        <f t="shared" si="132"/>
        <v>0</v>
      </c>
      <c r="Y197" s="218">
        <f t="shared" si="132"/>
        <v>0</v>
      </c>
      <c r="Z197" s="218">
        <f t="shared" si="132"/>
        <v>0</v>
      </c>
      <c r="AA197" s="216">
        <f t="shared" si="132"/>
        <v>0</v>
      </c>
      <c r="AB197" s="216">
        <f t="shared" si="132"/>
        <v>0</v>
      </c>
      <c r="AC197" s="217">
        <f t="shared" si="132"/>
        <v>0</v>
      </c>
      <c r="AD197" s="217">
        <f t="shared" si="132"/>
        <v>0</v>
      </c>
      <c r="AE197" s="217">
        <f t="shared" si="132"/>
        <v>0</v>
      </c>
      <c r="AF197" s="217">
        <f t="shared" si="132"/>
        <v>0</v>
      </c>
      <c r="AG197" s="217">
        <f t="shared" si="132"/>
        <v>0</v>
      </c>
      <c r="AH197" s="217">
        <f t="shared" si="132"/>
        <v>0</v>
      </c>
      <c r="AI197" s="217">
        <f t="shared" si="132"/>
        <v>0</v>
      </c>
      <c r="AJ197" s="217">
        <f t="shared" si="132"/>
        <v>0</v>
      </c>
      <c r="AK197" s="218">
        <f t="shared" si="132"/>
        <v>0</v>
      </c>
      <c r="AL197" s="218">
        <f t="shared" si="132"/>
        <v>0</v>
      </c>
      <c r="AM197" s="216">
        <f t="shared" si="132"/>
        <v>0</v>
      </c>
    </row>
    <row r="198" spans="1:39" hidden="1" x14ac:dyDescent="0.25">
      <c r="A198" s="95"/>
      <c r="B198" s="95" t="s">
        <v>122</v>
      </c>
      <c r="C198" s="112">
        <f t="shared" ref="C198" si="133">SUM(C196:C197)</f>
        <v>0</v>
      </c>
      <c r="D198" s="112">
        <f t="shared" ref="D198:AM198" si="134">SUM(D196:D197)</f>
        <v>86.251304116058051</v>
      </c>
      <c r="E198" s="112">
        <f t="shared" si="134"/>
        <v>3228.1348071861271</v>
      </c>
      <c r="F198" s="112">
        <f t="shared" si="134"/>
        <v>7277.5177246531612</v>
      </c>
      <c r="G198" s="112">
        <f t="shared" si="134"/>
        <v>11685.544285746626</v>
      </c>
      <c r="H198" s="112">
        <f t="shared" si="134"/>
        <v>23828.117095544061</v>
      </c>
      <c r="I198" s="112">
        <f t="shared" si="134"/>
        <v>37640.709468098612</v>
      </c>
      <c r="J198" s="112">
        <f t="shared" si="134"/>
        <v>34925.114645760972</v>
      </c>
      <c r="K198" s="112">
        <f t="shared" si="134"/>
        <v>36086.419204675229</v>
      </c>
      <c r="L198" s="112">
        <f t="shared" si="134"/>
        <v>22794.13125995162</v>
      </c>
      <c r="M198" s="113">
        <f t="shared" si="134"/>
        <v>18836.467108751312</v>
      </c>
      <c r="N198" s="113">
        <f t="shared" si="134"/>
        <v>19711.661396374318</v>
      </c>
      <c r="O198" s="219">
        <f t="shared" si="134"/>
        <v>0</v>
      </c>
      <c r="P198" s="219">
        <f t="shared" si="134"/>
        <v>0</v>
      </c>
      <c r="Q198" s="219">
        <f t="shared" si="134"/>
        <v>0</v>
      </c>
      <c r="R198" s="219">
        <f t="shared" si="134"/>
        <v>0</v>
      </c>
      <c r="S198" s="219">
        <f t="shared" si="134"/>
        <v>0</v>
      </c>
      <c r="T198" s="219">
        <f t="shared" si="134"/>
        <v>0</v>
      </c>
      <c r="U198" s="219">
        <f t="shared" si="134"/>
        <v>0</v>
      </c>
      <c r="V198" s="219">
        <f t="shared" si="134"/>
        <v>0</v>
      </c>
      <c r="W198" s="219">
        <f t="shared" si="134"/>
        <v>0</v>
      </c>
      <c r="X198" s="219">
        <f t="shared" si="134"/>
        <v>0</v>
      </c>
      <c r="Y198" s="220">
        <f t="shared" si="134"/>
        <v>0</v>
      </c>
      <c r="Z198" s="220">
        <f t="shared" si="134"/>
        <v>0</v>
      </c>
      <c r="AA198" s="219">
        <f t="shared" si="134"/>
        <v>0</v>
      </c>
      <c r="AB198" s="219">
        <f t="shared" si="134"/>
        <v>0</v>
      </c>
      <c r="AC198" s="219">
        <f t="shared" si="134"/>
        <v>0</v>
      </c>
      <c r="AD198" s="219">
        <f t="shared" si="134"/>
        <v>0</v>
      </c>
      <c r="AE198" s="219">
        <f t="shared" si="134"/>
        <v>0</v>
      </c>
      <c r="AF198" s="219">
        <f t="shared" si="134"/>
        <v>0</v>
      </c>
      <c r="AG198" s="219">
        <f t="shared" si="134"/>
        <v>0</v>
      </c>
      <c r="AH198" s="219">
        <f t="shared" si="134"/>
        <v>0</v>
      </c>
      <c r="AI198" s="219">
        <f t="shared" si="134"/>
        <v>0</v>
      </c>
      <c r="AJ198" s="219">
        <f t="shared" si="134"/>
        <v>0</v>
      </c>
      <c r="AK198" s="220">
        <f t="shared" si="134"/>
        <v>0</v>
      </c>
      <c r="AL198" s="220">
        <f t="shared" si="134"/>
        <v>0</v>
      </c>
      <c r="AM198" s="219">
        <f t="shared" si="134"/>
        <v>0</v>
      </c>
    </row>
    <row r="199" spans="1:39" hidden="1" x14ac:dyDescent="0.25"/>
    <row r="200" spans="1:39" hidden="1" x14ac:dyDescent="0.25">
      <c r="B200" s="158" t="s">
        <v>214</v>
      </c>
      <c r="C200" s="329">
        <f>IF('REVISED SUMMARY'!C4=0,0,C198-C73)</f>
        <v>0</v>
      </c>
      <c r="D200" s="329">
        <f>IF('REVISED SUMMARY'!D4=0,0,D198-D73)</f>
        <v>0</v>
      </c>
      <c r="E200" s="329">
        <f>IF('REVISED SUMMARY'!E4=0,0,E198-E73)</f>
        <v>0</v>
      </c>
      <c r="F200" s="329">
        <f>IF('REVISED SUMMARY'!F4=0,0,F198-F73)</f>
        <v>9.0949470177292824E-13</v>
      </c>
      <c r="G200" s="329">
        <f>IF('REVISED SUMMARY'!G4=0,0,G198-G73)</f>
        <v>0</v>
      </c>
      <c r="H200" s="329">
        <f>IF('REVISED SUMMARY'!H4=0,0,H198-H73)</f>
        <v>0</v>
      </c>
      <c r="I200" s="329">
        <f>IF('REVISED SUMMARY'!I4=0,0,I198-I73)</f>
        <v>0</v>
      </c>
      <c r="J200" s="329">
        <f>IF('REVISED SUMMARY'!J4=0,0,J198-J73)</f>
        <v>0</v>
      </c>
      <c r="K200" s="329">
        <f>IF('REVISED SUMMARY'!K4=0,0,K198-K73)</f>
        <v>0</v>
      </c>
      <c r="L200" s="329">
        <f>IF('REVISED SUMMARY'!L4=0,0,L198-L73)</f>
        <v>0</v>
      </c>
      <c r="M200" s="329">
        <f>IF('REVISED SUMMARY'!M4=0,0,M198-M73)</f>
        <v>3.637978807091713E-12</v>
      </c>
      <c r="N200" s="329">
        <f>IF('REVISED SUMMARY'!N4=0,0,N198-N73)</f>
        <v>-3.637978807091713E-12</v>
      </c>
    </row>
    <row r="201" spans="1:39" hidden="1" x14ac:dyDescent="0.25">
      <c r="B201" s="158"/>
      <c r="C201" s="158"/>
      <c r="D201" s="158"/>
      <c r="E201" s="158"/>
      <c r="F201" s="158"/>
      <c r="G201" s="158"/>
      <c r="H201" s="158"/>
      <c r="I201" s="158"/>
      <c r="J201" s="158"/>
      <c r="K201" s="158"/>
      <c r="L201" s="158"/>
      <c r="M201" s="158"/>
      <c r="N201" s="158"/>
    </row>
  </sheetData>
  <mergeCells count="16">
    <mergeCell ref="B108:N108"/>
    <mergeCell ref="O108:Z108"/>
    <mergeCell ref="AA108:AL108"/>
    <mergeCell ref="C125:N125"/>
    <mergeCell ref="O125:Z125"/>
    <mergeCell ref="AA125:AL125"/>
    <mergeCell ref="A126:A139"/>
    <mergeCell ref="A142:A158"/>
    <mergeCell ref="A161:A177"/>
    <mergeCell ref="A107:A122"/>
    <mergeCell ref="A92:A105"/>
    <mergeCell ref="A77:A90"/>
    <mergeCell ref="A4:A19"/>
    <mergeCell ref="A22:A37"/>
    <mergeCell ref="A40:A55"/>
    <mergeCell ref="A58:A74"/>
  </mergeCells>
  <pageMargins left="0.7" right="0.7" top="0.75" bottom="0.75" header="0.3" footer="0.3"/>
  <pageSetup orientation="portrait" r:id="rId1"/>
  <headerFooter>
    <oddFooter>&amp;RSchedule JNG-D7.F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AO231"/>
  <sheetViews>
    <sheetView tabSelected="1" zoomScale="80" zoomScaleNormal="80" workbookViewId="0">
      <pane xSplit="2" topLeftCell="C1" activePane="topRight" state="frozen"/>
      <selection activeCell="V20" sqref="V20"/>
      <selection pane="topRight" activeCell="V20" sqref="V20"/>
    </sheetView>
  </sheetViews>
  <sheetFormatPr defaultRowHeight="15" x14ac:dyDescent="0.25"/>
  <cols>
    <col min="1" max="1" width="9.7109375" customWidth="1"/>
    <col min="2" max="2" width="24.7109375" customWidth="1"/>
    <col min="3" max="3" width="15.7109375" bestFit="1" customWidth="1"/>
    <col min="4" max="10" width="13.7109375" customWidth="1"/>
    <col min="11" max="11" width="15.28515625" customWidth="1"/>
    <col min="12" max="39" width="13.7109375" customWidth="1"/>
    <col min="40" max="40" width="10.5703125" bestFit="1" customWidth="1"/>
    <col min="41" max="41" width="15.140625" customWidth="1"/>
    <col min="52" max="52" width="9.28515625"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5" t="s">
        <v>13</v>
      </c>
      <c r="C2" s="316">
        <f>' LI 1M - RES'!C2</f>
        <v>1</v>
      </c>
      <c r="D2" s="316">
        <f>C2</f>
        <v>1</v>
      </c>
      <c r="E2" s="310">
        <f t="shared" ref="E2:AM2" si="0">D2</f>
        <v>1</v>
      </c>
      <c r="F2" s="318">
        <f t="shared" si="0"/>
        <v>1</v>
      </c>
      <c r="G2" s="318">
        <f t="shared" si="0"/>
        <v>1</v>
      </c>
      <c r="H2" s="318">
        <f t="shared" si="0"/>
        <v>1</v>
      </c>
      <c r="I2" s="318">
        <f t="shared" si="0"/>
        <v>1</v>
      </c>
      <c r="J2" s="318">
        <f t="shared" si="0"/>
        <v>1</v>
      </c>
      <c r="K2" s="318">
        <f t="shared" si="0"/>
        <v>1</v>
      </c>
      <c r="L2" s="318">
        <f t="shared" si="0"/>
        <v>1</v>
      </c>
      <c r="M2" s="318">
        <f t="shared" si="0"/>
        <v>1</v>
      </c>
      <c r="N2" s="318">
        <f t="shared" si="0"/>
        <v>1</v>
      </c>
      <c r="O2" s="318">
        <f t="shared" si="0"/>
        <v>1</v>
      </c>
      <c r="P2" s="318">
        <f t="shared" si="0"/>
        <v>1</v>
      </c>
      <c r="Q2" s="318">
        <f t="shared" si="0"/>
        <v>1</v>
      </c>
      <c r="R2" s="318">
        <f t="shared" si="0"/>
        <v>1</v>
      </c>
      <c r="S2" s="318">
        <f t="shared" si="0"/>
        <v>1</v>
      </c>
      <c r="T2" s="318">
        <f t="shared" si="0"/>
        <v>1</v>
      </c>
      <c r="U2" s="318">
        <f t="shared" si="0"/>
        <v>1</v>
      </c>
      <c r="V2" s="318">
        <f t="shared" si="0"/>
        <v>1</v>
      </c>
      <c r="W2" s="318">
        <f t="shared" si="0"/>
        <v>1</v>
      </c>
      <c r="X2" s="318">
        <f t="shared" si="0"/>
        <v>1</v>
      </c>
      <c r="Y2" s="318">
        <f t="shared" si="0"/>
        <v>1</v>
      </c>
      <c r="Z2" s="318">
        <f t="shared" si="0"/>
        <v>1</v>
      </c>
      <c r="AA2" s="318">
        <f t="shared" si="0"/>
        <v>1</v>
      </c>
      <c r="AB2" s="318">
        <f t="shared" si="0"/>
        <v>1</v>
      </c>
      <c r="AC2" s="318">
        <f t="shared" si="0"/>
        <v>1</v>
      </c>
      <c r="AD2" s="318">
        <f t="shared" si="0"/>
        <v>1</v>
      </c>
      <c r="AE2" s="318">
        <f t="shared" si="0"/>
        <v>1</v>
      </c>
      <c r="AF2" s="318">
        <f t="shared" si="0"/>
        <v>1</v>
      </c>
      <c r="AG2" s="318">
        <f t="shared" si="0"/>
        <v>1</v>
      </c>
      <c r="AH2" s="318">
        <f t="shared" si="0"/>
        <v>1</v>
      </c>
      <c r="AI2" s="318">
        <f t="shared" si="0"/>
        <v>1</v>
      </c>
      <c r="AJ2" s="318">
        <f t="shared" si="0"/>
        <v>1</v>
      </c>
      <c r="AK2" s="318">
        <f t="shared" si="0"/>
        <v>1</v>
      </c>
      <c r="AL2" s="318">
        <f t="shared" si="0"/>
        <v>1</v>
      </c>
      <c r="AM2" s="318">
        <f t="shared" si="0"/>
        <v>1</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614" t="s">
        <v>273</v>
      </c>
      <c r="B4" s="17" t="s">
        <v>10</v>
      </c>
      <c r="C4" s="135">
        <f>' 1M - RES'!C4</f>
        <v>45292</v>
      </c>
      <c r="D4" s="135">
        <f>' 1M - RES'!D4</f>
        <v>45323</v>
      </c>
      <c r="E4" s="135">
        <f>' 1M - RES'!E4</f>
        <v>45352</v>
      </c>
      <c r="F4" s="135">
        <f>' 1M - RES'!F4</f>
        <v>45383</v>
      </c>
      <c r="G4" s="135">
        <f>' 1M - RES'!G4</f>
        <v>45413</v>
      </c>
      <c r="H4" s="135">
        <f>' 1M - RES'!H4</f>
        <v>45444</v>
      </c>
      <c r="I4" s="135">
        <f>' 1M - RES'!I4</f>
        <v>45474</v>
      </c>
      <c r="J4" s="135">
        <f>' 1M - RES'!J4</f>
        <v>45505</v>
      </c>
      <c r="K4" s="135">
        <f>' 1M - RES'!K4</f>
        <v>45536</v>
      </c>
      <c r="L4" s="135">
        <f>' 1M - RES'!L4</f>
        <v>45566</v>
      </c>
      <c r="M4" s="135">
        <f>' 1M - RES'!M4</f>
        <v>45597</v>
      </c>
      <c r="N4" s="135">
        <f>' 1M - RES'!N4</f>
        <v>45627</v>
      </c>
      <c r="O4" s="135">
        <f>' 1M - RES'!O4</f>
        <v>45658</v>
      </c>
      <c r="P4" s="135">
        <f>' 1M - RES'!P4</f>
        <v>45689</v>
      </c>
      <c r="Q4" s="135">
        <f>' 1M - RES'!Q4</f>
        <v>45717</v>
      </c>
      <c r="R4" s="135">
        <f>' 1M - RES'!R4</f>
        <v>45748</v>
      </c>
      <c r="S4" s="135">
        <f>' 1M - RES'!S4</f>
        <v>45778</v>
      </c>
      <c r="T4" s="135">
        <f>' 1M - RES'!T4</f>
        <v>45809</v>
      </c>
      <c r="U4" s="135">
        <f>' 1M - RES'!U4</f>
        <v>45839</v>
      </c>
      <c r="V4" s="135">
        <f>' 1M - RES'!V4</f>
        <v>45870</v>
      </c>
      <c r="W4" s="135">
        <f>' 1M - RES'!W4</f>
        <v>45901</v>
      </c>
      <c r="X4" s="135">
        <f>' 1M - RES'!X4</f>
        <v>45931</v>
      </c>
      <c r="Y4" s="135">
        <f>' 1M - RES'!Y4</f>
        <v>45962</v>
      </c>
      <c r="Z4" s="135">
        <f>' 1M - RES'!Z4</f>
        <v>45992</v>
      </c>
      <c r="AA4" s="135">
        <f>' 1M - RES'!AA4</f>
        <v>46023</v>
      </c>
      <c r="AB4" s="135">
        <f>' 1M - RES'!AB4</f>
        <v>46054</v>
      </c>
      <c r="AC4" s="135">
        <f>' 1M - RES'!AC4</f>
        <v>46082</v>
      </c>
      <c r="AD4" s="135">
        <f>' 1M - RES'!AD4</f>
        <v>46113</v>
      </c>
      <c r="AE4" s="135">
        <f>' 1M - RES'!AE4</f>
        <v>46143</v>
      </c>
      <c r="AF4" s="135">
        <f>' 1M - RES'!AF4</f>
        <v>46174</v>
      </c>
      <c r="AG4" s="135">
        <f>' 1M - RES'!AG4</f>
        <v>46204</v>
      </c>
      <c r="AH4" s="135">
        <f>' 1M - RES'!AH4</f>
        <v>46235</v>
      </c>
      <c r="AI4" s="135">
        <f>' 1M - RES'!AI4</f>
        <v>46266</v>
      </c>
      <c r="AJ4" s="135">
        <f>' 1M - RES'!AJ4</f>
        <v>46296</v>
      </c>
      <c r="AK4" s="135">
        <f>' 1M - RES'!AK4</f>
        <v>46327</v>
      </c>
      <c r="AL4" s="135">
        <f>' 1M - RES'!AL4</f>
        <v>46357</v>
      </c>
      <c r="AM4" s="135">
        <f>' 1M - RES'!AM4</f>
        <v>46388</v>
      </c>
    </row>
    <row r="5" spans="1:41" ht="15" customHeight="1" x14ac:dyDescent="0.25">
      <c r="A5" s="615"/>
      <c r="B5" s="11" t="s">
        <v>19</v>
      </c>
      <c r="C5" s="3">
        <f>'BIZ kWh ENTRY'!AI180</f>
        <v>0</v>
      </c>
      <c r="D5" s="3">
        <f>'BIZ kWh ENTRY'!AJ180</f>
        <v>0</v>
      </c>
      <c r="E5" s="3">
        <f>'BIZ kWh ENTRY'!AK180</f>
        <v>0</v>
      </c>
      <c r="F5" s="3">
        <f>'BIZ kWh ENTRY'!AL180</f>
        <v>0</v>
      </c>
      <c r="G5" s="3">
        <f>'BIZ kWh ENTRY'!AM180</f>
        <v>0</v>
      </c>
      <c r="H5" s="3">
        <f>'BIZ kWh ENTRY'!AN180</f>
        <v>0</v>
      </c>
      <c r="I5" s="3">
        <f>'BIZ kWh ENTRY'!AO180</f>
        <v>0</v>
      </c>
      <c r="J5" s="3">
        <f>'BIZ kWh ENTRY'!AP180</f>
        <v>0</v>
      </c>
      <c r="K5" s="3">
        <f>'BIZ kWh ENTRY'!AQ180</f>
        <v>0</v>
      </c>
      <c r="L5" s="3">
        <f>'BIZ kWh ENTRY'!AR180</f>
        <v>0</v>
      </c>
      <c r="M5" s="3">
        <f>'BIZ kWh ENTRY'!AS180</f>
        <v>0</v>
      </c>
      <c r="N5" s="3">
        <f>'BIZ kWh ENTRY'!AT180</f>
        <v>0</v>
      </c>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row>
    <row r="6" spans="1:41" x14ac:dyDescent="0.25">
      <c r="A6" s="615"/>
      <c r="B6" s="12" t="s">
        <v>0</v>
      </c>
      <c r="C6" s="3">
        <f>'BIZ kWh ENTRY'!AI181</f>
        <v>0</v>
      </c>
      <c r="D6" s="3">
        <f>'BIZ kWh ENTRY'!AJ181</f>
        <v>0</v>
      </c>
      <c r="E6" s="3">
        <f>'BIZ kWh ENTRY'!AK181</f>
        <v>0</v>
      </c>
      <c r="F6" s="3">
        <f>'BIZ kWh ENTRY'!AL181</f>
        <v>0</v>
      </c>
      <c r="G6" s="3">
        <f>'BIZ kWh ENTRY'!AM181</f>
        <v>0</v>
      </c>
      <c r="H6" s="3">
        <f>'BIZ kWh ENTRY'!AN181</f>
        <v>0</v>
      </c>
      <c r="I6" s="3">
        <f>'BIZ kWh ENTRY'!AO181</f>
        <v>0</v>
      </c>
      <c r="J6" s="3">
        <f>'BIZ kWh ENTRY'!AP181</f>
        <v>0</v>
      </c>
      <c r="K6" s="3">
        <f>'BIZ kWh ENTRY'!AQ181</f>
        <v>0</v>
      </c>
      <c r="L6" s="3">
        <f>'BIZ kWh ENTRY'!AR181</f>
        <v>0</v>
      </c>
      <c r="M6" s="3">
        <f>'BIZ kWh ENTRY'!AS181</f>
        <v>0</v>
      </c>
      <c r="N6" s="3">
        <f>'BIZ kWh ENTRY'!AT181</f>
        <v>0</v>
      </c>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row>
    <row r="7" spans="1:41" x14ac:dyDescent="0.25">
      <c r="A7" s="615"/>
      <c r="B7" s="11" t="s">
        <v>20</v>
      </c>
      <c r="C7" s="3">
        <f>'BIZ kWh ENTRY'!AI182</f>
        <v>0</v>
      </c>
      <c r="D7" s="3">
        <f>'BIZ kWh ENTRY'!AJ182</f>
        <v>0</v>
      </c>
      <c r="E7" s="3">
        <f>'BIZ kWh ENTRY'!AK182</f>
        <v>0</v>
      </c>
      <c r="F7" s="3">
        <f>'BIZ kWh ENTRY'!AL182</f>
        <v>0</v>
      </c>
      <c r="G7" s="3">
        <f>'BIZ kWh ENTRY'!AM182</f>
        <v>0</v>
      </c>
      <c r="H7" s="3">
        <f>'BIZ kWh ENTRY'!AN182</f>
        <v>0</v>
      </c>
      <c r="I7" s="3">
        <f>'BIZ kWh ENTRY'!AO182</f>
        <v>0</v>
      </c>
      <c r="J7" s="3">
        <f>'BIZ kWh ENTRY'!AP182</f>
        <v>0</v>
      </c>
      <c r="K7" s="3">
        <f>'BIZ kWh ENTRY'!AQ182</f>
        <v>0</v>
      </c>
      <c r="L7" s="3">
        <f>'BIZ kWh ENTRY'!AR182</f>
        <v>0</v>
      </c>
      <c r="M7" s="3">
        <f>'BIZ kWh ENTRY'!AS182</f>
        <v>0</v>
      </c>
      <c r="N7" s="3">
        <f>'BIZ kWh ENTRY'!AT182</f>
        <v>0</v>
      </c>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row>
    <row r="8" spans="1:41" x14ac:dyDescent="0.25">
      <c r="A8" s="615"/>
      <c r="B8" s="11" t="s">
        <v>1</v>
      </c>
      <c r="C8" s="3">
        <f>'BIZ kWh ENTRY'!AI183</f>
        <v>0</v>
      </c>
      <c r="D8" s="3">
        <f>'BIZ kWh ENTRY'!AJ183</f>
        <v>0</v>
      </c>
      <c r="E8" s="3">
        <f>'BIZ kWh ENTRY'!AK183</f>
        <v>0</v>
      </c>
      <c r="F8" s="3">
        <f>'BIZ kWh ENTRY'!AL183</f>
        <v>0</v>
      </c>
      <c r="G8" s="3">
        <f>'BIZ kWh ENTRY'!AM183</f>
        <v>0</v>
      </c>
      <c r="H8" s="3">
        <f>'BIZ kWh ENTRY'!AN183</f>
        <v>0</v>
      </c>
      <c r="I8" s="3">
        <f>'BIZ kWh ENTRY'!AO183</f>
        <v>0</v>
      </c>
      <c r="J8" s="3">
        <f>'BIZ kWh ENTRY'!AP183</f>
        <v>0</v>
      </c>
      <c r="K8" s="3">
        <f>'BIZ kWh ENTRY'!AQ183</f>
        <v>0</v>
      </c>
      <c r="L8" s="3">
        <f>'BIZ kWh ENTRY'!AR183</f>
        <v>0</v>
      </c>
      <c r="M8" s="3">
        <f>'BIZ kWh ENTRY'!AS183</f>
        <v>0</v>
      </c>
      <c r="N8" s="3">
        <f>'BIZ kWh ENTRY'!AT183</f>
        <v>0</v>
      </c>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row>
    <row r="9" spans="1:41" x14ac:dyDescent="0.25">
      <c r="A9" s="615"/>
      <c r="B9" s="12" t="s">
        <v>21</v>
      </c>
      <c r="C9" s="3">
        <f>'BIZ kWh ENTRY'!AI184</f>
        <v>0</v>
      </c>
      <c r="D9" s="3">
        <f>'BIZ kWh ENTRY'!AJ184</f>
        <v>0</v>
      </c>
      <c r="E9" s="3">
        <f>'BIZ kWh ENTRY'!AK184</f>
        <v>0</v>
      </c>
      <c r="F9" s="3">
        <f>'BIZ kWh ENTRY'!AL184</f>
        <v>0</v>
      </c>
      <c r="G9" s="3">
        <f>'BIZ kWh ENTRY'!AM184</f>
        <v>0</v>
      </c>
      <c r="H9" s="3">
        <f>'BIZ kWh ENTRY'!AN184</f>
        <v>0</v>
      </c>
      <c r="I9" s="3">
        <f>'BIZ kWh ENTRY'!AO184</f>
        <v>0</v>
      </c>
      <c r="J9" s="3">
        <f>'BIZ kWh ENTRY'!AP184</f>
        <v>0</v>
      </c>
      <c r="K9" s="3">
        <f>'BIZ kWh ENTRY'!AQ184</f>
        <v>0</v>
      </c>
      <c r="L9" s="3">
        <f>'BIZ kWh ENTRY'!AR184</f>
        <v>0</v>
      </c>
      <c r="M9" s="3">
        <f>'BIZ kWh ENTRY'!AS184</f>
        <v>0</v>
      </c>
      <c r="N9" s="3">
        <f>'BIZ kWh ENTRY'!AT184</f>
        <v>0</v>
      </c>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row>
    <row r="10" spans="1:41" x14ac:dyDescent="0.25">
      <c r="A10" s="615"/>
      <c r="B10" s="11" t="s">
        <v>9</v>
      </c>
      <c r="C10" s="3">
        <f>'BIZ kWh ENTRY'!AI185</f>
        <v>0</v>
      </c>
      <c r="D10" s="3">
        <f>'BIZ kWh ENTRY'!AJ185</f>
        <v>0</v>
      </c>
      <c r="E10" s="3">
        <f>'BIZ kWh ENTRY'!AK185</f>
        <v>0</v>
      </c>
      <c r="F10" s="3">
        <f>'BIZ kWh ENTRY'!AL185</f>
        <v>0</v>
      </c>
      <c r="G10" s="3">
        <f>'BIZ kWh ENTRY'!AM185</f>
        <v>0</v>
      </c>
      <c r="H10" s="3">
        <f>'BIZ kWh ENTRY'!AN185</f>
        <v>0</v>
      </c>
      <c r="I10" s="3">
        <f>'BIZ kWh ENTRY'!AO185</f>
        <v>0</v>
      </c>
      <c r="J10" s="3">
        <f>'BIZ kWh ENTRY'!AP185</f>
        <v>0</v>
      </c>
      <c r="K10" s="3">
        <f>'BIZ kWh ENTRY'!AQ185</f>
        <v>0</v>
      </c>
      <c r="L10" s="3">
        <f>'BIZ kWh ENTRY'!AR185</f>
        <v>0</v>
      </c>
      <c r="M10" s="3">
        <f>'BIZ kWh ENTRY'!AS185</f>
        <v>0</v>
      </c>
      <c r="N10" s="3">
        <f>'BIZ kWh ENTRY'!AT185</f>
        <v>0</v>
      </c>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row>
    <row r="11" spans="1:41" x14ac:dyDescent="0.25">
      <c r="A11" s="615"/>
      <c r="B11" s="11" t="s">
        <v>3</v>
      </c>
      <c r="C11" s="3">
        <f>'BIZ kWh ENTRY'!AI186</f>
        <v>0</v>
      </c>
      <c r="D11" s="3">
        <f>'BIZ kWh ENTRY'!AJ186</f>
        <v>0</v>
      </c>
      <c r="E11" s="3">
        <f>'BIZ kWh ENTRY'!AK186</f>
        <v>0</v>
      </c>
      <c r="F11" s="3">
        <f>'BIZ kWh ENTRY'!AL186</f>
        <v>0</v>
      </c>
      <c r="G11" s="3">
        <f>'BIZ kWh ENTRY'!AM186</f>
        <v>0</v>
      </c>
      <c r="H11" s="3">
        <f>'BIZ kWh ENTRY'!AN186</f>
        <v>0</v>
      </c>
      <c r="I11" s="3">
        <f>'BIZ kWh ENTRY'!AO186</f>
        <v>0</v>
      </c>
      <c r="J11" s="3">
        <f>'BIZ kWh ENTRY'!AP186</f>
        <v>0</v>
      </c>
      <c r="K11" s="3">
        <f>'BIZ kWh ENTRY'!AQ186</f>
        <v>0</v>
      </c>
      <c r="L11" s="3">
        <f>'BIZ kWh ENTRY'!AR186</f>
        <v>0</v>
      </c>
      <c r="M11" s="3">
        <f>'BIZ kWh ENTRY'!AS186</f>
        <v>0</v>
      </c>
      <c r="N11" s="3">
        <f>'BIZ kWh ENTRY'!AT186</f>
        <v>0</v>
      </c>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row>
    <row r="12" spans="1:41" x14ac:dyDescent="0.25">
      <c r="A12" s="615"/>
      <c r="B12" s="11" t="s">
        <v>4</v>
      </c>
      <c r="C12" s="3">
        <f>'BIZ kWh ENTRY'!AI187</f>
        <v>0</v>
      </c>
      <c r="D12" s="3">
        <f>'BIZ kWh ENTRY'!AJ187</f>
        <v>0</v>
      </c>
      <c r="E12" s="3">
        <f>'BIZ kWh ENTRY'!AK187</f>
        <v>0</v>
      </c>
      <c r="F12" s="3">
        <f>'BIZ kWh ENTRY'!AL187</f>
        <v>0</v>
      </c>
      <c r="G12" s="3">
        <f>'BIZ kWh ENTRY'!AM187</f>
        <v>0</v>
      </c>
      <c r="H12" s="3">
        <f>'BIZ kWh ENTRY'!AN187</f>
        <v>0</v>
      </c>
      <c r="I12" s="3">
        <f>'BIZ kWh ENTRY'!AO187</f>
        <v>0</v>
      </c>
      <c r="J12" s="3">
        <f>'BIZ kWh ENTRY'!AP187</f>
        <v>0</v>
      </c>
      <c r="K12" s="3">
        <f>'BIZ kWh ENTRY'!AQ187</f>
        <v>0</v>
      </c>
      <c r="L12" s="3">
        <f>'BIZ kWh ENTRY'!AR187</f>
        <v>0</v>
      </c>
      <c r="M12" s="3">
        <f>'BIZ kWh ENTRY'!AS187</f>
        <v>0</v>
      </c>
      <c r="N12" s="3">
        <f>'BIZ kWh ENTRY'!AT187</f>
        <v>0</v>
      </c>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row>
    <row r="13" spans="1:41" x14ac:dyDescent="0.25">
      <c r="A13" s="615"/>
      <c r="B13" s="11" t="s">
        <v>5</v>
      </c>
      <c r="C13" s="3">
        <f>'BIZ kWh ENTRY'!AI188</f>
        <v>0</v>
      </c>
      <c r="D13" s="3">
        <f>'BIZ kWh ENTRY'!AJ188</f>
        <v>0</v>
      </c>
      <c r="E13" s="3">
        <f>'BIZ kWh ENTRY'!AK188</f>
        <v>0</v>
      </c>
      <c r="F13" s="3">
        <f>'BIZ kWh ENTRY'!AL188</f>
        <v>0</v>
      </c>
      <c r="G13" s="3">
        <f>'BIZ kWh ENTRY'!AM188</f>
        <v>0</v>
      </c>
      <c r="H13" s="3">
        <f>'BIZ kWh ENTRY'!AN188</f>
        <v>0</v>
      </c>
      <c r="I13" s="3">
        <f>'BIZ kWh ENTRY'!AO188</f>
        <v>0</v>
      </c>
      <c r="J13" s="3">
        <f>'BIZ kWh ENTRY'!AP188</f>
        <v>0</v>
      </c>
      <c r="K13" s="3">
        <f>'BIZ kWh ENTRY'!AQ188</f>
        <v>0</v>
      </c>
      <c r="L13" s="3">
        <f>'BIZ kWh ENTRY'!AR188</f>
        <v>0</v>
      </c>
      <c r="M13" s="3">
        <f>'BIZ kWh ENTRY'!AS188</f>
        <v>0</v>
      </c>
      <c r="N13" s="3">
        <f>'BIZ kWh ENTRY'!AT188</f>
        <v>0</v>
      </c>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row>
    <row r="14" spans="1:41" x14ac:dyDescent="0.25">
      <c r="A14" s="615"/>
      <c r="B14" s="11" t="s">
        <v>22</v>
      </c>
      <c r="C14" s="3">
        <f>'BIZ kWh ENTRY'!AI189</f>
        <v>0</v>
      </c>
      <c r="D14" s="3">
        <f>'BIZ kWh ENTRY'!AJ189</f>
        <v>0</v>
      </c>
      <c r="E14" s="3">
        <f>'BIZ kWh ENTRY'!AK189</f>
        <v>0</v>
      </c>
      <c r="F14" s="3">
        <f>'BIZ kWh ENTRY'!AL189</f>
        <v>0</v>
      </c>
      <c r="G14" s="3">
        <f>'BIZ kWh ENTRY'!AM189</f>
        <v>0</v>
      </c>
      <c r="H14" s="3">
        <f>'BIZ kWh ENTRY'!AN189</f>
        <v>0</v>
      </c>
      <c r="I14" s="3">
        <f>'BIZ kWh ENTRY'!AO189</f>
        <v>0</v>
      </c>
      <c r="J14" s="3">
        <f>'BIZ kWh ENTRY'!AP189</f>
        <v>0</v>
      </c>
      <c r="K14" s="3">
        <f>'BIZ kWh ENTRY'!AQ189</f>
        <v>0</v>
      </c>
      <c r="L14" s="3">
        <f>'BIZ kWh ENTRY'!AR189</f>
        <v>0</v>
      </c>
      <c r="M14" s="3">
        <f>'BIZ kWh ENTRY'!AS189</f>
        <v>0</v>
      </c>
      <c r="N14" s="3">
        <f>'BIZ kWh ENTRY'!AT189</f>
        <v>0</v>
      </c>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row>
    <row r="15" spans="1:41" x14ac:dyDescent="0.25">
      <c r="A15" s="615"/>
      <c r="B15" s="11" t="s">
        <v>23</v>
      </c>
      <c r="C15" s="3">
        <f>'BIZ kWh ENTRY'!AI190</f>
        <v>0</v>
      </c>
      <c r="D15" s="3">
        <f>'BIZ kWh ENTRY'!AJ190</f>
        <v>0</v>
      </c>
      <c r="E15" s="3">
        <f>'BIZ kWh ENTRY'!AK190</f>
        <v>0</v>
      </c>
      <c r="F15" s="3">
        <f>'BIZ kWh ENTRY'!AL190</f>
        <v>0</v>
      </c>
      <c r="G15" s="3">
        <f>'BIZ kWh ENTRY'!AM190</f>
        <v>0</v>
      </c>
      <c r="H15" s="3">
        <f>'BIZ kWh ENTRY'!AN190</f>
        <v>0</v>
      </c>
      <c r="I15" s="3">
        <f>'BIZ kWh ENTRY'!AO190</f>
        <v>0</v>
      </c>
      <c r="J15" s="3">
        <f>'BIZ kWh ENTRY'!AP190</f>
        <v>0</v>
      </c>
      <c r="K15" s="3">
        <f>'BIZ kWh ENTRY'!AQ190</f>
        <v>0</v>
      </c>
      <c r="L15" s="3">
        <f>'BIZ kWh ENTRY'!AR190</f>
        <v>0</v>
      </c>
      <c r="M15" s="3">
        <f>'BIZ kWh ENTRY'!AS190</f>
        <v>0</v>
      </c>
      <c r="N15" s="3">
        <f>'BIZ kWh ENTRY'!AT190</f>
        <v>0</v>
      </c>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row>
    <row r="16" spans="1:41" x14ac:dyDescent="0.25">
      <c r="A16" s="615"/>
      <c r="B16" s="11" t="s">
        <v>7</v>
      </c>
      <c r="C16" s="3">
        <f>'BIZ kWh ENTRY'!AI191</f>
        <v>0</v>
      </c>
      <c r="D16" s="3">
        <f>'BIZ kWh ENTRY'!AJ191</f>
        <v>0</v>
      </c>
      <c r="E16" s="3">
        <f>'BIZ kWh ENTRY'!AK191</f>
        <v>0</v>
      </c>
      <c r="F16" s="3">
        <f>'BIZ kWh ENTRY'!AL191</f>
        <v>0</v>
      </c>
      <c r="G16" s="3">
        <f>'BIZ kWh ENTRY'!AM191</f>
        <v>0</v>
      </c>
      <c r="H16" s="3">
        <f>'BIZ kWh ENTRY'!AN191</f>
        <v>0</v>
      </c>
      <c r="I16" s="3">
        <f>'BIZ kWh ENTRY'!AO191</f>
        <v>0</v>
      </c>
      <c r="J16" s="3">
        <f>'BIZ kWh ENTRY'!AP191</f>
        <v>0</v>
      </c>
      <c r="K16" s="3">
        <f>'BIZ kWh ENTRY'!AQ191</f>
        <v>0</v>
      </c>
      <c r="L16" s="3">
        <f>'BIZ kWh ENTRY'!AR191</f>
        <v>0</v>
      </c>
      <c r="M16" s="3">
        <f>'BIZ kWh ENTRY'!AS191</f>
        <v>0</v>
      </c>
      <c r="N16" s="3">
        <f>'BIZ kWh ENTRY'!AT191</f>
        <v>0</v>
      </c>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row>
    <row r="17" spans="1:39" x14ac:dyDescent="0.25">
      <c r="A17" s="615"/>
      <c r="B17" s="11" t="s">
        <v>8</v>
      </c>
      <c r="C17" s="3">
        <f>'BIZ kWh ENTRY'!AI192</f>
        <v>0</v>
      </c>
      <c r="D17" s="3">
        <f>'BIZ kWh ENTRY'!AJ192</f>
        <v>0</v>
      </c>
      <c r="E17" s="3">
        <f>'BIZ kWh ENTRY'!AK192</f>
        <v>0</v>
      </c>
      <c r="F17" s="3">
        <f>'BIZ kWh ENTRY'!AL192</f>
        <v>0</v>
      </c>
      <c r="G17" s="3">
        <f>'BIZ kWh ENTRY'!AM192</f>
        <v>0</v>
      </c>
      <c r="H17" s="3">
        <f>'BIZ kWh ENTRY'!AN192</f>
        <v>0</v>
      </c>
      <c r="I17" s="3">
        <f>'BIZ kWh ENTRY'!AO192</f>
        <v>0</v>
      </c>
      <c r="J17" s="3">
        <f>'BIZ kWh ENTRY'!AP192</f>
        <v>0</v>
      </c>
      <c r="K17" s="3">
        <f>'BIZ kWh ENTRY'!AQ192</f>
        <v>0</v>
      </c>
      <c r="L17" s="3">
        <f>'BIZ kWh ENTRY'!AR192</f>
        <v>0</v>
      </c>
      <c r="M17" s="3">
        <f>'BIZ kWh ENTRY'!AS192</f>
        <v>0</v>
      </c>
      <c r="N17" s="3">
        <f>'BIZ kWh ENTRY'!AT192</f>
        <v>0</v>
      </c>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row>
    <row r="18" spans="1:39" x14ac:dyDescent="0.25">
      <c r="A18" s="615"/>
      <c r="B18" s="11" t="s">
        <v>11</v>
      </c>
      <c r="C18" s="3"/>
      <c r="D18" s="3"/>
      <c r="E18" s="222"/>
      <c r="F18" s="222"/>
      <c r="G18" s="222"/>
      <c r="H18" s="222"/>
      <c r="I18" s="222"/>
      <c r="J18" s="222"/>
      <c r="K18" s="222"/>
      <c r="L18" s="222"/>
      <c r="M18" s="222"/>
      <c r="N18" s="222"/>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row>
    <row r="19" spans="1:39" ht="15.75" thickBot="1" x14ac:dyDescent="0.3">
      <c r="A19" s="616"/>
      <c r="B19" s="177" t="str">
        <f>' LI 1M - RES'!B16</f>
        <v>Monthly kWh</v>
      </c>
      <c r="C19" s="223">
        <f>SUM(C5:C18)</f>
        <v>0</v>
      </c>
      <c r="D19" s="223">
        <f t="shared" ref="D19:AM19" si="1">SUM(D5:D18)</f>
        <v>0</v>
      </c>
      <c r="E19" s="223">
        <f t="shared" si="1"/>
        <v>0</v>
      </c>
      <c r="F19" s="223">
        <f t="shared" si="1"/>
        <v>0</v>
      </c>
      <c r="G19" s="223">
        <f t="shared" si="1"/>
        <v>0</v>
      </c>
      <c r="H19" s="223">
        <f t="shared" si="1"/>
        <v>0</v>
      </c>
      <c r="I19" s="223">
        <f t="shared" si="1"/>
        <v>0</v>
      </c>
      <c r="J19" s="223">
        <f t="shared" si="1"/>
        <v>0</v>
      </c>
      <c r="K19" s="223">
        <f t="shared" si="1"/>
        <v>0</v>
      </c>
      <c r="L19" s="223">
        <f t="shared" si="1"/>
        <v>0</v>
      </c>
      <c r="M19" s="223">
        <f t="shared" si="1"/>
        <v>0</v>
      </c>
      <c r="N19" s="223">
        <f t="shared" si="1"/>
        <v>0</v>
      </c>
      <c r="O19" s="224">
        <f t="shared" si="1"/>
        <v>0</v>
      </c>
      <c r="P19" s="224">
        <f t="shared" si="1"/>
        <v>0</v>
      </c>
      <c r="Q19" s="224">
        <f t="shared" si="1"/>
        <v>0</v>
      </c>
      <c r="R19" s="224">
        <f t="shared" si="1"/>
        <v>0</v>
      </c>
      <c r="S19" s="224">
        <f t="shared" si="1"/>
        <v>0</v>
      </c>
      <c r="T19" s="224">
        <f t="shared" si="1"/>
        <v>0</v>
      </c>
      <c r="U19" s="224">
        <f t="shared" si="1"/>
        <v>0</v>
      </c>
      <c r="V19" s="224">
        <f t="shared" si="1"/>
        <v>0</v>
      </c>
      <c r="W19" s="224">
        <f t="shared" si="1"/>
        <v>0</v>
      </c>
      <c r="X19" s="224">
        <f t="shared" si="1"/>
        <v>0</v>
      </c>
      <c r="Y19" s="224">
        <f t="shared" si="1"/>
        <v>0</v>
      </c>
      <c r="Z19" s="224">
        <f t="shared" si="1"/>
        <v>0</v>
      </c>
      <c r="AA19" s="224">
        <f t="shared" si="1"/>
        <v>0</v>
      </c>
      <c r="AB19" s="224">
        <f t="shared" si="1"/>
        <v>0</v>
      </c>
      <c r="AC19" s="224">
        <f t="shared" si="1"/>
        <v>0</v>
      </c>
      <c r="AD19" s="224">
        <f t="shared" si="1"/>
        <v>0</v>
      </c>
      <c r="AE19" s="224">
        <f t="shared" si="1"/>
        <v>0</v>
      </c>
      <c r="AF19" s="224">
        <f t="shared" si="1"/>
        <v>0</v>
      </c>
      <c r="AG19" s="224">
        <f t="shared" si="1"/>
        <v>0</v>
      </c>
      <c r="AH19" s="224">
        <f t="shared" si="1"/>
        <v>0</v>
      </c>
      <c r="AI19" s="224">
        <f t="shared" si="1"/>
        <v>0</v>
      </c>
      <c r="AJ19" s="224">
        <f t="shared" si="1"/>
        <v>0</v>
      </c>
      <c r="AK19" s="224">
        <f t="shared" si="1"/>
        <v>0</v>
      </c>
      <c r="AL19" s="224">
        <f t="shared" si="1"/>
        <v>0</v>
      </c>
      <c r="AM19" s="224">
        <f t="shared" si="1"/>
        <v>0</v>
      </c>
    </row>
    <row r="20" spans="1:39" x14ac:dyDescent="0.25">
      <c r="A20" s="240"/>
      <c r="B20" s="241"/>
      <c r="C20" s="9"/>
      <c r="D20" s="241"/>
      <c r="E20" s="9"/>
      <c r="F20" s="241"/>
      <c r="G20" s="241"/>
      <c r="H20" s="9"/>
      <c r="I20" s="241"/>
      <c r="J20" s="241"/>
      <c r="K20" s="9"/>
      <c r="L20" s="241"/>
      <c r="M20" s="241"/>
      <c r="N20" s="9"/>
      <c r="O20" s="241"/>
      <c r="P20" s="241"/>
      <c r="Q20" s="9"/>
      <c r="R20" s="241"/>
      <c r="S20" s="241"/>
      <c r="T20" s="9"/>
      <c r="U20" s="241"/>
      <c r="V20" s="241"/>
      <c r="W20" s="9"/>
      <c r="X20" s="241"/>
      <c r="Y20" s="241"/>
      <c r="Z20" s="9"/>
      <c r="AA20" s="241"/>
      <c r="AB20" s="241"/>
      <c r="AC20" s="9"/>
      <c r="AD20" s="241"/>
      <c r="AE20" s="241"/>
      <c r="AF20" s="9"/>
      <c r="AG20" s="241"/>
      <c r="AH20" s="241"/>
      <c r="AI20" s="9"/>
      <c r="AJ20" s="241"/>
      <c r="AK20" s="241"/>
      <c r="AL20" s="9"/>
      <c r="AM20" s="241"/>
    </row>
    <row r="21" spans="1:39" ht="15.75" thickBot="1" x14ac:dyDescent="0.3">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row>
    <row r="22" spans="1:39" ht="16.5" thickBot="1" x14ac:dyDescent="0.3">
      <c r="A22" s="617" t="s">
        <v>14</v>
      </c>
      <c r="B22" s="17" t="str">
        <f t="shared" ref="B22" si="2">B4</f>
        <v>End Use</v>
      </c>
      <c r="C22" s="135">
        <f>C$4</f>
        <v>45292</v>
      </c>
      <c r="D22" s="135">
        <f t="shared" ref="D22:AM22" si="3">D$4</f>
        <v>45323</v>
      </c>
      <c r="E22" s="135">
        <f t="shared" si="3"/>
        <v>45352</v>
      </c>
      <c r="F22" s="135">
        <f t="shared" si="3"/>
        <v>45383</v>
      </c>
      <c r="G22" s="135">
        <f t="shared" si="3"/>
        <v>45413</v>
      </c>
      <c r="H22" s="135">
        <f t="shared" si="3"/>
        <v>45444</v>
      </c>
      <c r="I22" s="135">
        <f t="shared" si="3"/>
        <v>45474</v>
      </c>
      <c r="J22" s="135">
        <f t="shared" si="3"/>
        <v>45505</v>
      </c>
      <c r="K22" s="135">
        <f t="shared" si="3"/>
        <v>45536</v>
      </c>
      <c r="L22" s="135">
        <f t="shared" si="3"/>
        <v>45566</v>
      </c>
      <c r="M22" s="135">
        <f t="shared" si="3"/>
        <v>45597</v>
      </c>
      <c r="N22" s="135">
        <f t="shared" si="3"/>
        <v>45627</v>
      </c>
      <c r="O22" s="135">
        <f t="shared" si="3"/>
        <v>45658</v>
      </c>
      <c r="P22" s="135">
        <f t="shared" si="3"/>
        <v>45689</v>
      </c>
      <c r="Q22" s="135">
        <f t="shared" si="3"/>
        <v>45717</v>
      </c>
      <c r="R22" s="135">
        <f t="shared" si="3"/>
        <v>45748</v>
      </c>
      <c r="S22" s="135">
        <f t="shared" si="3"/>
        <v>45778</v>
      </c>
      <c r="T22" s="135">
        <f t="shared" si="3"/>
        <v>45809</v>
      </c>
      <c r="U22" s="135">
        <f t="shared" si="3"/>
        <v>45839</v>
      </c>
      <c r="V22" s="135">
        <f t="shared" si="3"/>
        <v>45870</v>
      </c>
      <c r="W22" s="135">
        <f t="shared" si="3"/>
        <v>45901</v>
      </c>
      <c r="X22" s="135">
        <f t="shared" si="3"/>
        <v>45931</v>
      </c>
      <c r="Y22" s="135">
        <f t="shared" si="3"/>
        <v>45962</v>
      </c>
      <c r="Z22" s="135">
        <f t="shared" si="3"/>
        <v>45992</v>
      </c>
      <c r="AA22" s="135">
        <f t="shared" si="3"/>
        <v>46023</v>
      </c>
      <c r="AB22" s="135">
        <f t="shared" si="3"/>
        <v>46054</v>
      </c>
      <c r="AC22" s="135">
        <f t="shared" si="3"/>
        <v>46082</v>
      </c>
      <c r="AD22" s="135">
        <f t="shared" si="3"/>
        <v>46113</v>
      </c>
      <c r="AE22" s="135">
        <f t="shared" si="3"/>
        <v>46143</v>
      </c>
      <c r="AF22" s="135">
        <f t="shared" si="3"/>
        <v>46174</v>
      </c>
      <c r="AG22" s="135">
        <f t="shared" si="3"/>
        <v>46204</v>
      </c>
      <c r="AH22" s="135">
        <f t="shared" si="3"/>
        <v>46235</v>
      </c>
      <c r="AI22" s="135">
        <f t="shared" si="3"/>
        <v>46266</v>
      </c>
      <c r="AJ22" s="135">
        <f t="shared" si="3"/>
        <v>46296</v>
      </c>
      <c r="AK22" s="135">
        <f t="shared" si="3"/>
        <v>46327</v>
      </c>
      <c r="AL22" s="135">
        <f t="shared" si="3"/>
        <v>46357</v>
      </c>
      <c r="AM22" s="135">
        <f t="shared" si="3"/>
        <v>46388</v>
      </c>
    </row>
    <row r="23" spans="1:39" ht="15" customHeight="1" x14ac:dyDescent="0.25">
      <c r="A23" s="618"/>
      <c r="B23" s="11" t="str">
        <f t="shared" ref="B23:C37" si="4">B5</f>
        <v>Air Comp</v>
      </c>
      <c r="C23" s="3">
        <f>C5</f>
        <v>0</v>
      </c>
      <c r="D23" s="3">
        <f>IF(SUM($C$19:$N$19)=0,0,C23+D5)</f>
        <v>0</v>
      </c>
      <c r="E23" s="3">
        <f t="shared" ref="E23:AM23" si="5">IF(SUM($C$19:$N$19)=0,0,D23+E5)</f>
        <v>0</v>
      </c>
      <c r="F23" s="3">
        <f t="shared" si="5"/>
        <v>0</v>
      </c>
      <c r="G23" s="3">
        <f t="shared" si="5"/>
        <v>0</v>
      </c>
      <c r="H23" s="3">
        <f t="shared" si="5"/>
        <v>0</v>
      </c>
      <c r="I23" s="3">
        <f t="shared" si="5"/>
        <v>0</v>
      </c>
      <c r="J23" s="3">
        <f t="shared" si="5"/>
        <v>0</v>
      </c>
      <c r="K23" s="3">
        <f t="shared" si="5"/>
        <v>0</v>
      </c>
      <c r="L23" s="3">
        <f t="shared" si="5"/>
        <v>0</v>
      </c>
      <c r="M23" s="3">
        <f t="shared" si="5"/>
        <v>0</v>
      </c>
      <c r="N23" s="3">
        <f t="shared" si="5"/>
        <v>0</v>
      </c>
      <c r="O23" s="3">
        <f t="shared" si="5"/>
        <v>0</v>
      </c>
      <c r="P23" s="3">
        <f t="shared" si="5"/>
        <v>0</v>
      </c>
      <c r="Q23" s="3">
        <f t="shared" si="5"/>
        <v>0</v>
      </c>
      <c r="R23" s="3">
        <f t="shared" si="5"/>
        <v>0</v>
      </c>
      <c r="S23" s="3">
        <f t="shared" si="5"/>
        <v>0</v>
      </c>
      <c r="T23" s="3">
        <f t="shared" si="5"/>
        <v>0</v>
      </c>
      <c r="U23" s="3">
        <f t="shared" si="5"/>
        <v>0</v>
      </c>
      <c r="V23" s="3">
        <f t="shared" si="5"/>
        <v>0</v>
      </c>
      <c r="W23" s="3">
        <f t="shared" si="5"/>
        <v>0</v>
      </c>
      <c r="X23" s="3">
        <f t="shared" si="5"/>
        <v>0</v>
      </c>
      <c r="Y23" s="3">
        <f t="shared" si="5"/>
        <v>0</v>
      </c>
      <c r="Z23" s="3">
        <f t="shared" si="5"/>
        <v>0</v>
      </c>
      <c r="AA23" s="3">
        <f t="shared" si="5"/>
        <v>0</v>
      </c>
      <c r="AB23" s="3">
        <f t="shared" si="5"/>
        <v>0</v>
      </c>
      <c r="AC23" s="3">
        <f t="shared" si="5"/>
        <v>0</v>
      </c>
      <c r="AD23" s="3">
        <f t="shared" si="5"/>
        <v>0</v>
      </c>
      <c r="AE23" s="3">
        <f t="shared" si="5"/>
        <v>0</v>
      </c>
      <c r="AF23" s="3">
        <f t="shared" si="5"/>
        <v>0</v>
      </c>
      <c r="AG23" s="3">
        <f t="shared" si="5"/>
        <v>0</v>
      </c>
      <c r="AH23" s="3">
        <f t="shared" si="5"/>
        <v>0</v>
      </c>
      <c r="AI23" s="3">
        <f t="shared" si="5"/>
        <v>0</v>
      </c>
      <c r="AJ23" s="3">
        <f t="shared" si="5"/>
        <v>0</v>
      </c>
      <c r="AK23" s="3">
        <f t="shared" si="5"/>
        <v>0</v>
      </c>
      <c r="AL23" s="3">
        <f t="shared" si="5"/>
        <v>0</v>
      </c>
      <c r="AM23" s="3">
        <f t="shared" si="5"/>
        <v>0</v>
      </c>
    </row>
    <row r="24" spans="1:39" x14ac:dyDescent="0.25">
      <c r="A24" s="618"/>
      <c r="B24" s="12" t="str">
        <f t="shared" si="4"/>
        <v>Building Shell</v>
      </c>
      <c r="C24" s="3">
        <f t="shared" si="4"/>
        <v>0</v>
      </c>
      <c r="D24" s="3">
        <f t="shared" ref="D24:AM24" si="6">IF(SUM($C$19:$N$19)=0,0,C24+D6)</f>
        <v>0</v>
      </c>
      <c r="E24" s="3">
        <f t="shared" si="6"/>
        <v>0</v>
      </c>
      <c r="F24" s="3">
        <f t="shared" si="6"/>
        <v>0</v>
      </c>
      <c r="G24" s="3">
        <f t="shared" si="6"/>
        <v>0</v>
      </c>
      <c r="H24" s="3">
        <f t="shared" si="6"/>
        <v>0</v>
      </c>
      <c r="I24" s="3">
        <f t="shared" si="6"/>
        <v>0</v>
      </c>
      <c r="J24" s="3">
        <f t="shared" si="6"/>
        <v>0</v>
      </c>
      <c r="K24" s="3">
        <f t="shared" si="6"/>
        <v>0</v>
      </c>
      <c r="L24" s="3">
        <f t="shared" si="6"/>
        <v>0</v>
      </c>
      <c r="M24" s="3">
        <f t="shared" si="6"/>
        <v>0</v>
      </c>
      <c r="N24" s="3">
        <f t="shared" si="6"/>
        <v>0</v>
      </c>
      <c r="O24" s="3">
        <f t="shared" si="6"/>
        <v>0</v>
      </c>
      <c r="P24" s="3">
        <f t="shared" si="6"/>
        <v>0</v>
      </c>
      <c r="Q24" s="3">
        <f t="shared" si="6"/>
        <v>0</v>
      </c>
      <c r="R24" s="3">
        <f t="shared" si="6"/>
        <v>0</v>
      </c>
      <c r="S24" s="3">
        <f t="shared" si="6"/>
        <v>0</v>
      </c>
      <c r="T24" s="3">
        <f t="shared" si="6"/>
        <v>0</v>
      </c>
      <c r="U24" s="3">
        <f t="shared" si="6"/>
        <v>0</v>
      </c>
      <c r="V24" s="3">
        <f t="shared" si="6"/>
        <v>0</v>
      </c>
      <c r="W24" s="3">
        <f t="shared" si="6"/>
        <v>0</v>
      </c>
      <c r="X24" s="3">
        <f t="shared" si="6"/>
        <v>0</v>
      </c>
      <c r="Y24" s="3">
        <f t="shared" si="6"/>
        <v>0</v>
      </c>
      <c r="Z24" s="3">
        <f t="shared" si="6"/>
        <v>0</v>
      </c>
      <c r="AA24" s="3">
        <f t="shared" si="6"/>
        <v>0</v>
      </c>
      <c r="AB24" s="3">
        <f t="shared" si="6"/>
        <v>0</v>
      </c>
      <c r="AC24" s="3">
        <f t="shared" si="6"/>
        <v>0</v>
      </c>
      <c r="AD24" s="3">
        <f t="shared" si="6"/>
        <v>0</v>
      </c>
      <c r="AE24" s="3">
        <f t="shared" si="6"/>
        <v>0</v>
      </c>
      <c r="AF24" s="3">
        <f t="shared" si="6"/>
        <v>0</v>
      </c>
      <c r="AG24" s="3">
        <f t="shared" si="6"/>
        <v>0</v>
      </c>
      <c r="AH24" s="3">
        <f t="shared" si="6"/>
        <v>0</v>
      </c>
      <c r="AI24" s="3">
        <f t="shared" si="6"/>
        <v>0</v>
      </c>
      <c r="AJ24" s="3">
        <f t="shared" si="6"/>
        <v>0</v>
      </c>
      <c r="AK24" s="3">
        <f t="shared" si="6"/>
        <v>0</v>
      </c>
      <c r="AL24" s="3">
        <f t="shared" si="6"/>
        <v>0</v>
      </c>
      <c r="AM24" s="3">
        <f t="shared" si="6"/>
        <v>0</v>
      </c>
    </row>
    <row r="25" spans="1:39" x14ac:dyDescent="0.25">
      <c r="A25" s="618"/>
      <c r="B25" s="11" t="str">
        <f t="shared" si="4"/>
        <v>Cooking</v>
      </c>
      <c r="C25" s="3">
        <f t="shared" si="4"/>
        <v>0</v>
      </c>
      <c r="D25" s="3">
        <f t="shared" ref="D25:AM25" si="7">IF(SUM($C$19:$N$19)=0,0,C25+D7)</f>
        <v>0</v>
      </c>
      <c r="E25" s="3">
        <f t="shared" si="7"/>
        <v>0</v>
      </c>
      <c r="F25" s="3">
        <f t="shared" si="7"/>
        <v>0</v>
      </c>
      <c r="G25" s="3">
        <f t="shared" si="7"/>
        <v>0</v>
      </c>
      <c r="H25" s="3">
        <f t="shared" si="7"/>
        <v>0</v>
      </c>
      <c r="I25" s="3">
        <f t="shared" si="7"/>
        <v>0</v>
      </c>
      <c r="J25" s="3">
        <f t="shared" si="7"/>
        <v>0</v>
      </c>
      <c r="K25" s="3">
        <f t="shared" si="7"/>
        <v>0</v>
      </c>
      <c r="L25" s="3">
        <f t="shared" si="7"/>
        <v>0</v>
      </c>
      <c r="M25" s="3">
        <f t="shared" si="7"/>
        <v>0</v>
      </c>
      <c r="N25" s="3">
        <f t="shared" si="7"/>
        <v>0</v>
      </c>
      <c r="O25" s="3">
        <f t="shared" si="7"/>
        <v>0</v>
      </c>
      <c r="P25" s="3">
        <f t="shared" si="7"/>
        <v>0</v>
      </c>
      <c r="Q25" s="3">
        <f t="shared" si="7"/>
        <v>0</v>
      </c>
      <c r="R25" s="3">
        <f t="shared" si="7"/>
        <v>0</v>
      </c>
      <c r="S25" s="3">
        <f t="shared" si="7"/>
        <v>0</v>
      </c>
      <c r="T25" s="3">
        <f t="shared" si="7"/>
        <v>0</v>
      </c>
      <c r="U25" s="3">
        <f t="shared" si="7"/>
        <v>0</v>
      </c>
      <c r="V25" s="3">
        <f t="shared" si="7"/>
        <v>0</v>
      </c>
      <c r="W25" s="3">
        <f t="shared" si="7"/>
        <v>0</v>
      </c>
      <c r="X25" s="3">
        <f t="shared" si="7"/>
        <v>0</v>
      </c>
      <c r="Y25" s="3">
        <f t="shared" si="7"/>
        <v>0</v>
      </c>
      <c r="Z25" s="3">
        <f t="shared" si="7"/>
        <v>0</v>
      </c>
      <c r="AA25" s="3">
        <f t="shared" si="7"/>
        <v>0</v>
      </c>
      <c r="AB25" s="3">
        <f t="shared" si="7"/>
        <v>0</v>
      </c>
      <c r="AC25" s="3">
        <f t="shared" si="7"/>
        <v>0</v>
      </c>
      <c r="AD25" s="3">
        <f t="shared" si="7"/>
        <v>0</v>
      </c>
      <c r="AE25" s="3">
        <f t="shared" si="7"/>
        <v>0</v>
      </c>
      <c r="AF25" s="3">
        <f t="shared" si="7"/>
        <v>0</v>
      </c>
      <c r="AG25" s="3">
        <f t="shared" si="7"/>
        <v>0</v>
      </c>
      <c r="AH25" s="3">
        <f t="shared" si="7"/>
        <v>0</v>
      </c>
      <c r="AI25" s="3">
        <f t="shared" si="7"/>
        <v>0</v>
      </c>
      <c r="AJ25" s="3">
        <f t="shared" si="7"/>
        <v>0</v>
      </c>
      <c r="AK25" s="3">
        <f t="shared" si="7"/>
        <v>0</v>
      </c>
      <c r="AL25" s="3">
        <f t="shared" si="7"/>
        <v>0</v>
      </c>
      <c r="AM25" s="3">
        <f t="shared" si="7"/>
        <v>0</v>
      </c>
    </row>
    <row r="26" spans="1:39" x14ac:dyDescent="0.25">
      <c r="A26" s="618"/>
      <c r="B26" s="11" t="str">
        <f t="shared" si="4"/>
        <v>Cooling</v>
      </c>
      <c r="C26" s="3">
        <f t="shared" si="4"/>
        <v>0</v>
      </c>
      <c r="D26" s="3">
        <f t="shared" ref="D26:AM26" si="8">IF(SUM($C$19:$N$19)=0,0,C26+D8)</f>
        <v>0</v>
      </c>
      <c r="E26" s="3">
        <f t="shared" si="8"/>
        <v>0</v>
      </c>
      <c r="F26" s="3">
        <f t="shared" si="8"/>
        <v>0</v>
      </c>
      <c r="G26" s="3">
        <f t="shared" si="8"/>
        <v>0</v>
      </c>
      <c r="H26" s="3">
        <f t="shared" si="8"/>
        <v>0</v>
      </c>
      <c r="I26" s="3">
        <f t="shared" si="8"/>
        <v>0</v>
      </c>
      <c r="J26" s="3">
        <f t="shared" si="8"/>
        <v>0</v>
      </c>
      <c r="K26" s="3">
        <f t="shared" si="8"/>
        <v>0</v>
      </c>
      <c r="L26" s="3">
        <f t="shared" si="8"/>
        <v>0</v>
      </c>
      <c r="M26" s="3">
        <f t="shared" si="8"/>
        <v>0</v>
      </c>
      <c r="N26" s="3">
        <f t="shared" si="8"/>
        <v>0</v>
      </c>
      <c r="O26" s="3">
        <f t="shared" si="8"/>
        <v>0</v>
      </c>
      <c r="P26" s="3">
        <f t="shared" si="8"/>
        <v>0</v>
      </c>
      <c r="Q26" s="3">
        <f t="shared" si="8"/>
        <v>0</v>
      </c>
      <c r="R26" s="3">
        <f t="shared" si="8"/>
        <v>0</v>
      </c>
      <c r="S26" s="3">
        <f t="shared" si="8"/>
        <v>0</v>
      </c>
      <c r="T26" s="3">
        <f t="shared" si="8"/>
        <v>0</v>
      </c>
      <c r="U26" s="3">
        <f t="shared" si="8"/>
        <v>0</v>
      </c>
      <c r="V26" s="3">
        <f t="shared" si="8"/>
        <v>0</v>
      </c>
      <c r="W26" s="3">
        <f t="shared" si="8"/>
        <v>0</v>
      </c>
      <c r="X26" s="3">
        <f t="shared" si="8"/>
        <v>0</v>
      </c>
      <c r="Y26" s="3">
        <f t="shared" si="8"/>
        <v>0</v>
      </c>
      <c r="Z26" s="3">
        <f t="shared" si="8"/>
        <v>0</v>
      </c>
      <c r="AA26" s="3">
        <f t="shared" si="8"/>
        <v>0</v>
      </c>
      <c r="AB26" s="3">
        <f t="shared" si="8"/>
        <v>0</v>
      </c>
      <c r="AC26" s="3">
        <f t="shared" si="8"/>
        <v>0</v>
      </c>
      <c r="AD26" s="3">
        <f t="shared" si="8"/>
        <v>0</v>
      </c>
      <c r="AE26" s="3">
        <f t="shared" si="8"/>
        <v>0</v>
      </c>
      <c r="AF26" s="3">
        <f t="shared" si="8"/>
        <v>0</v>
      </c>
      <c r="AG26" s="3">
        <f t="shared" si="8"/>
        <v>0</v>
      </c>
      <c r="AH26" s="3">
        <f t="shared" si="8"/>
        <v>0</v>
      </c>
      <c r="AI26" s="3">
        <f t="shared" si="8"/>
        <v>0</v>
      </c>
      <c r="AJ26" s="3">
        <f t="shared" si="8"/>
        <v>0</v>
      </c>
      <c r="AK26" s="3">
        <f t="shared" si="8"/>
        <v>0</v>
      </c>
      <c r="AL26" s="3">
        <f t="shared" si="8"/>
        <v>0</v>
      </c>
      <c r="AM26" s="3">
        <f t="shared" si="8"/>
        <v>0</v>
      </c>
    </row>
    <row r="27" spans="1:39" x14ac:dyDescent="0.25">
      <c r="A27" s="618"/>
      <c r="B27" s="12" t="str">
        <f t="shared" si="4"/>
        <v>Ext Lighting</v>
      </c>
      <c r="C27" s="3">
        <f t="shared" si="4"/>
        <v>0</v>
      </c>
      <c r="D27" s="3">
        <f t="shared" ref="D27:AM27" si="9">IF(SUM($C$19:$N$19)=0,0,C27+D9)</f>
        <v>0</v>
      </c>
      <c r="E27" s="3">
        <f t="shared" si="9"/>
        <v>0</v>
      </c>
      <c r="F27" s="3">
        <f t="shared" si="9"/>
        <v>0</v>
      </c>
      <c r="G27" s="3">
        <f t="shared" si="9"/>
        <v>0</v>
      </c>
      <c r="H27" s="3">
        <f t="shared" si="9"/>
        <v>0</v>
      </c>
      <c r="I27" s="3">
        <f t="shared" si="9"/>
        <v>0</v>
      </c>
      <c r="J27" s="3">
        <f t="shared" si="9"/>
        <v>0</v>
      </c>
      <c r="K27" s="3">
        <f t="shared" si="9"/>
        <v>0</v>
      </c>
      <c r="L27" s="3">
        <f t="shared" si="9"/>
        <v>0</v>
      </c>
      <c r="M27" s="3">
        <f t="shared" si="9"/>
        <v>0</v>
      </c>
      <c r="N27" s="3">
        <f t="shared" si="9"/>
        <v>0</v>
      </c>
      <c r="O27" s="3">
        <f t="shared" si="9"/>
        <v>0</v>
      </c>
      <c r="P27" s="3">
        <f t="shared" si="9"/>
        <v>0</v>
      </c>
      <c r="Q27" s="3">
        <f t="shared" si="9"/>
        <v>0</v>
      </c>
      <c r="R27" s="3">
        <f t="shared" si="9"/>
        <v>0</v>
      </c>
      <c r="S27" s="3">
        <f t="shared" si="9"/>
        <v>0</v>
      </c>
      <c r="T27" s="3">
        <f t="shared" si="9"/>
        <v>0</v>
      </c>
      <c r="U27" s="3">
        <f t="shared" si="9"/>
        <v>0</v>
      </c>
      <c r="V27" s="3">
        <f t="shared" si="9"/>
        <v>0</v>
      </c>
      <c r="W27" s="3">
        <f t="shared" si="9"/>
        <v>0</v>
      </c>
      <c r="X27" s="3">
        <f t="shared" si="9"/>
        <v>0</v>
      </c>
      <c r="Y27" s="3">
        <f t="shared" si="9"/>
        <v>0</v>
      </c>
      <c r="Z27" s="3">
        <f t="shared" si="9"/>
        <v>0</v>
      </c>
      <c r="AA27" s="3">
        <f t="shared" si="9"/>
        <v>0</v>
      </c>
      <c r="AB27" s="3">
        <f t="shared" si="9"/>
        <v>0</v>
      </c>
      <c r="AC27" s="3">
        <f t="shared" si="9"/>
        <v>0</v>
      </c>
      <c r="AD27" s="3">
        <f t="shared" si="9"/>
        <v>0</v>
      </c>
      <c r="AE27" s="3">
        <f t="shared" si="9"/>
        <v>0</v>
      </c>
      <c r="AF27" s="3">
        <f t="shared" si="9"/>
        <v>0</v>
      </c>
      <c r="AG27" s="3">
        <f t="shared" si="9"/>
        <v>0</v>
      </c>
      <c r="AH27" s="3">
        <f t="shared" si="9"/>
        <v>0</v>
      </c>
      <c r="AI27" s="3">
        <f t="shared" si="9"/>
        <v>0</v>
      </c>
      <c r="AJ27" s="3">
        <f t="shared" si="9"/>
        <v>0</v>
      </c>
      <c r="AK27" s="3">
        <f t="shared" si="9"/>
        <v>0</v>
      </c>
      <c r="AL27" s="3">
        <f t="shared" si="9"/>
        <v>0</v>
      </c>
      <c r="AM27" s="3">
        <f t="shared" si="9"/>
        <v>0</v>
      </c>
    </row>
    <row r="28" spans="1:39" x14ac:dyDescent="0.25">
      <c r="A28" s="618"/>
      <c r="B28" s="11" t="str">
        <f t="shared" si="4"/>
        <v>Heating</v>
      </c>
      <c r="C28" s="3">
        <f t="shared" si="4"/>
        <v>0</v>
      </c>
      <c r="D28" s="3">
        <f t="shared" ref="D28:AM28" si="10">IF(SUM($C$19:$N$19)=0,0,C28+D10)</f>
        <v>0</v>
      </c>
      <c r="E28" s="3">
        <f t="shared" si="10"/>
        <v>0</v>
      </c>
      <c r="F28" s="3">
        <f t="shared" si="10"/>
        <v>0</v>
      </c>
      <c r="G28" s="3">
        <f t="shared" si="10"/>
        <v>0</v>
      </c>
      <c r="H28" s="3">
        <f t="shared" si="10"/>
        <v>0</v>
      </c>
      <c r="I28" s="3">
        <f t="shared" si="10"/>
        <v>0</v>
      </c>
      <c r="J28" s="3">
        <f t="shared" si="10"/>
        <v>0</v>
      </c>
      <c r="K28" s="3">
        <f t="shared" si="10"/>
        <v>0</v>
      </c>
      <c r="L28" s="3">
        <f t="shared" si="10"/>
        <v>0</v>
      </c>
      <c r="M28" s="3">
        <f t="shared" si="10"/>
        <v>0</v>
      </c>
      <c r="N28" s="3">
        <f t="shared" si="10"/>
        <v>0</v>
      </c>
      <c r="O28" s="3">
        <f t="shared" si="10"/>
        <v>0</v>
      </c>
      <c r="P28" s="3">
        <f t="shared" si="10"/>
        <v>0</v>
      </c>
      <c r="Q28" s="3">
        <f t="shared" si="10"/>
        <v>0</v>
      </c>
      <c r="R28" s="3">
        <f t="shared" si="10"/>
        <v>0</v>
      </c>
      <c r="S28" s="3">
        <f t="shared" si="10"/>
        <v>0</v>
      </c>
      <c r="T28" s="3">
        <f t="shared" si="10"/>
        <v>0</v>
      </c>
      <c r="U28" s="3">
        <f t="shared" si="10"/>
        <v>0</v>
      </c>
      <c r="V28" s="3">
        <f t="shared" si="10"/>
        <v>0</v>
      </c>
      <c r="W28" s="3">
        <f t="shared" si="10"/>
        <v>0</v>
      </c>
      <c r="X28" s="3">
        <f t="shared" si="10"/>
        <v>0</v>
      </c>
      <c r="Y28" s="3">
        <f t="shared" si="10"/>
        <v>0</v>
      </c>
      <c r="Z28" s="3">
        <f t="shared" si="10"/>
        <v>0</v>
      </c>
      <c r="AA28" s="3">
        <f t="shared" si="10"/>
        <v>0</v>
      </c>
      <c r="AB28" s="3">
        <f t="shared" si="10"/>
        <v>0</v>
      </c>
      <c r="AC28" s="3">
        <f t="shared" si="10"/>
        <v>0</v>
      </c>
      <c r="AD28" s="3">
        <f t="shared" si="10"/>
        <v>0</v>
      </c>
      <c r="AE28" s="3">
        <f t="shared" si="10"/>
        <v>0</v>
      </c>
      <c r="AF28" s="3">
        <f t="shared" si="10"/>
        <v>0</v>
      </c>
      <c r="AG28" s="3">
        <f t="shared" si="10"/>
        <v>0</v>
      </c>
      <c r="AH28" s="3">
        <f t="shared" si="10"/>
        <v>0</v>
      </c>
      <c r="AI28" s="3">
        <f t="shared" si="10"/>
        <v>0</v>
      </c>
      <c r="AJ28" s="3">
        <f t="shared" si="10"/>
        <v>0</v>
      </c>
      <c r="AK28" s="3">
        <f t="shared" si="10"/>
        <v>0</v>
      </c>
      <c r="AL28" s="3">
        <f t="shared" si="10"/>
        <v>0</v>
      </c>
      <c r="AM28" s="3">
        <f t="shared" si="10"/>
        <v>0</v>
      </c>
    </row>
    <row r="29" spans="1:39" x14ac:dyDescent="0.25">
      <c r="A29" s="618"/>
      <c r="B29" s="11" t="str">
        <f t="shared" si="4"/>
        <v>HVAC</v>
      </c>
      <c r="C29" s="3">
        <f t="shared" si="4"/>
        <v>0</v>
      </c>
      <c r="D29" s="3">
        <f t="shared" ref="D29:AM29" si="11">IF(SUM($C$19:$N$19)=0,0,C29+D11)</f>
        <v>0</v>
      </c>
      <c r="E29" s="3">
        <f t="shared" si="11"/>
        <v>0</v>
      </c>
      <c r="F29" s="3">
        <f t="shared" si="11"/>
        <v>0</v>
      </c>
      <c r="G29" s="3">
        <f t="shared" si="11"/>
        <v>0</v>
      </c>
      <c r="H29" s="3">
        <f t="shared" si="11"/>
        <v>0</v>
      </c>
      <c r="I29" s="3">
        <f t="shared" si="11"/>
        <v>0</v>
      </c>
      <c r="J29" s="3">
        <f t="shared" si="11"/>
        <v>0</v>
      </c>
      <c r="K29" s="3">
        <f t="shared" si="11"/>
        <v>0</v>
      </c>
      <c r="L29" s="3">
        <f t="shared" si="11"/>
        <v>0</v>
      </c>
      <c r="M29" s="3">
        <f t="shared" si="11"/>
        <v>0</v>
      </c>
      <c r="N29" s="3">
        <f t="shared" si="11"/>
        <v>0</v>
      </c>
      <c r="O29" s="3">
        <f t="shared" si="11"/>
        <v>0</v>
      </c>
      <c r="P29" s="3">
        <f t="shared" si="11"/>
        <v>0</v>
      </c>
      <c r="Q29" s="3">
        <f t="shared" si="11"/>
        <v>0</v>
      </c>
      <c r="R29" s="3">
        <f t="shared" si="11"/>
        <v>0</v>
      </c>
      <c r="S29" s="3">
        <f t="shared" si="11"/>
        <v>0</v>
      </c>
      <c r="T29" s="3">
        <f t="shared" si="11"/>
        <v>0</v>
      </c>
      <c r="U29" s="3">
        <f t="shared" si="11"/>
        <v>0</v>
      </c>
      <c r="V29" s="3">
        <f t="shared" si="11"/>
        <v>0</v>
      </c>
      <c r="W29" s="3">
        <f t="shared" si="11"/>
        <v>0</v>
      </c>
      <c r="X29" s="3">
        <f t="shared" si="11"/>
        <v>0</v>
      </c>
      <c r="Y29" s="3">
        <f t="shared" si="11"/>
        <v>0</v>
      </c>
      <c r="Z29" s="3">
        <f t="shared" si="11"/>
        <v>0</v>
      </c>
      <c r="AA29" s="3">
        <f t="shared" si="11"/>
        <v>0</v>
      </c>
      <c r="AB29" s="3">
        <f t="shared" si="11"/>
        <v>0</v>
      </c>
      <c r="AC29" s="3">
        <f t="shared" si="11"/>
        <v>0</v>
      </c>
      <c r="AD29" s="3">
        <f t="shared" si="11"/>
        <v>0</v>
      </c>
      <c r="AE29" s="3">
        <f t="shared" si="11"/>
        <v>0</v>
      </c>
      <c r="AF29" s="3">
        <f t="shared" si="11"/>
        <v>0</v>
      </c>
      <c r="AG29" s="3">
        <f t="shared" si="11"/>
        <v>0</v>
      </c>
      <c r="AH29" s="3">
        <f t="shared" si="11"/>
        <v>0</v>
      </c>
      <c r="AI29" s="3">
        <f t="shared" si="11"/>
        <v>0</v>
      </c>
      <c r="AJ29" s="3">
        <f t="shared" si="11"/>
        <v>0</v>
      </c>
      <c r="AK29" s="3">
        <f t="shared" si="11"/>
        <v>0</v>
      </c>
      <c r="AL29" s="3">
        <f t="shared" si="11"/>
        <v>0</v>
      </c>
      <c r="AM29" s="3">
        <f t="shared" si="11"/>
        <v>0</v>
      </c>
    </row>
    <row r="30" spans="1:39" x14ac:dyDescent="0.25">
      <c r="A30" s="618"/>
      <c r="B30" s="11" t="str">
        <f t="shared" si="4"/>
        <v>Lighting</v>
      </c>
      <c r="C30" s="3">
        <f t="shared" si="4"/>
        <v>0</v>
      </c>
      <c r="D30" s="3">
        <f t="shared" ref="D30:AM30" si="12">IF(SUM($C$19:$N$19)=0,0,C30+D12)</f>
        <v>0</v>
      </c>
      <c r="E30" s="3">
        <f t="shared" si="12"/>
        <v>0</v>
      </c>
      <c r="F30" s="3">
        <f t="shared" si="12"/>
        <v>0</v>
      </c>
      <c r="G30" s="3">
        <f t="shared" si="12"/>
        <v>0</v>
      </c>
      <c r="H30" s="3">
        <f t="shared" si="12"/>
        <v>0</v>
      </c>
      <c r="I30" s="3">
        <f t="shared" si="12"/>
        <v>0</v>
      </c>
      <c r="J30" s="3">
        <f t="shared" si="12"/>
        <v>0</v>
      </c>
      <c r="K30" s="3">
        <f t="shared" si="12"/>
        <v>0</v>
      </c>
      <c r="L30" s="3">
        <f t="shared" si="12"/>
        <v>0</v>
      </c>
      <c r="M30" s="3">
        <f t="shared" si="12"/>
        <v>0</v>
      </c>
      <c r="N30" s="3">
        <f t="shared" si="12"/>
        <v>0</v>
      </c>
      <c r="O30" s="3">
        <f t="shared" si="12"/>
        <v>0</v>
      </c>
      <c r="P30" s="3">
        <f t="shared" si="12"/>
        <v>0</v>
      </c>
      <c r="Q30" s="3">
        <f t="shared" si="12"/>
        <v>0</v>
      </c>
      <c r="R30" s="3">
        <f t="shared" si="12"/>
        <v>0</v>
      </c>
      <c r="S30" s="3">
        <f t="shared" si="12"/>
        <v>0</v>
      </c>
      <c r="T30" s="3">
        <f t="shared" si="12"/>
        <v>0</v>
      </c>
      <c r="U30" s="3">
        <f t="shared" si="12"/>
        <v>0</v>
      </c>
      <c r="V30" s="3">
        <f t="shared" si="12"/>
        <v>0</v>
      </c>
      <c r="W30" s="3">
        <f t="shared" si="12"/>
        <v>0</v>
      </c>
      <c r="X30" s="3">
        <f t="shared" si="12"/>
        <v>0</v>
      </c>
      <c r="Y30" s="3">
        <f t="shared" si="12"/>
        <v>0</v>
      </c>
      <c r="Z30" s="3">
        <f t="shared" si="12"/>
        <v>0</v>
      </c>
      <c r="AA30" s="3">
        <f t="shared" si="12"/>
        <v>0</v>
      </c>
      <c r="AB30" s="3">
        <f t="shared" si="12"/>
        <v>0</v>
      </c>
      <c r="AC30" s="3">
        <f t="shared" si="12"/>
        <v>0</v>
      </c>
      <c r="AD30" s="3">
        <f t="shared" si="12"/>
        <v>0</v>
      </c>
      <c r="AE30" s="3">
        <f t="shared" si="12"/>
        <v>0</v>
      </c>
      <c r="AF30" s="3">
        <f t="shared" si="12"/>
        <v>0</v>
      </c>
      <c r="AG30" s="3">
        <f t="shared" si="12"/>
        <v>0</v>
      </c>
      <c r="AH30" s="3">
        <f t="shared" si="12"/>
        <v>0</v>
      </c>
      <c r="AI30" s="3">
        <f t="shared" si="12"/>
        <v>0</v>
      </c>
      <c r="AJ30" s="3">
        <f t="shared" si="12"/>
        <v>0</v>
      </c>
      <c r="AK30" s="3">
        <f t="shared" si="12"/>
        <v>0</v>
      </c>
      <c r="AL30" s="3">
        <f t="shared" si="12"/>
        <v>0</v>
      </c>
      <c r="AM30" s="3">
        <f t="shared" si="12"/>
        <v>0</v>
      </c>
    </row>
    <row r="31" spans="1:39" x14ac:dyDescent="0.25">
      <c r="A31" s="618"/>
      <c r="B31" s="11" t="str">
        <f t="shared" si="4"/>
        <v>Miscellaneous</v>
      </c>
      <c r="C31" s="3">
        <f t="shared" si="4"/>
        <v>0</v>
      </c>
      <c r="D31" s="3">
        <f t="shared" ref="D31:AM31" si="13">IF(SUM($C$19:$N$19)=0,0,C31+D13)</f>
        <v>0</v>
      </c>
      <c r="E31" s="3">
        <f t="shared" si="13"/>
        <v>0</v>
      </c>
      <c r="F31" s="3">
        <f t="shared" si="13"/>
        <v>0</v>
      </c>
      <c r="G31" s="3">
        <f t="shared" si="13"/>
        <v>0</v>
      </c>
      <c r="H31" s="3">
        <f t="shared" si="13"/>
        <v>0</v>
      </c>
      <c r="I31" s="3">
        <f t="shared" si="13"/>
        <v>0</v>
      </c>
      <c r="J31" s="3">
        <f t="shared" si="13"/>
        <v>0</v>
      </c>
      <c r="K31" s="3">
        <f t="shared" si="13"/>
        <v>0</v>
      </c>
      <c r="L31" s="3">
        <f t="shared" si="13"/>
        <v>0</v>
      </c>
      <c r="M31" s="3">
        <f t="shared" si="13"/>
        <v>0</v>
      </c>
      <c r="N31" s="3">
        <f t="shared" si="13"/>
        <v>0</v>
      </c>
      <c r="O31" s="3">
        <f t="shared" si="13"/>
        <v>0</v>
      </c>
      <c r="P31" s="3">
        <f t="shared" si="13"/>
        <v>0</v>
      </c>
      <c r="Q31" s="3">
        <f t="shared" si="13"/>
        <v>0</v>
      </c>
      <c r="R31" s="3">
        <f t="shared" si="13"/>
        <v>0</v>
      </c>
      <c r="S31" s="3">
        <f t="shared" si="13"/>
        <v>0</v>
      </c>
      <c r="T31" s="3">
        <f t="shared" si="13"/>
        <v>0</v>
      </c>
      <c r="U31" s="3">
        <f t="shared" si="13"/>
        <v>0</v>
      </c>
      <c r="V31" s="3">
        <f t="shared" si="13"/>
        <v>0</v>
      </c>
      <c r="W31" s="3">
        <f t="shared" si="13"/>
        <v>0</v>
      </c>
      <c r="X31" s="3">
        <f t="shared" si="13"/>
        <v>0</v>
      </c>
      <c r="Y31" s="3">
        <f t="shared" si="13"/>
        <v>0</v>
      </c>
      <c r="Z31" s="3">
        <f t="shared" si="13"/>
        <v>0</v>
      </c>
      <c r="AA31" s="3">
        <f t="shared" si="13"/>
        <v>0</v>
      </c>
      <c r="AB31" s="3">
        <f t="shared" si="13"/>
        <v>0</v>
      </c>
      <c r="AC31" s="3">
        <f t="shared" si="13"/>
        <v>0</v>
      </c>
      <c r="AD31" s="3">
        <f t="shared" si="13"/>
        <v>0</v>
      </c>
      <c r="AE31" s="3">
        <f t="shared" si="13"/>
        <v>0</v>
      </c>
      <c r="AF31" s="3">
        <f t="shared" si="13"/>
        <v>0</v>
      </c>
      <c r="AG31" s="3">
        <f t="shared" si="13"/>
        <v>0</v>
      </c>
      <c r="AH31" s="3">
        <f t="shared" si="13"/>
        <v>0</v>
      </c>
      <c r="AI31" s="3">
        <f t="shared" si="13"/>
        <v>0</v>
      </c>
      <c r="AJ31" s="3">
        <f t="shared" si="13"/>
        <v>0</v>
      </c>
      <c r="AK31" s="3">
        <f t="shared" si="13"/>
        <v>0</v>
      </c>
      <c r="AL31" s="3">
        <f t="shared" si="13"/>
        <v>0</v>
      </c>
      <c r="AM31" s="3">
        <f t="shared" si="13"/>
        <v>0</v>
      </c>
    </row>
    <row r="32" spans="1:39" ht="15" customHeight="1" x14ac:dyDescent="0.25">
      <c r="A32" s="618"/>
      <c r="B32" s="11" t="str">
        <f t="shared" si="4"/>
        <v>Motors</v>
      </c>
      <c r="C32" s="3">
        <f t="shared" si="4"/>
        <v>0</v>
      </c>
      <c r="D32" s="3">
        <f t="shared" ref="D32:AM32" si="14">IF(SUM($C$19:$N$19)=0,0,C32+D14)</f>
        <v>0</v>
      </c>
      <c r="E32" s="3">
        <f t="shared" si="14"/>
        <v>0</v>
      </c>
      <c r="F32" s="3">
        <f t="shared" si="14"/>
        <v>0</v>
      </c>
      <c r="G32" s="3">
        <f t="shared" si="14"/>
        <v>0</v>
      </c>
      <c r="H32" s="3">
        <f t="shared" si="14"/>
        <v>0</v>
      </c>
      <c r="I32" s="3">
        <f t="shared" si="14"/>
        <v>0</v>
      </c>
      <c r="J32" s="3">
        <f t="shared" si="14"/>
        <v>0</v>
      </c>
      <c r="K32" s="3">
        <f t="shared" si="14"/>
        <v>0</v>
      </c>
      <c r="L32" s="3">
        <f t="shared" si="14"/>
        <v>0</v>
      </c>
      <c r="M32" s="3">
        <f t="shared" si="14"/>
        <v>0</v>
      </c>
      <c r="N32" s="3">
        <f t="shared" si="14"/>
        <v>0</v>
      </c>
      <c r="O32" s="3">
        <f t="shared" si="14"/>
        <v>0</v>
      </c>
      <c r="P32" s="3">
        <f t="shared" si="14"/>
        <v>0</v>
      </c>
      <c r="Q32" s="3">
        <f t="shared" si="14"/>
        <v>0</v>
      </c>
      <c r="R32" s="3">
        <f t="shared" si="14"/>
        <v>0</v>
      </c>
      <c r="S32" s="3">
        <f t="shared" si="14"/>
        <v>0</v>
      </c>
      <c r="T32" s="3">
        <f t="shared" si="14"/>
        <v>0</v>
      </c>
      <c r="U32" s="3">
        <f t="shared" si="14"/>
        <v>0</v>
      </c>
      <c r="V32" s="3">
        <f t="shared" si="14"/>
        <v>0</v>
      </c>
      <c r="W32" s="3">
        <f t="shared" si="14"/>
        <v>0</v>
      </c>
      <c r="X32" s="3">
        <f t="shared" si="14"/>
        <v>0</v>
      </c>
      <c r="Y32" s="3">
        <f t="shared" si="14"/>
        <v>0</v>
      </c>
      <c r="Z32" s="3">
        <f t="shared" si="14"/>
        <v>0</v>
      </c>
      <c r="AA32" s="3">
        <f t="shared" si="14"/>
        <v>0</v>
      </c>
      <c r="AB32" s="3">
        <f t="shared" si="14"/>
        <v>0</v>
      </c>
      <c r="AC32" s="3">
        <f t="shared" si="14"/>
        <v>0</v>
      </c>
      <c r="AD32" s="3">
        <f t="shared" si="14"/>
        <v>0</v>
      </c>
      <c r="AE32" s="3">
        <f t="shared" si="14"/>
        <v>0</v>
      </c>
      <c r="AF32" s="3">
        <f t="shared" si="14"/>
        <v>0</v>
      </c>
      <c r="AG32" s="3">
        <f t="shared" si="14"/>
        <v>0</v>
      </c>
      <c r="AH32" s="3">
        <f t="shared" si="14"/>
        <v>0</v>
      </c>
      <c r="AI32" s="3">
        <f t="shared" si="14"/>
        <v>0</v>
      </c>
      <c r="AJ32" s="3">
        <f t="shared" si="14"/>
        <v>0</v>
      </c>
      <c r="AK32" s="3">
        <f t="shared" si="14"/>
        <v>0</v>
      </c>
      <c r="AL32" s="3">
        <f t="shared" si="14"/>
        <v>0</v>
      </c>
      <c r="AM32" s="3">
        <f t="shared" si="14"/>
        <v>0</v>
      </c>
    </row>
    <row r="33" spans="1:39" x14ac:dyDescent="0.25">
      <c r="A33" s="618"/>
      <c r="B33" s="11" t="str">
        <f t="shared" si="4"/>
        <v>Process</v>
      </c>
      <c r="C33" s="3">
        <f t="shared" si="4"/>
        <v>0</v>
      </c>
      <c r="D33" s="3">
        <f t="shared" ref="D33:AM33" si="15">IF(SUM($C$19:$N$19)=0,0,C33+D15)</f>
        <v>0</v>
      </c>
      <c r="E33" s="3">
        <f t="shared" si="15"/>
        <v>0</v>
      </c>
      <c r="F33" s="3">
        <f t="shared" si="15"/>
        <v>0</v>
      </c>
      <c r="G33" s="3">
        <f t="shared" si="15"/>
        <v>0</v>
      </c>
      <c r="H33" s="3">
        <f t="shared" si="15"/>
        <v>0</v>
      </c>
      <c r="I33" s="3">
        <f t="shared" si="15"/>
        <v>0</v>
      </c>
      <c r="J33" s="3">
        <f t="shared" si="15"/>
        <v>0</v>
      </c>
      <c r="K33" s="3">
        <f t="shared" si="15"/>
        <v>0</v>
      </c>
      <c r="L33" s="3">
        <f t="shared" si="15"/>
        <v>0</v>
      </c>
      <c r="M33" s="3">
        <f t="shared" si="15"/>
        <v>0</v>
      </c>
      <c r="N33" s="3">
        <f t="shared" si="15"/>
        <v>0</v>
      </c>
      <c r="O33" s="3">
        <f t="shared" si="15"/>
        <v>0</v>
      </c>
      <c r="P33" s="3">
        <f t="shared" si="15"/>
        <v>0</v>
      </c>
      <c r="Q33" s="3">
        <f t="shared" si="15"/>
        <v>0</v>
      </c>
      <c r="R33" s="3">
        <f t="shared" si="15"/>
        <v>0</v>
      </c>
      <c r="S33" s="3">
        <f t="shared" si="15"/>
        <v>0</v>
      </c>
      <c r="T33" s="3">
        <f t="shared" si="15"/>
        <v>0</v>
      </c>
      <c r="U33" s="3">
        <f t="shared" si="15"/>
        <v>0</v>
      </c>
      <c r="V33" s="3">
        <f t="shared" si="15"/>
        <v>0</v>
      </c>
      <c r="W33" s="3">
        <f t="shared" si="15"/>
        <v>0</v>
      </c>
      <c r="X33" s="3">
        <f t="shared" si="15"/>
        <v>0</v>
      </c>
      <c r="Y33" s="3">
        <f t="shared" si="15"/>
        <v>0</v>
      </c>
      <c r="Z33" s="3">
        <f t="shared" si="15"/>
        <v>0</v>
      </c>
      <c r="AA33" s="3">
        <f t="shared" si="15"/>
        <v>0</v>
      </c>
      <c r="AB33" s="3">
        <f t="shared" si="15"/>
        <v>0</v>
      </c>
      <c r="AC33" s="3">
        <f t="shared" si="15"/>
        <v>0</v>
      </c>
      <c r="AD33" s="3">
        <f t="shared" si="15"/>
        <v>0</v>
      </c>
      <c r="AE33" s="3">
        <f t="shared" si="15"/>
        <v>0</v>
      </c>
      <c r="AF33" s="3">
        <f t="shared" si="15"/>
        <v>0</v>
      </c>
      <c r="AG33" s="3">
        <f t="shared" si="15"/>
        <v>0</v>
      </c>
      <c r="AH33" s="3">
        <f t="shared" si="15"/>
        <v>0</v>
      </c>
      <c r="AI33" s="3">
        <f t="shared" si="15"/>
        <v>0</v>
      </c>
      <c r="AJ33" s="3">
        <f t="shared" si="15"/>
        <v>0</v>
      </c>
      <c r="AK33" s="3">
        <f t="shared" si="15"/>
        <v>0</v>
      </c>
      <c r="AL33" s="3">
        <f t="shared" si="15"/>
        <v>0</v>
      </c>
      <c r="AM33" s="3">
        <f t="shared" si="15"/>
        <v>0</v>
      </c>
    </row>
    <row r="34" spans="1:39" x14ac:dyDescent="0.25">
      <c r="A34" s="618"/>
      <c r="B34" s="11" t="str">
        <f t="shared" si="4"/>
        <v>Refrigeration</v>
      </c>
      <c r="C34" s="3">
        <f t="shared" si="4"/>
        <v>0</v>
      </c>
      <c r="D34" s="3">
        <f t="shared" ref="D34:AM34" si="16">IF(SUM($C$19:$N$19)=0,0,C34+D16)</f>
        <v>0</v>
      </c>
      <c r="E34" s="3">
        <f t="shared" si="16"/>
        <v>0</v>
      </c>
      <c r="F34" s="3">
        <f t="shared" si="16"/>
        <v>0</v>
      </c>
      <c r="G34" s="3">
        <f t="shared" si="16"/>
        <v>0</v>
      </c>
      <c r="H34" s="3">
        <f t="shared" si="16"/>
        <v>0</v>
      </c>
      <c r="I34" s="3">
        <f t="shared" si="16"/>
        <v>0</v>
      </c>
      <c r="J34" s="3">
        <f t="shared" si="16"/>
        <v>0</v>
      </c>
      <c r="K34" s="3">
        <f t="shared" si="16"/>
        <v>0</v>
      </c>
      <c r="L34" s="3">
        <f t="shared" si="16"/>
        <v>0</v>
      </c>
      <c r="M34" s="3">
        <f t="shared" si="16"/>
        <v>0</v>
      </c>
      <c r="N34" s="3">
        <f t="shared" si="16"/>
        <v>0</v>
      </c>
      <c r="O34" s="3">
        <f t="shared" si="16"/>
        <v>0</v>
      </c>
      <c r="P34" s="3">
        <f t="shared" si="16"/>
        <v>0</v>
      </c>
      <c r="Q34" s="3">
        <f t="shared" si="16"/>
        <v>0</v>
      </c>
      <c r="R34" s="3">
        <f t="shared" si="16"/>
        <v>0</v>
      </c>
      <c r="S34" s="3">
        <f t="shared" si="16"/>
        <v>0</v>
      </c>
      <c r="T34" s="3">
        <f t="shared" si="16"/>
        <v>0</v>
      </c>
      <c r="U34" s="3">
        <f t="shared" si="16"/>
        <v>0</v>
      </c>
      <c r="V34" s="3">
        <f t="shared" si="16"/>
        <v>0</v>
      </c>
      <c r="W34" s="3">
        <f t="shared" si="16"/>
        <v>0</v>
      </c>
      <c r="X34" s="3">
        <f t="shared" si="16"/>
        <v>0</v>
      </c>
      <c r="Y34" s="3">
        <f t="shared" si="16"/>
        <v>0</v>
      </c>
      <c r="Z34" s="3">
        <f t="shared" si="16"/>
        <v>0</v>
      </c>
      <c r="AA34" s="3">
        <f t="shared" si="16"/>
        <v>0</v>
      </c>
      <c r="AB34" s="3">
        <f t="shared" si="16"/>
        <v>0</v>
      </c>
      <c r="AC34" s="3">
        <f t="shared" si="16"/>
        <v>0</v>
      </c>
      <c r="AD34" s="3">
        <f t="shared" si="16"/>
        <v>0</v>
      </c>
      <c r="AE34" s="3">
        <f t="shared" si="16"/>
        <v>0</v>
      </c>
      <c r="AF34" s="3">
        <f t="shared" si="16"/>
        <v>0</v>
      </c>
      <c r="AG34" s="3">
        <f t="shared" si="16"/>
        <v>0</v>
      </c>
      <c r="AH34" s="3">
        <f t="shared" si="16"/>
        <v>0</v>
      </c>
      <c r="AI34" s="3">
        <f t="shared" si="16"/>
        <v>0</v>
      </c>
      <c r="AJ34" s="3">
        <f t="shared" si="16"/>
        <v>0</v>
      </c>
      <c r="AK34" s="3">
        <f t="shared" si="16"/>
        <v>0</v>
      </c>
      <c r="AL34" s="3">
        <f t="shared" si="16"/>
        <v>0</v>
      </c>
      <c r="AM34" s="3">
        <f t="shared" si="16"/>
        <v>0</v>
      </c>
    </row>
    <row r="35" spans="1:39" x14ac:dyDescent="0.25">
      <c r="A35" s="618"/>
      <c r="B35" s="11" t="str">
        <f t="shared" si="4"/>
        <v>Water Heating</v>
      </c>
      <c r="C35" s="3">
        <f t="shared" si="4"/>
        <v>0</v>
      </c>
      <c r="D35" s="3">
        <f t="shared" ref="D35:AM35" si="17">IF(SUM($C$19:$N$19)=0,0,C35+D17)</f>
        <v>0</v>
      </c>
      <c r="E35" s="3">
        <f t="shared" si="17"/>
        <v>0</v>
      </c>
      <c r="F35" s="3">
        <f t="shared" si="17"/>
        <v>0</v>
      </c>
      <c r="G35" s="3">
        <f t="shared" si="17"/>
        <v>0</v>
      </c>
      <c r="H35" s="3">
        <f t="shared" si="17"/>
        <v>0</v>
      </c>
      <c r="I35" s="3">
        <f t="shared" si="17"/>
        <v>0</v>
      </c>
      <c r="J35" s="3">
        <f t="shared" si="17"/>
        <v>0</v>
      </c>
      <c r="K35" s="3">
        <f t="shared" si="17"/>
        <v>0</v>
      </c>
      <c r="L35" s="3">
        <f t="shared" si="17"/>
        <v>0</v>
      </c>
      <c r="M35" s="3">
        <f t="shared" si="17"/>
        <v>0</v>
      </c>
      <c r="N35" s="3">
        <f t="shared" si="17"/>
        <v>0</v>
      </c>
      <c r="O35" s="3">
        <f t="shared" si="17"/>
        <v>0</v>
      </c>
      <c r="P35" s="3">
        <f t="shared" si="17"/>
        <v>0</v>
      </c>
      <c r="Q35" s="3">
        <f t="shared" si="17"/>
        <v>0</v>
      </c>
      <c r="R35" s="3">
        <f t="shared" si="17"/>
        <v>0</v>
      </c>
      <c r="S35" s="3">
        <f t="shared" si="17"/>
        <v>0</v>
      </c>
      <c r="T35" s="3">
        <f t="shared" si="17"/>
        <v>0</v>
      </c>
      <c r="U35" s="3">
        <f t="shared" si="17"/>
        <v>0</v>
      </c>
      <c r="V35" s="3">
        <f t="shared" si="17"/>
        <v>0</v>
      </c>
      <c r="W35" s="3">
        <f t="shared" si="17"/>
        <v>0</v>
      </c>
      <c r="X35" s="3">
        <f t="shared" si="17"/>
        <v>0</v>
      </c>
      <c r="Y35" s="3">
        <f t="shared" si="17"/>
        <v>0</v>
      </c>
      <c r="Z35" s="3">
        <f t="shared" si="17"/>
        <v>0</v>
      </c>
      <c r="AA35" s="3">
        <f t="shared" si="17"/>
        <v>0</v>
      </c>
      <c r="AB35" s="3">
        <f t="shared" si="17"/>
        <v>0</v>
      </c>
      <c r="AC35" s="3">
        <f t="shared" si="17"/>
        <v>0</v>
      </c>
      <c r="AD35" s="3">
        <f t="shared" si="17"/>
        <v>0</v>
      </c>
      <c r="AE35" s="3">
        <f t="shared" si="17"/>
        <v>0</v>
      </c>
      <c r="AF35" s="3">
        <f t="shared" si="17"/>
        <v>0</v>
      </c>
      <c r="AG35" s="3">
        <f t="shared" si="17"/>
        <v>0</v>
      </c>
      <c r="AH35" s="3">
        <f t="shared" si="17"/>
        <v>0</v>
      </c>
      <c r="AI35" s="3">
        <f t="shared" si="17"/>
        <v>0</v>
      </c>
      <c r="AJ35" s="3">
        <f t="shared" si="17"/>
        <v>0</v>
      </c>
      <c r="AK35" s="3">
        <f t="shared" si="17"/>
        <v>0</v>
      </c>
      <c r="AL35" s="3">
        <f t="shared" si="17"/>
        <v>0</v>
      </c>
      <c r="AM35" s="3">
        <f t="shared" si="17"/>
        <v>0</v>
      </c>
    </row>
    <row r="36" spans="1:39" ht="15" customHeight="1" x14ac:dyDescent="0.25">
      <c r="A36" s="618"/>
      <c r="B36" s="11" t="str">
        <f t="shared" si="4"/>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3">
      <c r="A37" s="619"/>
      <c r="B37" s="177" t="str">
        <f t="shared" si="4"/>
        <v>Monthly kWh</v>
      </c>
      <c r="C37" s="223">
        <f>SUM(C23:C36)</f>
        <v>0</v>
      </c>
      <c r="D37" s="223">
        <f t="shared" ref="D37:AM37" si="18">SUM(D23:D36)</f>
        <v>0</v>
      </c>
      <c r="E37" s="223">
        <f t="shared" si="18"/>
        <v>0</v>
      </c>
      <c r="F37" s="223">
        <f t="shared" si="18"/>
        <v>0</v>
      </c>
      <c r="G37" s="223">
        <f t="shared" si="18"/>
        <v>0</v>
      </c>
      <c r="H37" s="223">
        <f t="shared" si="18"/>
        <v>0</v>
      </c>
      <c r="I37" s="223">
        <f t="shared" si="18"/>
        <v>0</v>
      </c>
      <c r="J37" s="223">
        <f t="shared" si="18"/>
        <v>0</v>
      </c>
      <c r="K37" s="223">
        <f t="shared" si="18"/>
        <v>0</v>
      </c>
      <c r="L37" s="223">
        <f t="shared" si="18"/>
        <v>0</v>
      </c>
      <c r="M37" s="223">
        <f t="shared" si="18"/>
        <v>0</v>
      </c>
      <c r="N37" s="223">
        <f t="shared" si="18"/>
        <v>0</v>
      </c>
      <c r="O37" s="223">
        <f t="shared" si="18"/>
        <v>0</v>
      </c>
      <c r="P37" s="223">
        <f t="shared" si="18"/>
        <v>0</v>
      </c>
      <c r="Q37" s="223">
        <f t="shared" si="18"/>
        <v>0</v>
      </c>
      <c r="R37" s="223">
        <f t="shared" si="18"/>
        <v>0</v>
      </c>
      <c r="S37" s="223">
        <f t="shared" si="18"/>
        <v>0</v>
      </c>
      <c r="T37" s="223">
        <f t="shared" si="18"/>
        <v>0</v>
      </c>
      <c r="U37" s="223">
        <f t="shared" si="18"/>
        <v>0</v>
      </c>
      <c r="V37" s="223">
        <f t="shared" si="18"/>
        <v>0</v>
      </c>
      <c r="W37" s="223">
        <f t="shared" si="18"/>
        <v>0</v>
      </c>
      <c r="X37" s="223">
        <f t="shared" si="18"/>
        <v>0</v>
      </c>
      <c r="Y37" s="223">
        <f t="shared" si="18"/>
        <v>0</v>
      </c>
      <c r="Z37" s="223">
        <f t="shared" si="18"/>
        <v>0</v>
      </c>
      <c r="AA37" s="223">
        <f t="shared" si="18"/>
        <v>0</v>
      </c>
      <c r="AB37" s="223">
        <f t="shared" si="18"/>
        <v>0</v>
      </c>
      <c r="AC37" s="223">
        <f t="shared" si="18"/>
        <v>0</v>
      </c>
      <c r="AD37" s="223">
        <f t="shared" si="18"/>
        <v>0</v>
      </c>
      <c r="AE37" s="223">
        <f t="shared" si="18"/>
        <v>0</v>
      </c>
      <c r="AF37" s="223">
        <f t="shared" si="18"/>
        <v>0</v>
      </c>
      <c r="AG37" s="223">
        <f t="shared" si="18"/>
        <v>0</v>
      </c>
      <c r="AH37" s="223">
        <f t="shared" si="18"/>
        <v>0</v>
      </c>
      <c r="AI37" s="223">
        <f t="shared" si="18"/>
        <v>0</v>
      </c>
      <c r="AJ37" s="223">
        <f t="shared" si="18"/>
        <v>0</v>
      </c>
      <c r="AK37" s="223">
        <f t="shared" si="18"/>
        <v>0</v>
      </c>
      <c r="AL37" s="223">
        <f t="shared" si="18"/>
        <v>0</v>
      </c>
      <c r="AM37" s="223">
        <f t="shared" si="18"/>
        <v>0</v>
      </c>
    </row>
    <row r="38" spans="1:39" x14ac:dyDescent="0.25">
      <c r="A38" s="8"/>
      <c r="B38" s="241"/>
      <c r="C38" s="9"/>
      <c r="D38" s="241"/>
      <c r="E38" s="9"/>
      <c r="F38" s="241"/>
      <c r="G38" s="241"/>
      <c r="H38" s="9"/>
      <c r="I38" s="241"/>
      <c r="J38" s="241"/>
      <c r="K38" s="9"/>
      <c r="L38" s="241"/>
      <c r="M38" s="241"/>
      <c r="N38" s="278" t="s">
        <v>179</v>
      </c>
      <c r="O38" s="277">
        <f>SUM(C5:N18)</f>
        <v>0</v>
      </c>
      <c r="P38" s="241"/>
      <c r="Q38" s="9"/>
      <c r="R38" s="241"/>
      <c r="S38" s="241"/>
      <c r="T38" s="9"/>
      <c r="U38" s="241"/>
      <c r="V38" s="241"/>
      <c r="W38" s="9"/>
      <c r="X38" s="241"/>
      <c r="Y38" s="241"/>
      <c r="Z38" s="9"/>
      <c r="AA38" s="241"/>
      <c r="AB38" s="241"/>
      <c r="AC38" s="9"/>
      <c r="AD38" s="241"/>
      <c r="AE38" s="241"/>
      <c r="AF38" s="9"/>
      <c r="AG38" s="241"/>
      <c r="AH38" s="241"/>
      <c r="AI38" s="9"/>
      <c r="AJ38" s="241"/>
      <c r="AK38" s="241"/>
      <c r="AL38" s="9"/>
      <c r="AM38" s="241"/>
    </row>
    <row r="39" spans="1:39" ht="15.75" thickBot="1" x14ac:dyDescent="0.3">
      <c r="C39" s="120"/>
      <c r="D39" s="120"/>
      <c r="E39" s="120"/>
      <c r="F39" s="120"/>
      <c r="G39" s="120"/>
      <c r="H39" s="120"/>
      <c r="I39" s="120"/>
      <c r="J39" s="120"/>
      <c r="K39" s="120"/>
      <c r="L39" s="120"/>
      <c r="M39" s="120"/>
      <c r="N39" s="120"/>
      <c r="O39" s="120"/>
      <c r="P39" s="120"/>
      <c r="Q39" s="120"/>
      <c r="R39" s="120"/>
      <c r="S39" s="120"/>
      <c r="T39" s="439" t="s">
        <v>244</v>
      </c>
      <c r="U39" s="120"/>
      <c r="V39" s="120"/>
      <c r="W39" s="120"/>
      <c r="X39" s="120"/>
      <c r="Y39" s="120"/>
      <c r="Z39" s="120"/>
      <c r="AA39" s="120"/>
      <c r="AB39" s="120"/>
      <c r="AC39" s="120"/>
      <c r="AD39" s="120"/>
      <c r="AE39" s="120"/>
      <c r="AF39" s="120"/>
      <c r="AG39" s="120"/>
      <c r="AH39" s="120"/>
      <c r="AI39" s="120"/>
      <c r="AJ39" s="120"/>
      <c r="AK39" s="120"/>
      <c r="AL39" s="120"/>
      <c r="AM39" s="120"/>
    </row>
    <row r="40" spans="1:39" ht="16.5" thickBot="1" x14ac:dyDescent="0.3">
      <c r="A40" s="620" t="s">
        <v>15</v>
      </c>
      <c r="B40" s="17" t="str">
        <f t="shared" ref="B40:B55" si="19">B22</f>
        <v>End Use</v>
      </c>
      <c r="C40" s="135">
        <f>C$4</f>
        <v>45292</v>
      </c>
      <c r="D40" s="135">
        <f t="shared" ref="D40:AM40" si="20">D$4</f>
        <v>45323</v>
      </c>
      <c r="E40" s="135">
        <f t="shared" si="20"/>
        <v>45352</v>
      </c>
      <c r="F40" s="135">
        <f t="shared" si="20"/>
        <v>45383</v>
      </c>
      <c r="G40" s="135">
        <f t="shared" si="20"/>
        <v>45413</v>
      </c>
      <c r="H40" s="135">
        <f t="shared" si="20"/>
        <v>45444</v>
      </c>
      <c r="I40" s="135">
        <f t="shared" si="20"/>
        <v>45474</v>
      </c>
      <c r="J40" s="135">
        <f t="shared" si="20"/>
        <v>45505</v>
      </c>
      <c r="K40" s="135">
        <f t="shared" si="20"/>
        <v>45536</v>
      </c>
      <c r="L40" s="135">
        <f t="shared" si="20"/>
        <v>45566</v>
      </c>
      <c r="M40" s="135">
        <f t="shared" si="20"/>
        <v>45597</v>
      </c>
      <c r="N40" s="135">
        <f t="shared" si="20"/>
        <v>45627</v>
      </c>
      <c r="O40" s="135">
        <f t="shared" si="20"/>
        <v>45658</v>
      </c>
      <c r="P40" s="135">
        <f t="shared" si="20"/>
        <v>45689</v>
      </c>
      <c r="Q40" s="135">
        <f t="shared" si="20"/>
        <v>45717</v>
      </c>
      <c r="R40" s="135">
        <f t="shared" si="20"/>
        <v>45748</v>
      </c>
      <c r="S40" s="135">
        <f t="shared" si="20"/>
        <v>45778</v>
      </c>
      <c r="T40" s="135">
        <f t="shared" si="20"/>
        <v>45809</v>
      </c>
      <c r="U40" s="135">
        <f t="shared" si="20"/>
        <v>45839</v>
      </c>
      <c r="V40" s="135">
        <f t="shared" si="20"/>
        <v>45870</v>
      </c>
      <c r="W40" s="135">
        <f t="shared" si="20"/>
        <v>45901</v>
      </c>
      <c r="X40" s="135">
        <f t="shared" si="20"/>
        <v>45931</v>
      </c>
      <c r="Y40" s="135">
        <f t="shared" si="20"/>
        <v>45962</v>
      </c>
      <c r="Z40" s="135">
        <f t="shared" si="20"/>
        <v>45992</v>
      </c>
      <c r="AA40" s="135">
        <f t="shared" si="20"/>
        <v>46023</v>
      </c>
      <c r="AB40" s="135">
        <f t="shared" si="20"/>
        <v>46054</v>
      </c>
      <c r="AC40" s="135">
        <f t="shared" si="20"/>
        <v>46082</v>
      </c>
      <c r="AD40" s="135">
        <f t="shared" si="20"/>
        <v>46113</v>
      </c>
      <c r="AE40" s="135">
        <f t="shared" si="20"/>
        <v>46143</v>
      </c>
      <c r="AF40" s="135">
        <f t="shared" si="20"/>
        <v>46174</v>
      </c>
      <c r="AG40" s="135">
        <f t="shared" si="20"/>
        <v>46204</v>
      </c>
      <c r="AH40" s="135">
        <f t="shared" si="20"/>
        <v>46235</v>
      </c>
      <c r="AI40" s="135">
        <f t="shared" si="20"/>
        <v>46266</v>
      </c>
      <c r="AJ40" s="135">
        <f t="shared" si="20"/>
        <v>46296</v>
      </c>
      <c r="AK40" s="135">
        <f t="shared" si="20"/>
        <v>46327</v>
      </c>
      <c r="AL40" s="135">
        <f t="shared" si="20"/>
        <v>46357</v>
      </c>
      <c r="AM40" s="135">
        <f t="shared" si="20"/>
        <v>46388</v>
      </c>
    </row>
    <row r="41" spans="1:39" ht="15" customHeight="1" x14ac:dyDescent="0.25">
      <c r="A41" s="621"/>
      <c r="B41" s="11" t="str">
        <f t="shared" si="19"/>
        <v>Air Comp</v>
      </c>
      <c r="C41" s="3">
        <v>0</v>
      </c>
      <c r="D41" s="3">
        <v>0</v>
      </c>
      <c r="E41" s="3">
        <v>0</v>
      </c>
      <c r="F41" s="3">
        <v>0</v>
      </c>
      <c r="G41" s="3">
        <f>F41</f>
        <v>0</v>
      </c>
      <c r="H41" s="3">
        <f t="shared" ref="H41:AM41" si="21">G41</f>
        <v>0</v>
      </c>
      <c r="I41" s="3">
        <f t="shared" si="21"/>
        <v>0</v>
      </c>
      <c r="J41" s="3">
        <f t="shared" si="21"/>
        <v>0</v>
      </c>
      <c r="K41" s="3">
        <f t="shared" si="21"/>
        <v>0</v>
      </c>
      <c r="L41" s="3">
        <f t="shared" si="21"/>
        <v>0</v>
      </c>
      <c r="M41" s="3">
        <f t="shared" si="21"/>
        <v>0</v>
      </c>
      <c r="N41" s="3">
        <f t="shared" si="21"/>
        <v>0</v>
      </c>
      <c r="O41" s="3">
        <f t="shared" si="21"/>
        <v>0</v>
      </c>
      <c r="P41" s="3">
        <f t="shared" si="21"/>
        <v>0</v>
      </c>
      <c r="Q41" s="3">
        <f t="shared" si="21"/>
        <v>0</v>
      </c>
      <c r="R41" s="3">
        <f t="shared" si="21"/>
        <v>0</v>
      </c>
      <c r="S41" s="3">
        <f t="shared" si="21"/>
        <v>0</v>
      </c>
      <c r="T41" s="420">
        <v>0</v>
      </c>
      <c r="U41" s="3">
        <f t="shared" si="21"/>
        <v>0</v>
      </c>
      <c r="V41" s="3">
        <f t="shared" si="21"/>
        <v>0</v>
      </c>
      <c r="W41" s="3">
        <f t="shared" si="21"/>
        <v>0</v>
      </c>
      <c r="X41" s="3">
        <f t="shared" si="21"/>
        <v>0</v>
      </c>
      <c r="Y41" s="3">
        <f t="shared" si="21"/>
        <v>0</v>
      </c>
      <c r="Z41" s="3">
        <f t="shared" si="21"/>
        <v>0</v>
      </c>
      <c r="AA41" s="3">
        <f t="shared" si="21"/>
        <v>0</v>
      </c>
      <c r="AB41" s="3">
        <f t="shared" si="21"/>
        <v>0</v>
      </c>
      <c r="AC41" s="3">
        <f t="shared" si="21"/>
        <v>0</v>
      </c>
      <c r="AD41" s="3">
        <f t="shared" si="21"/>
        <v>0</v>
      </c>
      <c r="AE41" s="3">
        <f t="shared" si="21"/>
        <v>0</v>
      </c>
      <c r="AF41" s="3">
        <f t="shared" si="21"/>
        <v>0</v>
      </c>
      <c r="AG41" s="3">
        <f t="shared" si="21"/>
        <v>0</v>
      </c>
      <c r="AH41" s="3">
        <f t="shared" si="21"/>
        <v>0</v>
      </c>
      <c r="AI41" s="3">
        <f t="shared" si="21"/>
        <v>0</v>
      </c>
      <c r="AJ41" s="3">
        <f t="shared" si="21"/>
        <v>0</v>
      </c>
      <c r="AK41" s="3">
        <f t="shared" si="21"/>
        <v>0</v>
      </c>
      <c r="AL41" s="3">
        <f t="shared" si="21"/>
        <v>0</v>
      </c>
      <c r="AM41" s="3">
        <f t="shared" si="21"/>
        <v>0</v>
      </c>
    </row>
    <row r="42" spans="1:39" x14ac:dyDescent="0.25">
      <c r="A42" s="621"/>
      <c r="B42" s="12" t="str">
        <f t="shared" si="19"/>
        <v>Building Shell</v>
      </c>
      <c r="C42" s="3">
        <v>0</v>
      </c>
      <c r="D42" s="3">
        <v>0</v>
      </c>
      <c r="E42" s="3">
        <v>0</v>
      </c>
      <c r="F42" s="3">
        <v>0</v>
      </c>
      <c r="G42" s="3">
        <f t="shared" ref="G42:AM42" si="22">F42</f>
        <v>0</v>
      </c>
      <c r="H42" s="3">
        <f t="shared" si="22"/>
        <v>0</v>
      </c>
      <c r="I42" s="3">
        <f t="shared" si="22"/>
        <v>0</v>
      </c>
      <c r="J42" s="3">
        <f t="shared" si="22"/>
        <v>0</v>
      </c>
      <c r="K42" s="3">
        <f t="shared" si="22"/>
        <v>0</v>
      </c>
      <c r="L42" s="3">
        <f t="shared" si="22"/>
        <v>0</v>
      </c>
      <c r="M42" s="3">
        <f t="shared" si="22"/>
        <v>0</v>
      </c>
      <c r="N42" s="3">
        <f t="shared" si="22"/>
        <v>0</v>
      </c>
      <c r="O42" s="3">
        <f t="shared" si="22"/>
        <v>0</v>
      </c>
      <c r="P42" s="3">
        <f t="shared" si="22"/>
        <v>0</v>
      </c>
      <c r="Q42" s="3">
        <f t="shared" si="22"/>
        <v>0</v>
      </c>
      <c r="R42" s="3">
        <f t="shared" si="22"/>
        <v>0</v>
      </c>
      <c r="S42" s="3">
        <f t="shared" si="22"/>
        <v>0</v>
      </c>
      <c r="T42" s="420">
        <v>0</v>
      </c>
      <c r="U42" s="3">
        <f t="shared" si="22"/>
        <v>0</v>
      </c>
      <c r="V42" s="3">
        <f t="shared" si="22"/>
        <v>0</v>
      </c>
      <c r="W42" s="3">
        <f t="shared" si="22"/>
        <v>0</v>
      </c>
      <c r="X42" s="3">
        <f t="shared" si="22"/>
        <v>0</v>
      </c>
      <c r="Y42" s="3">
        <f t="shared" si="22"/>
        <v>0</v>
      </c>
      <c r="Z42" s="3">
        <f t="shared" si="22"/>
        <v>0</v>
      </c>
      <c r="AA42" s="3">
        <f t="shared" si="22"/>
        <v>0</v>
      </c>
      <c r="AB42" s="3">
        <f t="shared" si="22"/>
        <v>0</v>
      </c>
      <c r="AC42" s="3">
        <f t="shared" si="22"/>
        <v>0</v>
      </c>
      <c r="AD42" s="3">
        <f t="shared" si="22"/>
        <v>0</v>
      </c>
      <c r="AE42" s="3">
        <f t="shared" si="22"/>
        <v>0</v>
      </c>
      <c r="AF42" s="3">
        <f t="shared" si="22"/>
        <v>0</v>
      </c>
      <c r="AG42" s="3">
        <f t="shared" si="22"/>
        <v>0</v>
      </c>
      <c r="AH42" s="3">
        <f t="shared" si="22"/>
        <v>0</v>
      </c>
      <c r="AI42" s="3">
        <f t="shared" si="22"/>
        <v>0</v>
      </c>
      <c r="AJ42" s="3">
        <f t="shared" si="22"/>
        <v>0</v>
      </c>
      <c r="AK42" s="3">
        <f t="shared" si="22"/>
        <v>0</v>
      </c>
      <c r="AL42" s="3">
        <f t="shared" si="22"/>
        <v>0</v>
      </c>
      <c r="AM42" s="3">
        <f t="shared" si="22"/>
        <v>0</v>
      </c>
    </row>
    <row r="43" spans="1:39" x14ac:dyDescent="0.25">
      <c r="A43" s="621"/>
      <c r="B43" s="11" t="str">
        <f t="shared" si="19"/>
        <v>Cooking</v>
      </c>
      <c r="C43" s="3">
        <v>0</v>
      </c>
      <c r="D43" s="3">
        <v>0</v>
      </c>
      <c r="E43" s="3">
        <v>0</v>
      </c>
      <c r="F43" s="3">
        <v>0</v>
      </c>
      <c r="G43" s="3">
        <f t="shared" ref="G43:AM43" si="23">F43</f>
        <v>0</v>
      </c>
      <c r="H43" s="3">
        <f t="shared" si="23"/>
        <v>0</v>
      </c>
      <c r="I43" s="3">
        <f t="shared" si="23"/>
        <v>0</v>
      </c>
      <c r="J43" s="3">
        <f t="shared" si="23"/>
        <v>0</v>
      </c>
      <c r="K43" s="3">
        <f t="shared" si="23"/>
        <v>0</v>
      </c>
      <c r="L43" s="3">
        <f t="shared" si="23"/>
        <v>0</v>
      </c>
      <c r="M43" s="3">
        <f t="shared" si="23"/>
        <v>0</v>
      </c>
      <c r="N43" s="3">
        <f t="shared" si="23"/>
        <v>0</v>
      </c>
      <c r="O43" s="3">
        <f t="shared" si="23"/>
        <v>0</v>
      </c>
      <c r="P43" s="3">
        <f t="shared" si="23"/>
        <v>0</v>
      </c>
      <c r="Q43" s="3">
        <f t="shared" si="23"/>
        <v>0</v>
      </c>
      <c r="R43" s="3">
        <f t="shared" si="23"/>
        <v>0</v>
      </c>
      <c r="S43" s="3">
        <f t="shared" si="23"/>
        <v>0</v>
      </c>
      <c r="T43" s="420">
        <v>0</v>
      </c>
      <c r="U43" s="3">
        <f t="shared" si="23"/>
        <v>0</v>
      </c>
      <c r="V43" s="3">
        <f t="shared" si="23"/>
        <v>0</v>
      </c>
      <c r="W43" s="3">
        <f t="shared" si="23"/>
        <v>0</v>
      </c>
      <c r="X43" s="3">
        <f t="shared" si="23"/>
        <v>0</v>
      </c>
      <c r="Y43" s="3">
        <f t="shared" si="23"/>
        <v>0</v>
      </c>
      <c r="Z43" s="3">
        <f t="shared" si="23"/>
        <v>0</v>
      </c>
      <c r="AA43" s="3">
        <f t="shared" si="23"/>
        <v>0</v>
      </c>
      <c r="AB43" s="3">
        <f t="shared" si="23"/>
        <v>0</v>
      </c>
      <c r="AC43" s="3">
        <f t="shared" si="23"/>
        <v>0</v>
      </c>
      <c r="AD43" s="3">
        <f t="shared" si="23"/>
        <v>0</v>
      </c>
      <c r="AE43" s="3">
        <f t="shared" si="23"/>
        <v>0</v>
      </c>
      <c r="AF43" s="3">
        <f t="shared" si="23"/>
        <v>0</v>
      </c>
      <c r="AG43" s="3">
        <f t="shared" si="23"/>
        <v>0</v>
      </c>
      <c r="AH43" s="3">
        <f t="shared" si="23"/>
        <v>0</v>
      </c>
      <c r="AI43" s="3">
        <f t="shared" si="23"/>
        <v>0</v>
      </c>
      <c r="AJ43" s="3">
        <f t="shared" si="23"/>
        <v>0</v>
      </c>
      <c r="AK43" s="3">
        <f t="shared" si="23"/>
        <v>0</v>
      </c>
      <c r="AL43" s="3">
        <f t="shared" si="23"/>
        <v>0</v>
      </c>
      <c r="AM43" s="3">
        <f t="shared" si="23"/>
        <v>0</v>
      </c>
    </row>
    <row r="44" spans="1:39" x14ac:dyDescent="0.25">
      <c r="A44" s="621"/>
      <c r="B44" s="11" t="str">
        <f t="shared" si="19"/>
        <v>Cooling</v>
      </c>
      <c r="C44" s="3">
        <v>0</v>
      </c>
      <c r="D44" s="3">
        <v>0</v>
      </c>
      <c r="E44" s="3">
        <v>0</v>
      </c>
      <c r="F44" s="3">
        <v>0</v>
      </c>
      <c r="G44" s="3">
        <f t="shared" ref="G44:AM44" si="24">F44</f>
        <v>0</v>
      </c>
      <c r="H44" s="3">
        <f t="shared" si="24"/>
        <v>0</v>
      </c>
      <c r="I44" s="3">
        <f t="shared" si="24"/>
        <v>0</v>
      </c>
      <c r="J44" s="3">
        <f t="shared" si="24"/>
        <v>0</v>
      </c>
      <c r="K44" s="3">
        <f t="shared" si="24"/>
        <v>0</v>
      </c>
      <c r="L44" s="3">
        <f t="shared" si="24"/>
        <v>0</v>
      </c>
      <c r="M44" s="3">
        <f t="shared" si="24"/>
        <v>0</v>
      </c>
      <c r="N44" s="3">
        <f t="shared" si="24"/>
        <v>0</v>
      </c>
      <c r="O44" s="3">
        <f t="shared" si="24"/>
        <v>0</v>
      </c>
      <c r="P44" s="3">
        <f t="shared" si="24"/>
        <v>0</v>
      </c>
      <c r="Q44" s="3">
        <f t="shared" si="24"/>
        <v>0</v>
      </c>
      <c r="R44" s="3">
        <f t="shared" si="24"/>
        <v>0</v>
      </c>
      <c r="S44" s="3">
        <f t="shared" si="24"/>
        <v>0</v>
      </c>
      <c r="T44" s="420">
        <v>0</v>
      </c>
      <c r="U44" s="3">
        <f t="shared" si="24"/>
        <v>0</v>
      </c>
      <c r="V44" s="3">
        <f t="shared" si="24"/>
        <v>0</v>
      </c>
      <c r="W44" s="3">
        <f t="shared" si="24"/>
        <v>0</v>
      </c>
      <c r="X44" s="3">
        <f t="shared" si="24"/>
        <v>0</v>
      </c>
      <c r="Y44" s="3">
        <f t="shared" si="24"/>
        <v>0</v>
      </c>
      <c r="Z44" s="3">
        <f t="shared" si="24"/>
        <v>0</v>
      </c>
      <c r="AA44" s="3">
        <f t="shared" si="24"/>
        <v>0</v>
      </c>
      <c r="AB44" s="3">
        <f t="shared" si="24"/>
        <v>0</v>
      </c>
      <c r="AC44" s="3">
        <f t="shared" si="24"/>
        <v>0</v>
      </c>
      <c r="AD44" s="3">
        <f t="shared" si="24"/>
        <v>0</v>
      </c>
      <c r="AE44" s="3">
        <f t="shared" si="24"/>
        <v>0</v>
      </c>
      <c r="AF44" s="3">
        <f t="shared" si="24"/>
        <v>0</v>
      </c>
      <c r="AG44" s="3">
        <f t="shared" si="24"/>
        <v>0</v>
      </c>
      <c r="AH44" s="3">
        <f t="shared" si="24"/>
        <v>0</v>
      </c>
      <c r="AI44" s="3">
        <f t="shared" si="24"/>
        <v>0</v>
      </c>
      <c r="AJ44" s="3">
        <f t="shared" si="24"/>
        <v>0</v>
      </c>
      <c r="AK44" s="3">
        <f t="shared" si="24"/>
        <v>0</v>
      </c>
      <c r="AL44" s="3">
        <f t="shared" si="24"/>
        <v>0</v>
      </c>
      <c r="AM44" s="3">
        <f t="shared" si="24"/>
        <v>0</v>
      </c>
    </row>
    <row r="45" spans="1:39" x14ac:dyDescent="0.25">
      <c r="A45" s="621"/>
      <c r="B45" s="12" t="str">
        <f t="shared" si="19"/>
        <v>Ext Lighting</v>
      </c>
      <c r="C45" s="3">
        <v>0</v>
      </c>
      <c r="D45" s="3">
        <v>0</v>
      </c>
      <c r="E45" s="3">
        <v>0</v>
      </c>
      <c r="F45" s="3">
        <v>0</v>
      </c>
      <c r="G45" s="3">
        <f t="shared" ref="G45:AM45" si="25">F45</f>
        <v>0</v>
      </c>
      <c r="H45" s="3">
        <f t="shared" si="25"/>
        <v>0</v>
      </c>
      <c r="I45" s="3">
        <f t="shared" si="25"/>
        <v>0</v>
      </c>
      <c r="J45" s="3">
        <f t="shared" si="25"/>
        <v>0</v>
      </c>
      <c r="K45" s="3">
        <f t="shared" si="25"/>
        <v>0</v>
      </c>
      <c r="L45" s="3">
        <f t="shared" si="25"/>
        <v>0</v>
      </c>
      <c r="M45" s="3">
        <f t="shared" si="25"/>
        <v>0</v>
      </c>
      <c r="N45" s="3">
        <f t="shared" si="25"/>
        <v>0</v>
      </c>
      <c r="O45" s="3">
        <f t="shared" si="25"/>
        <v>0</v>
      </c>
      <c r="P45" s="3">
        <f t="shared" si="25"/>
        <v>0</v>
      </c>
      <c r="Q45" s="3">
        <f t="shared" si="25"/>
        <v>0</v>
      </c>
      <c r="R45" s="3">
        <f t="shared" si="25"/>
        <v>0</v>
      </c>
      <c r="S45" s="3">
        <f t="shared" si="25"/>
        <v>0</v>
      </c>
      <c r="T45" s="420">
        <v>0</v>
      </c>
      <c r="U45" s="3">
        <f t="shared" si="25"/>
        <v>0</v>
      </c>
      <c r="V45" s="3">
        <f t="shared" si="25"/>
        <v>0</v>
      </c>
      <c r="W45" s="3">
        <f t="shared" si="25"/>
        <v>0</v>
      </c>
      <c r="X45" s="3">
        <f t="shared" si="25"/>
        <v>0</v>
      </c>
      <c r="Y45" s="3">
        <f t="shared" si="25"/>
        <v>0</v>
      </c>
      <c r="Z45" s="3">
        <f t="shared" si="25"/>
        <v>0</v>
      </c>
      <c r="AA45" s="3">
        <f t="shared" si="25"/>
        <v>0</v>
      </c>
      <c r="AB45" s="3">
        <f t="shared" si="25"/>
        <v>0</v>
      </c>
      <c r="AC45" s="3">
        <f t="shared" si="25"/>
        <v>0</v>
      </c>
      <c r="AD45" s="3">
        <f t="shared" si="25"/>
        <v>0</v>
      </c>
      <c r="AE45" s="3">
        <f t="shared" si="25"/>
        <v>0</v>
      </c>
      <c r="AF45" s="3">
        <f t="shared" si="25"/>
        <v>0</v>
      </c>
      <c r="AG45" s="3">
        <f t="shared" si="25"/>
        <v>0</v>
      </c>
      <c r="AH45" s="3">
        <f t="shared" si="25"/>
        <v>0</v>
      </c>
      <c r="AI45" s="3">
        <f t="shared" si="25"/>
        <v>0</v>
      </c>
      <c r="AJ45" s="3">
        <f t="shared" si="25"/>
        <v>0</v>
      </c>
      <c r="AK45" s="3">
        <f t="shared" si="25"/>
        <v>0</v>
      </c>
      <c r="AL45" s="3">
        <f t="shared" si="25"/>
        <v>0</v>
      </c>
      <c r="AM45" s="3">
        <f t="shared" si="25"/>
        <v>0</v>
      </c>
    </row>
    <row r="46" spans="1:39" x14ac:dyDescent="0.25">
      <c r="A46" s="621"/>
      <c r="B46" s="11" t="str">
        <f t="shared" si="19"/>
        <v>Heating</v>
      </c>
      <c r="C46" s="3">
        <v>0</v>
      </c>
      <c r="D46" s="3">
        <v>0</v>
      </c>
      <c r="E46" s="3">
        <v>0</v>
      </c>
      <c r="F46" s="3">
        <v>0</v>
      </c>
      <c r="G46" s="3">
        <f t="shared" ref="G46:AM46" si="26">F46</f>
        <v>0</v>
      </c>
      <c r="H46" s="3">
        <f t="shared" si="26"/>
        <v>0</v>
      </c>
      <c r="I46" s="3">
        <f t="shared" si="26"/>
        <v>0</v>
      </c>
      <c r="J46" s="3">
        <f t="shared" si="26"/>
        <v>0</v>
      </c>
      <c r="K46" s="3">
        <f t="shared" si="26"/>
        <v>0</v>
      </c>
      <c r="L46" s="3">
        <f t="shared" si="26"/>
        <v>0</v>
      </c>
      <c r="M46" s="3">
        <f t="shared" si="26"/>
        <v>0</v>
      </c>
      <c r="N46" s="3">
        <f t="shared" si="26"/>
        <v>0</v>
      </c>
      <c r="O46" s="3">
        <f t="shared" si="26"/>
        <v>0</v>
      </c>
      <c r="P46" s="3">
        <f t="shared" si="26"/>
        <v>0</v>
      </c>
      <c r="Q46" s="3">
        <f t="shared" si="26"/>
        <v>0</v>
      </c>
      <c r="R46" s="3">
        <f t="shared" si="26"/>
        <v>0</v>
      </c>
      <c r="S46" s="3">
        <f t="shared" si="26"/>
        <v>0</v>
      </c>
      <c r="T46" s="420">
        <v>0</v>
      </c>
      <c r="U46" s="3">
        <f t="shared" si="26"/>
        <v>0</v>
      </c>
      <c r="V46" s="3">
        <f t="shared" si="26"/>
        <v>0</v>
      </c>
      <c r="W46" s="3">
        <f t="shared" si="26"/>
        <v>0</v>
      </c>
      <c r="X46" s="3">
        <f t="shared" si="26"/>
        <v>0</v>
      </c>
      <c r="Y46" s="3">
        <f t="shared" si="26"/>
        <v>0</v>
      </c>
      <c r="Z46" s="3">
        <f t="shared" si="26"/>
        <v>0</v>
      </c>
      <c r="AA46" s="3">
        <f t="shared" si="26"/>
        <v>0</v>
      </c>
      <c r="AB46" s="3">
        <f t="shared" si="26"/>
        <v>0</v>
      </c>
      <c r="AC46" s="3">
        <f t="shared" si="26"/>
        <v>0</v>
      </c>
      <c r="AD46" s="3">
        <f t="shared" si="26"/>
        <v>0</v>
      </c>
      <c r="AE46" s="3">
        <f t="shared" si="26"/>
        <v>0</v>
      </c>
      <c r="AF46" s="3">
        <f t="shared" si="26"/>
        <v>0</v>
      </c>
      <c r="AG46" s="3">
        <f t="shared" si="26"/>
        <v>0</v>
      </c>
      <c r="AH46" s="3">
        <f t="shared" si="26"/>
        <v>0</v>
      </c>
      <c r="AI46" s="3">
        <f t="shared" si="26"/>
        <v>0</v>
      </c>
      <c r="AJ46" s="3">
        <f t="shared" si="26"/>
        <v>0</v>
      </c>
      <c r="AK46" s="3">
        <f t="shared" si="26"/>
        <v>0</v>
      </c>
      <c r="AL46" s="3">
        <f t="shared" si="26"/>
        <v>0</v>
      </c>
      <c r="AM46" s="3">
        <f t="shared" si="26"/>
        <v>0</v>
      </c>
    </row>
    <row r="47" spans="1:39" x14ac:dyDescent="0.25">
      <c r="A47" s="621"/>
      <c r="B47" s="11" t="str">
        <f t="shared" si="19"/>
        <v>HVAC</v>
      </c>
      <c r="C47" s="3">
        <v>0</v>
      </c>
      <c r="D47" s="3">
        <v>0</v>
      </c>
      <c r="E47" s="3">
        <v>0</v>
      </c>
      <c r="F47" s="3">
        <v>0</v>
      </c>
      <c r="G47" s="3">
        <f t="shared" ref="G47:AM47" si="27">F47</f>
        <v>0</v>
      </c>
      <c r="H47" s="3">
        <f t="shared" si="27"/>
        <v>0</v>
      </c>
      <c r="I47" s="3">
        <f t="shared" si="27"/>
        <v>0</v>
      </c>
      <c r="J47" s="3">
        <f t="shared" si="27"/>
        <v>0</v>
      </c>
      <c r="K47" s="3">
        <f t="shared" si="27"/>
        <v>0</v>
      </c>
      <c r="L47" s="3">
        <f t="shared" si="27"/>
        <v>0</v>
      </c>
      <c r="M47" s="3">
        <f t="shared" si="27"/>
        <v>0</v>
      </c>
      <c r="N47" s="3">
        <f t="shared" si="27"/>
        <v>0</v>
      </c>
      <c r="O47" s="3">
        <f t="shared" si="27"/>
        <v>0</v>
      </c>
      <c r="P47" s="3">
        <f t="shared" si="27"/>
        <v>0</v>
      </c>
      <c r="Q47" s="3">
        <f t="shared" si="27"/>
        <v>0</v>
      </c>
      <c r="R47" s="3">
        <f t="shared" si="27"/>
        <v>0</v>
      </c>
      <c r="S47" s="3">
        <f t="shared" si="27"/>
        <v>0</v>
      </c>
      <c r="T47" s="420">
        <v>0</v>
      </c>
      <c r="U47" s="3">
        <f t="shared" si="27"/>
        <v>0</v>
      </c>
      <c r="V47" s="3">
        <f t="shared" si="27"/>
        <v>0</v>
      </c>
      <c r="W47" s="3">
        <f t="shared" si="27"/>
        <v>0</v>
      </c>
      <c r="X47" s="3">
        <f t="shared" si="27"/>
        <v>0</v>
      </c>
      <c r="Y47" s="3">
        <f t="shared" si="27"/>
        <v>0</v>
      </c>
      <c r="Z47" s="3">
        <f t="shared" si="27"/>
        <v>0</v>
      </c>
      <c r="AA47" s="3">
        <f t="shared" si="27"/>
        <v>0</v>
      </c>
      <c r="AB47" s="3">
        <f t="shared" si="27"/>
        <v>0</v>
      </c>
      <c r="AC47" s="3">
        <f t="shared" si="27"/>
        <v>0</v>
      </c>
      <c r="AD47" s="3">
        <f t="shared" si="27"/>
        <v>0</v>
      </c>
      <c r="AE47" s="3">
        <f t="shared" si="27"/>
        <v>0</v>
      </c>
      <c r="AF47" s="3">
        <f t="shared" si="27"/>
        <v>0</v>
      </c>
      <c r="AG47" s="3">
        <f t="shared" si="27"/>
        <v>0</v>
      </c>
      <c r="AH47" s="3">
        <f t="shared" si="27"/>
        <v>0</v>
      </c>
      <c r="AI47" s="3">
        <f t="shared" si="27"/>
        <v>0</v>
      </c>
      <c r="AJ47" s="3">
        <f t="shared" si="27"/>
        <v>0</v>
      </c>
      <c r="AK47" s="3">
        <f t="shared" si="27"/>
        <v>0</v>
      </c>
      <c r="AL47" s="3">
        <f t="shared" si="27"/>
        <v>0</v>
      </c>
      <c r="AM47" s="3">
        <f t="shared" si="27"/>
        <v>0</v>
      </c>
    </row>
    <row r="48" spans="1:39" x14ac:dyDescent="0.25">
      <c r="A48" s="621"/>
      <c r="B48" s="11" t="str">
        <f t="shared" si="19"/>
        <v>Lighting</v>
      </c>
      <c r="C48" s="3">
        <v>0</v>
      </c>
      <c r="D48" s="3">
        <v>0</v>
      </c>
      <c r="E48" s="3">
        <v>0</v>
      </c>
      <c r="F48" s="3">
        <v>0</v>
      </c>
      <c r="G48" s="3">
        <f t="shared" ref="G48:AM48" si="28">F48</f>
        <v>0</v>
      </c>
      <c r="H48" s="3">
        <f t="shared" si="28"/>
        <v>0</v>
      </c>
      <c r="I48" s="3">
        <f t="shared" si="28"/>
        <v>0</v>
      </c>
      <c r="J48" s="3">
        <f t="shared" si="28"/>
        <v>0</v>
      </c>
      <c r="K48" s="3">
        <f t="shared" si="28"/>
        <v>0</v>
      </c>
      <c r="L48" s="3">
        <f t="shared" si="28"/>
        <v>0</v>
      </c>
      <c r="M48" s="3">
        <f t="shared" si="28"/>
        <v>0</v>
      </c>
      <c r="N48" s="3">
        <f t="shared" si="28"/>
        <v>0</v>
      </c>
      <c r="O48" s="3">
        <f t="shared" si="28"/>
        <v>0</v>
      </c>
      <c r="P48" s="3">
        <f t="shared" si="28"/>
        <v>0</v>
      </c>
      <c r="Q48" s="3">
        <f t="shared" si="28"/>
        <v>0</v>
      </c>
      <c r="R48" s="3">
        <f t="shared" si="28"/>
        <v>0</v>
      </c>
      <c r="S48" s="3">
        <f t="shared" si="28"/>
        <v>0</v>
      </c>
      <c r="T48" s="420">
        <v>0</v>
      </c>
      <c r="U48" s="3">
        <f t="shared" si="28"/>
        <v>0</v>
      </c>
      <c r="V48" s="3">
        <f t="shared" si="28"/>
        <v>0</v>
      </c>
      <c r="W48" s="3">
        <f t="shared" si="28"/>
        <v>0</v>
      </c>
      <c r="X48" s="3">
        <f t="shared" si="28"/>
        <v>0</v>
      </c>
      <c r="Y48" s="3">
        <f t="shared" si="28"/>
        <v>0</v>
      </c>
      <c r="Z48" s="3">
        <f t="shared" si="28"/>
        <v>0</v>
      </c>
      <c r="AA48" s="3">
        <f t="shared" si="28"/>
        <v>0</v>
      </c>
      <c r="AB48" s="3">
        <f t="shared" si="28"/>
        <v>0</v>
      </c>
      <c r="AC48" s="3">
        <f t="shared" si="28"/>
        <v>0</v>
      </c>
      <c r="AD48" s="3">
        <f t="shared" si="28"/>
        <v>0</v>
      </c>
      <c r="AE48" s="3">
        <f t="shared" si="28"/>
        <v>0</v>
      </c>
      <c r="AF48" s="3">
        <f t="shared" si="28"/>
        <v>0</v>
      </c>
      <c r="AG48" s="3">
        <f t="shared" si="28"/>
        <v>0</v>
      </c>
      <c r="AH48" s="3">
        <f t="shared" si="28"/>
        <v>0</v>
      </c>
      <c r="AI48" s="3">
        <f t="shared" si="28"/>
        <v>0</v>
      </c>
      <c r="AJ48" s="3">
        <f t="shared" si="28"/>
        <v>0</v>
      </c>
      <c r="AK48" s="3">
        <f t="shared" si="28"/>
        <v>0</v>
      </c>
      <c r="AL48" s="3">
        <f t="shared" si="28"/>
        <v>0</v>
      </c>
      <c r="AM48" s="3">
        <f t="shared" si="28"/>
        <v>0</v>
      </c>
    </row>
    <row r="49" spans="1:39" x14ac:dyDescent="0.25">
      <c r="A49" s="621"/>
      <c r="B49" s="11" t="str">
        <f t="shared" si="19"/>
        <v>Miscellaneous</v>
      </c>
      <c r="C49" s="3">
        <v>0</v>
      </c>
      <c r="D49" s="3">
        <v>0</v>
      </c>
      <c r="E49" s="3">
        <v>0</v>
      </c>
      <c r="F49" s="3">
        <v>0</v>
      </c>
      <c r="G49" s="3">
        <f t="shared" ref="G49:AM49" si="29">F49</f>
        <v>0</v>
      </c>
      <c r="H49" s="3">
        <f t="shared" si="29"/>
        <v>0</v>
      </c>
      <c r="I49" s="3">
        <f t="shared" si="29"/>
        <v>0</v>
      </c>
      <c r="J49" s="3">
        <f t="shared" si="29"/>
        <v>0</v>
      </c>
      <c r="K49" s="3">
        <f t="shared" si="29"/>
        <v>0</v>
      </c>
      <c r="L49" s="3">
        <f t="shared" si="29"/>
        <v>0</v>
      </c>
      <c r="M49" s="3">
        <f t="shared" si="29"/>
        <v>0</v>
      </c>
      <c r="N49" s="3">
        <f t="shared" si="29"/>
        <v>0</v>
      </c>
      <c r="O49" s="3">
        <f t="shared" si="29"/>
        <v>0</v>
      </c>
      <c r="P49" s="3">
        <f t="shared" si="29"/>
        <v>0</v>
      </c>
      <c r="Q49" s="3">
        <f t="shared" si="29"/>
        <v>0</v>
      </c>
      <c r="R49" s="3">
        <f t="shared" si="29"/>
        <v>0</v>
      </c>
      <c r="S49" s="3">
        <f t="shared" si="29"/>
        <v>0</v>
      </c>
      <c r="T49" s="420">
        <v>0</v>
      </c>
      <c r="U49" s="3">
        <f t="shared" si="29"/>
        <v>0</v>
      </c>
      <c r="V49" s="3">
        <f t="shared" si="29"/>
        <v>0</v>
      </c>
      <c r="W49" s="3">
        <f t="shared" si="29"/>
        <v>0</v>
      </c>
      <c r="X49" s="3">
        <f t="shared" si="29"/>
        <v>0</v>
      </c>
      <c r="Y49" s="3">
        <f t="shared" si="29"/>
        <v>0</v>
      </c>
      <c r="Z49" s="3">
        <f t="shared" si="29"/>
        <v>0</v>
      </c>
      <c r="AA49" s="3">
        <f t="shared" si="29"/>
        <v>0</v>
      </c>
      <c r="AB49" s="3">
        <f t="shared" si="29"/>
        <v>0</v>
      </c>
      <c r="AC49" s="3">
        <f t="shared" si="29"/>
        <v>0</v>
      </c>
      <c r="AD49" s="3">
        <f t="shared" si="29"/>
        <v>0</v>
      </c>
      <c r="AE49" s="3">
        <f t="shared" si="29"/>
        <v>0</v>
      </c>
      <c r="AF49" s="3">
        <f t="shared" si="29"/>
        <v>0</v>
      </c>
      <c r="AG49" s="3">
        <f t="shared" si="29"/>
        <v>0</v>
      </c>
      <c r="AH49" s="3">
        <f t="shared" si="29"/>
        <v>0</v>
      </c>
      <c r="AI49" s="3">
        <f t="shared" si="29"/>
        <v>0</v>
      </c>
      <c r="AJ49" s="3">
        <f t="shared" si="29"/>
        <v>0</v>
      </c>
      <c r="AK49" s="3">
        <f t="shared" si="29"/>
        <v>0</v>
      </c>
      <c r="AL49" s="3">
        <f t="shared" si="29"/>
        <v>0</v>
      </c>
      <c r="AM49" s="3">
        <f t="shared" si="29"/>
        <v>0</v>
      </c>
    </row>
    <row r="50" spans="1:39" ht="15" customHeight="1" x14ac:dyDescent="0.25">
      <c r="A50" s="621"/>
      <c r="B50" s="11" t="str">
        <f t="shared" si="19"/>
        <v>Motors</v>
      </c>
      <c r="C50" s="3">
        <v>0</v>
      </c>
      <c r="D50" s="3">
        <v>0</v>
      </c>
      <c r="E50" s="3">
        <v>0</v>
      </c>
      <c r="F50" s="3">
        <v>0</v>
      </c>
      <c r="G50" s="3">
        <f t="shared" ref="G50:AM50" si="30">F50</f>
        <v>0</v>
      </c>
      <c r="H50" s="3">
        <f t="shared" si="30"/>
        <v>0</v>
      </c>
      <c r="I50" s="3">
        <f t="shared" si="30"/>
        <v>0</v>
      </c>
      <c r="J50" s="3">
        <f t="shared" si="30"/>
        <v>0</v>
      </c>
      <c r="K50" s="3">
        <f t="shared" si="30"/>
        <v>0</v>
      </c>
      <c r="L50" s="3">
        <f t="shared" si="30"/>
        <v>0</v>
      </c>
      <c r="M50" s="3">
        <f t="shared" si="30"/>
        <v>0</v>
      </c>
      <c r="N50" s="3">
        <f t="shared" si="30"/>
        <v>0</v>
      </c>
      <c r="O50" s="3">
        <f t="shared" si="30"/>
        <v>0</v>
      </c>
      <c r="P50" s="3">
        <f t="shared" si="30"/>
        <v>0</v>
      </c>
      <c r="Q50" s="3">
        <f t="shared" si="30"/>
        <v>0</v>
      </c>
      <c r="R50" s="3">
        <f t="shared" si="30"/>
        <v>0</v>
      </c>
      <c r="S50" s="3">
        <f t="shared" si="30"/>
        <v>0</v>
      </c>
      <c r="T50" s="420">
        <v>0</v>
      </c>
      <c r="U50" s="3">
        <f t="shared" si="30"/>
        <v>0</v>
      </c>
      <c r="V50" s="3">
        <f t="shared" si="30"/>
        <v>0</v>
      </c>
      <c r="W50" s="3">
        <f t="shared" si="30"/>
        <v>0</v>
      </c>
      <c r="X50" s="3">
        <f t="shared" si="30"/>
        <v>0</v>
      </c>
      <c r="Y50" s="3">
        <f t="shared" si="30"/>
        <v>0</v>
      </c>
      <c r="Z50" s="3">
        <f t="shared" si="30"/>
        <v>0</v>
      </c>
      <c r="AA50" s="3">
        <f t="shared" si="30"/>
        <v>0</v>
      </c>
      <c r="AB50" s="3">
        <f t="shared" si="30"/>
        <v>0</v>
      </c>
      <c r="AC50" s="3">
        <f t="shared" si="30"/>
        <v>0</v>
      </c>
      <c r="AD50" s="3">
        <f t="shared" si="30"/>
        <v>0</v>
      </c>
      <c r="AE50" s="3">
        <f t="shared" si="30"/>
        <v>0</v>
      </c>
      <c r="AF50" s="3">
        <f t="shared" si="30"/>
        <v>0</v>
      </c>
      <c r="AG50" s="3">
        <f t="shared" si="30"/>
        <v>0</v>
      </c>
      <c r="AH50" s="3">
        <f t="shared" si="30"/>
        <v>0</v>
      </c>
      <c r="AI50" s="3">
        <f t="shared" si="30"/>
        <v>0</v>
      </c>
      <c r="AJ50" s="3">
        <f t="shared" si="30"/>
        <v>0</v>
      </c>
      <c r="AK50" s="3">
        <f t="shared" si="30"/>
        <v>0</v>
      </c>
      <c r="AL50" s="3">
        <f t="shared" si="30"/>
        <v>0</v>
      </c>
      <c r="AM50" s="3">
        <f t="shared" si="30"/>
        <v>0</v>
      </c>
    </row>
    <row r="51" spans="1:39" x14ac:dyDescent="0.25">
      <c r="A51" s="621"/>
      <c r="B51" s="11" t="str">
        <f t="shared" si="19"/>
        <v>Process</v>
      </c>
      <c r="C51" s="3">
        <v>0</v>
      </c>
      <c r="D51" s="3">
        <v>0</v>
      </c>
      <c r="E51" s="3">
        <v>0</v>
      </c>
      <c r="F51" s="3">
        <v>0</v>
      </c>
      <c r="G51" s="3">
        <f t="shared" ref="G51:AM51" si="31">F51</f>
        <v>0</v>
      </c>
      <c r="H51" s="3">
        <f t="shared" si="31"/>
        <v>0</v>
      </c>
      <c r="I51" s="3">
        <f t="shared" si="31"/>
        <v>0</v>
      </c>
      <c r="J51" s="3">
        <f t="shared" si="31"/>
        <v>0</v>
      </c>
      <c r="K51" s="3">
        <f t="shared" si="31"/>
        <v>0</v>
      </c>
      <c r="L51" s="3">
        <f t="shared" si="31"/>
        <v>0</v>
      </c>
      <c r="M51" s="3">
        <f t="shared" si="31"/>
        <v>0</v>
      </c>
      <c r="N51" s="3">
        <f t="shared" si="31"/>
        <v>0</v>
      </c>
      <c r="O51" s="3">
        <f t="shared" si="31"/>
        <v>0</v>
      </c>
      <c r="P51" s="3">
        <f t="shared" si="31"/>
        <v>0</v>
      </c>
      <c r="Q51" s="3">
        <f t="shared" si="31"/>
        <v>0</v>
      </c>
      <c r="R51" s="3">
        <f t="shared" si="31"/>
        <v>0</v>
      </c>
      <c r="S51" s="3">
        <f t="shared" si="31"/>
        <v>0</v>
      </c>
      <c r="T51" s="420">
        <v>0</v>
      </c>
      <c r="U51" s="3">
        <f t="shared" si="31"/>
        <v>0</v>
      </c>
      <c r="V51" s="3">
        <f t="shared" si="31"/>
        <v>0</v>
      </c>
      <c r="W51" s="3">
        <f t="shared" si="31"/>
        <v>0</v>
      </c>
      <c r="X51" s="3">
        <f t="shared" si="31"/>
        <v>0</v>
      </c>
      <c r="Y51" s="3">
        <f t="shared" si="31"/>
        <v>0</v>
      </c>
      <c r="Z51" s="3">
        <f t="shared" si="31"/>
        <v>0</v>
      </c>
      <c r="AA51" s="3">
        <f t="shared" si="31"/>
        <v>0</v>
      </c>
      <c r="AB51" s="3">
        <f t="shared" si="31"/>
        <v>0</v>
      </c>
      <c r="AC51" s="3">
        <f t="shared" si="31"/>
        <v>0</v>
      </c>
      <c r="AD51" s="3">
        <f t="shared" si="31"/>
        <v>0</v>
      </c>
      <c r="AE51" s="3">
        <f t="shared" si="31"/>
        <v>0</v>
      </c>
      <c r="AF51" s="3">
        <f t="shared" si="31"/>
        <v>0</v>
      </c>
      <c r="AG51" s="3">
        <f t="shared" si="31"/>
        <v>0</v>
      </c>
      <c r="AH51" s="3">
        <f t="shared" si="31"/>
        <v>0</v>
      </c>
      <c r="AI51" s="3">
        <f t="shared" si="31"/>
        <v>0</v>
      </c>
      <c r="AJ51" s="3">
        <f t="shared" si="31"/>
        <v>0</v>
      </c>
      <c r="AK51" s="3">
        <f t="shared" si="31"/>
        <v>0</v>
      </c>
      <c r="AL51" s="3">
        <f t="shared" si="31"/>
        <v>0</v>
      </c>
      <c r="AM51" s="3">
        <f t="shared" si="31"/>
        <v>0</v>
      </c>
    </row>
    <row r="52" spans="1:39" x14ac:dyDescent="0.25">
      <c r="A52" s="621"/>
      <c r="B52" s="11" t="str">
        <f t="shared" si="19"/>
        <v>Refrigeration</v>
      </c>
      <c r="C52" s="3">
        <v>0</v>
      </c>
      <c r="D52" s="3">
        <v>0</v>
      </c>
      <c r="E52" s="3">
        <v>0</v>
      </c>
      <c r="F52" s="3">
        <v>0</v>
      </c>
      <c r="G52" s="3">
        <f t="shared" ref="G52:AM52" si="32">F52</f>
        <v>0</v>
      </c>
      <c r="H52" s="3">
        <f t="shared" si="32"/>
        <v>0</v>
      </c>
      <c r="I52" s="3">
        <f t="shared" si="32"/>
        <v>0</v>
      </c>
      <c r="J52" s="3">
        <f t="shared" si="32"/>
        <v>0</v>
      </c>
      <c r="K52" s="3">
        <f t="shared" si="32"/>
        <v>0</v>
      </c>
      <c r="L52" s="3">
        <f t="shared" si="32"/>
        <v>0</v>
      </c>
      <c r="M52" s="3">
        <f t="shared" si="32"/>
        <v>0</v>
      </c>
      <c r="N52" s="3">
        <f t="shared" si="32"/>
        <v>0</v>
      </c>
      <c r="O52" s="3">
        <f t="shared" si="32"/>
        <v>0</v>
      </c>
      <c r="P52" s="3">
        <f t="shared" si="32"/>
        <v>0</v>
      </c>
      <c r="Q52" s="3">
        <f t="shared" si="32"/>
        <v>0</v>
      </c>
      <c r="R52" s="3">
        <f t="shared" si="32"/>
        <v>0</v>
      </c>
      <c r="S52" s="3">
        <f t="shared" si="32"/>
        <v>0</v>
      </c>
      <c r="T52" s="420">
        <v>0</v>
      </c>
      <c r="U52" s="3">
        <f t="shared" si="32"/>
        <v>0</v>
      </c>
      <c r="V52" s="3">
        <f t="shared" si="32"/>
        <v>0</v>
      </c>
      <c r="W52" s="3">
        <f t="shared" si="32"/>
        <v>0</v>
      </c>
      <c r="X52" s="3">
        <f t="shared" si="32"/>
        <v>0</v>
      </c>
      <c r="Y52" s="3">
        <f t="shared" si="32"/>
        <v>0</v>
      </c>
      <c r="Z52" s="3">
        <f t="shared" si="32"/>
        <v>0</v>
      </c>
      <c r="AA52" s="3">
        <f t="shared" si="32"/>
        <v>0</v>
      </c>
      <c r="AB52" s="3">
        <f t="shared" si="32"/>
        <v>0</v>
      </c>
      <c r="AC52" s="3">
        <f t="shared" si="32"/>
        <v>0</v>
      </c>
      <c r="AD52" s="3">
        <f t="shared" si="32"/>
        <v>0</v>
      </c>
      <c r="AE52" s="3">
        <f t="shared" si="32"/>
        <v>0</v>
      </c>
      <c r="AF52" s="3">
        <f t="shared" si="32"/>
        <v>0</v>
      </c>
      <c r="AG52" s="3">
        <f t="shared" si="32"/>
        <v>0</v>
      </c>
      <c r="AH52" s="3">
        <f t="shared" si="32"/>
        <v>0</v>
      </c>
      <c r="AI52" s="3">
        <f t="shared" si="32"/>
        <v>0</v>
      </c>
      <c r="AJ52" s="3">
        <f t="shared" si="32"/>
        <v>0</v>
      </c>
      <c r="AK52" s="3">
        <f t="shared" si="32"/>
        <v>0</v>
      </c>
      <c r="AL52" s="3">
        <f t="shared" si="32"/>
        <v>0</v>
      </c>
      <c r="AM52" s="3">
        <f t="shared" si="32"/>
        <v>0</v>
      </c>
    </row>
    <row r="53" spans="1:39" x14ac:dyDescent="0.25">
      <c r="A53" s="621"/>
      <c r="B53" s="11" t="str">
        <f t="shared" si="19"/>
        <v>Water Heating</v>
      </c>
      <c r="C53" s="3">
        <v>0</v>
      </c>
      <c r="D53" s="3">
        <v>0</v>
      </c>
      <c r="E53" s="3">
        <v>0</v>
      </c>
      <c r="F53" s="3">
        <v>0</v>
      </c>
      <c r="G53" s="3">
        <f t="shared" ref="G53:AM53" si="33">F53</f>
        <v>0</v>
      </c>
      <c r="H53" s="3">
        <f t="shared" si="33"/>
        <v>0</v>
      </c>
      <c r="I53" s="3">
        <f t="shared" si="33"/>
        <v>0</v>
      </c>
      <c r="J53" s="3">
        <f t="shared" si="33"/>
        <v>0</v>
      </c>
      <c r="K53" s="3">
        <f t="shared" si="33"/>
        <v>0</v>
      </c>
      <c r="L53" s="3">
        <f t="shared" si="33"/>
        <v>0</v>
      </c>
      <c r="M53" s="3">
        <f t="shared" si="33"/>
        <v>0</v>
      </c>
      <c r="N53" s="3">
        <f t="shared" si="33"/>
        <v>0</v>
      </c>
      <c r="O53" s="3">
        <f t="shared" si="33"/>
        <v>0</v>
      </c>
      <c r="P53" s="3">
        <f t="shared" si="33"/>
        <v>0</v>
      </c>
      <c r="Q53" s="3">
        <f t="shared" si="33"/>
        <v>0</v>
      </c>
      <c r="R53" s="3">
        <f t="shared" si="33"/>
        <v>0</v>
      </c>
      <c r="S53" s="3">
        <f t="shared" si="33"/>
        <v>0</v>
      </c>
      <c r="T53" s="420">
        <v>0</v>
      </c>
      <c r="U53" s="3">
        <f t="shared" si="33"/>
        <v>0</v>
      </c>
      <c r="V53" s="3">
        <f t="shared" si="33"/>
        <v>0</v>
      </c>
      <c r="W53" s="3">
        <f t="shared" si="33"/>
        <v>0</v>
      </c>
      <c r="X53" s="3">
        <f t="shared" si="33"/>
        <v>0</v>
      </c>
      <c r="Y53" s="3">
        <f t="shared" si="33"/>
        <v>0</v>
      </c>
      <c r="Z53" s="3">
        <f t="shared" si="33"/>
        <v>0</v>
      </c>
      <c r="AA53" s="3">
        <f t="shared" si="33"/>
        <v>0</v>
      </c>
      <c r="AB53" s="3">
        <f t="shared" si="33"/>
        <v>0</v>
      </c>
      <c r="AC53" s="3">
        <f t="shared" si="33"/>
        <v>0</v>
      </c>
      <c r="AD53" s="3">
        <f t="shared" si="33"/>
        <v>0</v>
      </c>
      <c r="AE53" s="3">
        <f t="shared" si="33"/>
        <v>0</v>
      </c>
      <c r="AF53" s="3">
        <f t="shared" si="33"/>
        <v>0</v>
      </c>
      <c r="AG53" s="3">
        <f t="shared" si="33"/>
        <v>0</v>
      </c>
      <c r="AH53" s="3">
        <f t="shared" si="33"/>
        <v>0</v>
      </c>
      <c r="AI53" s="3">
        <f t="shared" si="33"/>
        <v>0</v>
      </c>
      <c r="AJ53" s="3">
        <f t="shared" si="33"/>
        <v>0</v>
      </c>
      <c r="AK53" s="3">
        <f t="shared" si="33"/>
        <v>0</v>
      </c>
      <c r="AL53" s="3">
        <f t="shared" si="33"/>
        <v>0</v>
      </c>
      <c r="AM53" s="3">
        <f t="shared" si="33"/>
        <v>0</v>
      </c>
    </row>
    <row r="54" spans="1:39" ht="15" customHeight="1" x14ac:dyDescent="0.25">
      <c r="A54" s="621"/>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3">
      <c r="A55" s="622"/>
      <c r="B55" s="177" t="str">
        <f t="shared" si="19"/>
        <v>Monthly kWh</v>
      </c>
      <c r="C55" s="223">
        <f>SUM(C41:C54)</f>
        <v>0</v>
      </c>
      <c r="D55" s="223">
        <f t="shared" ref="D55:AM55" si="34">SUM(D41:D54)</f>
        <v>0</v>
      </c>
      <c r="E55" s="223">
        <f t="shared" si="34"/>
        <v>0</v>
      </c>
      <c r="F55" s="223">
        <f t="shared" si="34"/>
        <v>0</v>
      </c>
      <c r="G55" s="223">
        <f t="shared" si="34"/>
        <v>0</v>
      </c>
      <c r="H55" s="223">
        <f t="shared" si="34"/>
        <v>0</v>
      </c>
      <c r="I55" s="223">
        <f t="shared" si="34"/>
        <v>0</v>
      </c>
      <c r="J55" s="223">
        <f t="shared" si="34"/>
        <v>0</v>
      </c>
      <c r="K55" s="223">
        <f t="shared" si="34"/>
        <v>0</v>
      </c>
      <c r="L55" s="223">
        <f t="shared" si="34"/>
        <v>0</v>
      </c>
      <c r="M55" s="223">
        <f t="shared" si="34"/>
        <v>0</v>
      </c>
      <c r="N55" s="223">
        <f t="shared" si="34"/>
        <v>0</v>
      </c>
      <c r="O55" s="223">
        <f t="shared" si="34"/>
        <v>0</v>
      </c>
      <c r="P55" s="223">
        <f t="shared" si="34"/>
        <v>0</v>
      </c>
      <c r="Q55" s="223">
        <f t="shared" si="34"/>
        <v>0</v>
      </c>
      <c r="R55" s="223">
        <f t="shared" si="34"/>
        <v>0</v>
      </c>
      <c r="S55" s="223">
        <f t="shared" si="34"/>
        <v>0</v>
      </c>
      <c r="T55" s="223">
        <f t="shared" si="34"/>
        <v>0</v>
      </c>
      <c r="U55" s="223">
        <f t="shared" si="34"/>
        <v>0</v>
      </c>
      <c r="V55" s="223">
        <f t="shared" si="34"/>
        <v>0</v>
      </c>
      <c r="W55" s="223">
        <f t="shared" si="34"/>
        <v>0</v>
      </c>
      <c r="X55" s="223">
        <f t="shared" si="34"/>
        <v>0</v>
      </c>
      <c r="Y55" s="223">
        <f t="shared" si="34"/>
        <v>0</v>
      </c>
      <c r="Z55" s="223">
        <f t="shared" si="34"/>
        <v>0</v>
      </c>
      <c r="AA55" s="223">
        <f t="shared" si="34"/>
        <v>0</v>
      </c>
      <c r="AB55" s="223">
        <f t="shared" si="34"/>
        <v>0</v>
      </c>
      <c r="AC55" s="223">
        <f t="shared" si="34"/>
        <v>0</v>
      </c>
      <c r="AD55" s="223">
        <f t="shared" si="34"/>
        <v>0</v>
      </c>
      <c r="AE55" s="223">
        <f t="shared" si="34"/>
        <v>0</v>
      </c>
      <c r="AF55" s="223">
        <f t="shared" si="34"/>
        <v>0</v>
      </c>
      <c r="AG55" s="223">
        <f t="shared" si="34"/>
        <v>0</v>
      </c>
      <c r="AH55" s="223">
        <f t="shared" si="34"/>
        <v>0</v>
      </c>
      <c r="AI55" s="223">
        <f t="shared" si="34"/>
        <v>0</v>
      </c>
      <c r="AJ55" s="223">
        <f t="shared" si="34"/>
        <v>0</v>
      </c>
      <c r="AK55" s="223">
        <f t="shared" si="34"/>
        <v>0</v>
      </c>
      <c r="AL55" s="223">
        <f t="shared" si="34"/>
        <v>0</v>
      </c>
      <c r="AM55" s="223">
        <f t="shared" si="34"/>
        <v>0</v>
      </c>
    </row>
    <row r="56" spans="1:39" x14ac:dyDescent="0.25">
      <c r="A56" s="8"/>
      <c r="B56" s="241"/>
      <c r="C56" s="9"/>
      <c r="D56" s="241"/>
      <c r="E56" s="9"/>
      <c r="F56" s="241"/>
      <c r="G56" s="241"/>
      <c r="H56" s="9"/>
      <c r="I56" s="241"/>
      <c r="J56" s="241"/>
      <c r="K56" s="9"/>
      <c r="L56" s="241"/>
      <c r="M56" s="241"/>
      <c r="N56" s="9"/>
      <c r="O56" s="241"/>
      <c r="P56" s="241"/>
      <c r="Q56" s="9"/>
      <c r="R56" s="241"/>
      <c r="S56" s="241"/>
      <c r="T56" s="9"/>
      <c r="U56" s="241"/>
      <c r="V56" s="241"/>
      <c r="W56" s="9"/>
      <c r="X56" s="241"/>
      <c r="Y56" s="241"/>
      <c r="Z56" s="9"/>
      <c r="AA56" s="241"/>
      <c r="AB56" s="241"/>
      <c r="AC56" s="9"/>
      <c r="AD56" s="241"/>
      <c r="AE56" s="241"/>
      <c r="AF56" s="9"/>
      <c r="AG56" s="241"/>
      <c r="AH56" s="241"/>
      <c r="AI56" s="9"/>
      <c r="AJ56" s="241"/>
      <c r="AK56" s="241"/>
      <c r="AL56" s="9"/>
      <c r="AM56" s="241"/>
    </row>
    <row r="57" spans="1:39" ht="15.75" thickBot="1" x14ac:dyDescent="0.3">
      <c r="A57" s="194" t="s">
        <v>173</v>
      </c>
      <c r="B57" s="194"/>
      <c r="C57" s="194"/>
      <c r="D57" s="194"/>
      <c r="E57" s="194"/>
      <c r="F57" s="194"/>
      <c r="G57" s="194"/>
      <c r="H57" s="194"/>
      <c r="I57" s="194"/>
      <c r="J57" s="194"/>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row>
    <row r="58" spans="1:39" ht="16.5" thickBot="1" x14ac:dyDescent="0.3">
      <c r="A58" s="623" t="s">
        <v>16</v>
      </c>
      <c r="B58" s="17" t="s">
        <v>10</v>
      </c>
      <c r="C58" s="135">
        <f>C$4</f>
        <v>45292</v>
      </c>
      <c r="D58" s="135">
        <f t="shared" ref="D58:AM58" si="35">D$4</f>
        <v>45323</v>
      </c>
      <c r="E58" s="135">
        <f t="shared" si="35"/>
        <v>45352</v>
      </c>
      <c r="F58" s="135">
        <f t="shared" si="35"/>
        <v>45383</v>
      </c>
      <c r="G58" s="135">
        <f t="shared" si="35"/>
        <v>45413</v>
      </c>
      <c r="H58" s="135">
        <f t="shared" si="35"/>
        <v>45444</v>
      </c>
      <c r="I58" s="135">
        <f t="shared" si="35"/>
        <v>45474</v>
      </c>
      <c r="J58" s="135">
        <f t="shared" si="35"/>
        <v>45505</v>
      </c>
      <c r="K58" s="135">
        <f t="shared" si="35"/>
        <v>45536</v>
      </c>
      <c r="L58" s="135">
        <f t="shared" si="35"/>
        <v>45566</v>
      </c>
      <c r="M58" s="135">
        <f t="shared" si="35"/>
        <v>45597</v>
      </c>
      <c r="N58" s="135">
        <f t="shared" si="35"/>
        <v>45627</v>
      </c>
      <c r="O58" s="135">
        <f t="shared" si="35"/>
        <v>45658</v>
      </c>
      <c r="P58" s="135">
        <f t="shared" si="35"/>
        <v>45689</v>
      </c>
      <c r="Q58" s="135">
        <f t="shared" si="35"/>
        <v>45717</v>
      </c>
      <c r="R58" s="135">
        <f t="shared" si="35"/>
        <v>45748</v>
      </c>
      <c r="S58" s="135">
        <f t="shared" si="35"/>
        <v>45778</v>
      </c>
      <c r="T58" s="135">
        <f t="shared" si="35"/>
        <v>45809</v>
      </c>
      <c r="U58" s="135">
        <f t="shared" si="35"/>
        <v>45839</v>
      </c>
      <c r="V58" s="135">
        <f t="shared" si="35"/>
        <v>45870</v>
      </c>
      <c r="W58" s="135">
        <f t="shared" si="35"/>
        <v>45901</v>
      </c>
      <c r="X58" s="135">
        <f t="shared" si="35"/>
        <v>45931</v>
      </c>
      <c r="Y58" s="135">
        <f t="shared" si="35"/>
        <v>45962</v>
      </c>
      <c r="Z58" s="135">
        <f t="shared" si="35"/>
        <v>45992</v>
      </c>
      <c r="AA58" s="135">
        <f t="shared" si="35"/>
        <v>46023</v>
      </c>
      <c r="AB58" s="135">
        <f t="shared" si="35"/>
        <v>46054</v>
      </c>
      <c r="AC58" s="135">
        <f t="shared" si="35"/>
        <v>46082</v>
      </c>
      <c r="AD58" s="135">
        <f t="shared" si="35"/>
        <v>46113</v>
      </c>
      <c r="AE58" s="135">
        <f t="shared" si="35"/>
        <v>46143</v>
      </c>
      <c r="AF58" s="135">
        <f t="shared" si="35"/>
        <v>46174</v>
      </c>
      <c r="AG58" s="135">
        <f t="shared" si="35"/>
        <v>46204</v>
      </c>
      <c r="AH58" s="135">
        <f t="shared" si="35"/>
        <v>46235</v>
      </c>
      <c r="AI58" s="135">
        <f t="shared" si="35"/>
        <v>46266</v>
      </c>
      <c r="AJ58" s="135">
        <f t="shared" si="35"/>
        <v>46296</v>
      </c>
      <c r="AK58" s="135">
        <f t="shared" si="35"/>
        <v>46327</v>
      </c>
      <c r="AL58" s="135">
        <f t="shared" si="35"/>
        <v>46357</v>
      </c>
      <c r="AM58" s="135">
        <f t="shared" si="35"/>
        <v>46388</v>
      </c>
    </row>
    <row r="59" spans="1:39" ht="15" customHeight="1" x14ac:dyDescent="0.25">
      <c r="A59" s="624"/>
      <c r="B59" s="13" t="str">
        <f t="shared" ref="B59:B72" si="36">B41</f>
        <v>Air Comp</v>
      </c>
      <c r="C59" s="23">
        <f>((C5*0.5)-C41)*C78*C93*C$2</f>
        <v>0</v>
      </c>
      <c r="D59" s="23">
        <f>((D5*0.5)+C23-D41)*D78*D93*D$2</f>
        <v>0</v>
      </c>
      <c r="E59" s="23">
        <f t="shared" ref="E59:AM59" si="37">((E5*0.5)+D23-E41)*E78*E93*E$2</f>
        <v>0</v>
      </c>
      <c r="F59" s="23">
        <f t="shared" si="37"/>
        <v>0</v>
      </c>
      <c r="G59" s="23">
        <f t="shared" si="37"/>
        <v>0</v>
      </c>
      <c r="H59" s="23">
        <f t="shared" si="37"/>
        <v>0</v>
      </c>
      <c r="I59" s="23">
        <f t="shared" si="37"/>
        <v>0</v>
      </c>
      <c r="J59" s="23">
        <f t="shared" si="37"/>
        <v>0</v>
      </c>
      <c r="K59" s="23">
        <f t="shared" si="37"/>
        <v>0</v>
      </c>
      <c r="L59" s="23">
        <f t="shared" si="37"/>
        <v>0</v>
      </c>
      <c r="M59" s="23">
        <f t="shared" si="37"/>
        <v>0</v>
      </c>
      <c r="N59" s="23">
        <f t="shared" si="37"/>
        <v>0</v>
      </c>
      <c r="O59" s="23">
        <f t="shared" si="37"/>
        <v>0</v>
      </c>
      <c r="P59" s="23">
        <f t="shared" si="37"/>
        <v>0</v>
      </c>
      <c r="Q59" s="23">
        <f t="shared" si="37"/>
        <v>0</v>
      </c>
      <c r="R59" s="23">
        <f t="shared" si="37"/>
        <v>0</v>
      </c>
      <c r="S59" s="23">
        <f t="shared" si="37"/>
        <v>0</v>
      </c>
      <c r="T59" s="23">
        <f t="shared" si="37"/>
        <v>0</v>
      </c>
      <c r="U59" s="23">
        <f t="shared" si="37"/>
        <v>0</v>
      </c>
      <c r="V59" s="23">
        <f t="shared" si="37"/>
        <v>0</v>
      </c>
      <c r="W59" s="23">
        <f t="shared" si="37"/>
        <v>0</v>
      </c>
      <c r="X59" s="23">
        <f t="shared" si="37"/>
        <v>0</v>
      </c>
      <c r="Y59" s="23">
        <f t="shared" si="37"/>
        <v>0</v>
      </c>
      <c r="Z59" s="23">
        <f t="shared" si="37"/>
        <v>0</v>
      </c>
      <c r="AA59" s="23">
        <f t="shared" si="37"/>
        <v>0</v>
      </c>
      <c r="AB59" s="23">
        <f t="shared" si="37"/>
        <v>0</v>
      </c>
      <c r="AC59" s="23">
        <f t="shared" si="37"/>
        <v>0</v>
      </c>
      <c r="AD59" s="23">
        <f t="shared" si="37"/>
        <v>0</v>
      </c>
      <c r="AE59" s="23">
        <f t="shared" si="37"/>
        <v>0</v>
      </c>
      <c r="AF59" s="23">
        <f t="shared" si="37"/>
        <v>0</v>
      </c>
      <c r="AG59" s="23">
        <f t="shared" si="37"/>
        <v>0</v>
      </c>
      <c r="AH59" s="23">
        <f t="shared" si="37"/>
        <v>0</v>
      </c>
      <c r="AI59" s="23">
        <f t="shared" si="37"/>
        <v>0</v>
      </c>
      <c r="AJ59" s="23">
        <f t="shared" si="37"/>
        <v>0</v>
      </c>
      <c r="AK59" s="23">
        <f t="shared" si="37"/>
        <v>0</v>
      </c>
      <c r="AL59" s="23">
        <f t="shared" si="37"/>
        <v>0</v>
      </c>
      <c r="AM59" s="23">
        <f t="shared" si="37"/>
        <v>0</v>
      </c>
    </row>
    <row r="60" spans="1:39" ht="15.75" x14ac:dyDescent="0.25">
      <c r="A60" s="624"/>
      <c r="B60" s="13" t="str">
        <f t="shared" si="36"/>
        <v>Building Shell</v>
      </c>
      <c r="C60" s="23">
        <f t="shared" ref="C60:C71" si="38">((C6*0.5)-C42)*C79*C94*C$2</f>
        <v>0</v>
      </c>
      <c r="D60" s="23">
        <f t="shared" ref="D60:AM60" si="39">((D6*0.5)+C24-D42)*D79*D94*D$2</f>
        <v>0</v>
      </c>
      <c r="E60" s="23">
        <f t="shared" si="39"/>
        <v>0</v>
      </c>
      <c r="F60" s="23">
        <f t="shared" si="39"/>
        <v>0</v>
      </c>
      <c r="G60" s="23">
        <f t="shared" si="39"/>
        <v>0</v>
      </c>
      <c r="H60" s="23">
        <f t="shared" si="39"/>
        <v>0</v>
      </c>
      <c r="I60" s="23">
        <f t="shared" si="39"/>
        <v>0</v>
      </c>
      <c r="J60" s="23">
        <f t="shared" si="39"/>
        <v>0</v>
      </c>
      <c r="K60" s="23">
        <f t="shared" si="39"/>
        <v>0</v>
      </c>
      <c r="L60" s="23">
        <f t="shared" si="39"/>
        <v>0</v>
      </c>
      <c r="M60" s="23">
        <f t="shared" si="39"/>
        <v>0</v>
      </c>
      <c r="N60" s="23">
        <f t="shared" si="39"/>
        <v>0</v>
      </c>
      <c r="O60" s="23">
        <f t="shared" si="39"/>
        <v>0</v>
      </c>
      <c r="P60" s="23">
        <f t="shared" si="39"/>
        <v>0</v>
      </c>
      <c r="Q60" s="23">
        <f t="shared" si="39"/>
        <v>0</v>
      </c>
      <c r="R60" s="23">
        <f t="shared" si="39"/>
        <v>0</v>
      </c>
      <c r="S60" s="23">
        <f t="shared" si="39"/>
        <v>0</v>
      </c>
      <c r="T60" s="23">
        <f t="shared" si="39"/>
        <v>0</v>
      </c>
      <c r="U60" s="23">
        <f t="shared" si="39"/>
        <v>0</v>
      </c>
      <c r="V60" s="23">
        <f t="shared" si="39"/>
        <v>0</v>
      </c>
      <c r="W60" s="23">
        <f t="shared" si="39"/>
        <v>0</v>
      </c>
      <c r="X60" s="23">
        <f t="shared" si="39"/>
        <v>0</v>
      </c>
      <c r="Y60" s="23">
        <f t="shared" si="39"/>
        <v>0</v>
      </c>
      <c r="Z60" s="23">
        <f t="shared" si="39"/>
        <v>0</v>
      </c>
      <c r="AA60" s="23">
        <f t="shared" si="39"/>
        <v>0</v>
      </c>
      <c r="AB60" s="23">
        <f t="shared" si="39"/>
        <v>0</v>
      </c>
      <c r="AC60" s="23">
        <f t="shared" si="39"/>
        <v>0</v>
      </c>
      <c r="AD60" s="23">
        <f t="shared" si="39"/>
        <v>0</v>
      </c>
      <c r="AE60" s="23">
        <f t="shared" si="39"/>
        <v>0</v>
      </c>
      <c r="AF60" s="23">
        <f t="shared" si="39"/>
        <v>0</v>
      </c>
      <c r="AG60" s="23">
        <f t="shared" si="39"/>
        <v>0</v>
      </c>
      <c r="AH60" s="23">
        <f t="shared" si="39"/>
        <v>0</v>
      </c>
      <c r="AI60" s="23">
        <f t="shared" si="39"/>
        <v>0</v>
      </c>
      <c r="AJ60" s="23">
        <f t="shared" si="39"/>
        <v>0</v>
      </c>
      <c r="AK60" s="23">
        <f t="shared" si="39"/>
        <v>0</v>
      </c>
      <c r="AL60" s="23">
        <f t="shared" si="39"/>
        <v>0</v>
      </c>
      <c r="AM60" s="23">
        <f t="shared" si="39"/>
        <v>0</v>
      </c>
    </row>
    <row r="61" spans="1:39" ht="15.75" x14ac:dyDescent="0.25">
      <c r="A61" s="624"/>
      <c r="B61" s="13" t="str">
        <f t="shared" si="36"/>
        <v>Cooking</v>
      </c>
      <c r="C61" s="23">
        <f t="shared" si="38"/>
        <v>0</v>
      </c>
      <c r="D61" s="23">
        <f t="shared" ref="D61:AM61" si="40">((D7*0.5)+C25-D43)*D80*D95*D$2</f>
        <v>0</v>
      </c>
      <c r="E61" s="23">
        <f t="shared" si="40"/>
        <v>0</v>
      </c>
      <c r="F61" s="23">
        <f t="shared" si="40"/>
        <v>0</v>
      </c>
      <c r="G61" s="23">
        <f t="shared" si="40"/>
        <v>0</v>
      </c>
      <c r="H61" s="23">
        <f t="shared" si="40"/>
        <v>0</v>
      </c>
      <c r="I61" s="23">
        <f t="shared" si="40"/>
        <v>0</v>
      </c>
      <c r="J61" s="23">
        <f t="shared" si="40"/>
        <v>0</v>
      </c>
      <c r="K61" s="23">
        <f t="shared" si="40"/>
        <v>0</v>
      </c>
      <c r="L61" s="23">
        <f t="shared" si="40"/>
        <v>0</v>
      </c>
      <c r="M61" s="23">
        <f t="shared" si="40"/>
        <v>0</v>
      </c>
      <c r="N61" s="23">
        <f t="shared" si="40"/>
        <v>0</v>
      </c>
      <c r="O61" s="23">
        <f t="shared" si="40"/>
        <v>0</v>
      </c>
      <c r="P61" s="23">
        <f t="shared" si="40"/>
        <v>0</v>
      </c>
      <c r="Q61" s="23">
        <f t="shared" si="40"/>
        <v>0</v>
      </c>
      <c r="R61" s="23">
        <f t="shared" si="40"/>
        <v>0</v>
      </c>
      <c r="S61" s="23">
        <f t="shared" si="40"/>
        <v>0</v>
      </c>
      <c r="T61" s="23">
        <f t="shared" si="40"/>
        <v>0</v>
      </c>
      <c r="U61" s="23">
        <f t="shared" si="40"/>
        <v>0</v>
      </c>
      <c r="V61" s="23">
        <f t="shared" si="40"/>
        <v>0</v>
      </c>
      <c r="W61" s="23">
        <f t="shared" si="40"/>
        <v>0</v>
      </c>
      <c r="X61" s="23">
        <f t="shared" si="40"/>
        <v>0</v>
      </c>
      <c r="Y61" s="23">
        <f t="shared" si="40"/>
        <v>0</v>
      </c>
      <c r="Z61" s="23">
        <f t="shared" si="40"/>
        <v>0</v>
      </c>
      <c r="AA61" s="23">
        <f t="shared" si="40"/>
        <v>0</v>
      </c>
      <c r="AB61" s="23">
        <f t="shared" si="40"/>
        <v>0</v>
      </c>
      <c r="AC61" s="23">
        <f t="shared" si="40"/>
        <v>0</v>
      </c>
      <c r="AD61" s="23">
        <f t="shared" si="40"/>
        <v>0</v>
      </c>
      <c r="AE61" s="23">
        <f t="shared" si="40"/>
        <v>0</v>
      </c>
      <c r="AF61" s="23">
        <f t="shared" si="40"/>
        <v>0</v>
      </c>
      <c r="AG61" s="23">
        <f t="shared" si="40"/>
        <v>0</v>
      </c>
      <c r="AH61" s="23">
        <f t="shared" si="40"/>
        <v>0</v>
      </c>
      <c r="AI61" s="23">
        <f t="shared" si="40"/>
        <v>0</v>
      </c>
      <c r="AJ61" s="23">
        <f t="shared" si="40"/>
        <v>0</v>
      </c>
      <c r="AK61" s="23">
        <f t="shared" si="40"/>
        <v>0</v>
      </c>
      <c r="AL61" s="23">
        <f t="shared" si="40"/>
        <v>0</v>
      </c>
      <c r="AM61" s="23">
        <f t="shared" si="40"/>
        <v>0</v>
      </c>
    </row>
    <row r="62" spans="1:39" ht="15.75" x14ac:dyDescent="0.25">
      <c r="A62" s="624"/>
      <c r="B62" s="13" t="str">
        <f t="shared" si="36"/>
        <v>Cooling</v>
      </c>
      <c r="C62" s="23">
        <f t="shared" si="38"/>
        <v>0</v>
      </c>
      <c r="D62" s="23">
        <f t="shared" ref="D62:AM62" si="41">((D8*0.5)+C26-D44)*D81*D96*D$2</f>
        <v>0</v>
      </c>
      <c r="E62" s="23">
        <f t="shared" si="41"/>
        <v>0</v>
      </c>
      <c r="F62" s="23">
        <f t="shared" si="41"/>
        <v>0</v>
      </c>
      <c r="G62" s="23">
        <f t="shared" si="41"/>
        <v>0</v>
      </c>
      <c r="H62" s="23">
        <f t="shared" si="41"/>
        <v>0</v>
      </c>
      <c r="I62" s="23">
        <f t="shared" si="41"/>
        <v>0</v>
      </c>
      <c r="J62" s="23">
        <f t="shared" si="41"/>
        <v>0</v>
      </c>
      <c r="K62" s="23">
        <f t="shared" si="41"/>
        <v>0</v>
      </c>
      <c r="L62" s="23">
        <f t="shared" si="41"/>
        <v>0</v>
      </c>
      <c r="M62" s="23">
        <f t="shared" si="41"/>
        <v>0</v>
      </c>
      <c r="N62" s="23">
        <f t="shared" si="41"/>
        <v>0</v>
      </c>
      <c r="O62" s="23">
        <f t="shared" si="41"/>
        <v>0</v>
      </c>
      <c r="P62" s="23">
        <f t="shared" si="41"/>
        <v>0</v>
      </c>
      <c r="Q62" s="23">
        <f t="shared" si="41"/>
        <v>0</v>
      </c>
      <c r="R62" s="23">
        <f t="shared" si="41"/>
        <v>0</v>
      </c>
      <c r="S62" s="23">
        <f t="shared" si="41"/>
        <v>0</v>
      </c>
      <c r="T62" s="23">
        <f t="shared" si="41"/>
        <v>0</v>
      </c>
      <c r="U62" s="23">
        <f t="shared" si="41"/>
        <v>0</v>
      </c>
      <c r="V62" s="23">
        <f t="shared" si="41"/>
        <v>0</v>
      </c>
      <c r="W62" s="23">
        <f t="shared" si="41"/>
        <v>0</v>
      </c>
      <c r="X62" s="23">
        <f t="shared" si="41"/>
        <v>0</v>
      </c>
      <c r="Y62" s="23">
        <f t="shared" si="41"/>
        <v>0</v>
      </c>
      <c r="Z62" s="23">
        <f t="shared" si="41"/>
        <v>0</v>
      </c>
      <c r="AA62" s="23">
        <f t="shared" si="41"/>
        <v>0</v>
      </c>
      <c r="AB62" s="23">
        <f t="shared" si="41"/>
        <v>0</v>
      </c>
      <c r="AC62" s="23">
        <f t="shared" si="41"/>
        <v>0</v>
      </c>
      <c r="AD62" s="23">
        <f t="shared" si="41"/>
        <v>0</v>
      </c>
      <c r="AE62" s="23">
        <f t="shared" si="41"/>
        <v>0</v>
      </c>
      <c r="AF62" s="23">
        <f t="shared" si="41"/>
        <v>0</v>
      </c>
      <c r="AG62" s="23">
        <f t="shared" si="41"/>
        <v>0</v>
      </c>
      <c r="AH62" s="23">
        <f t="shared" si="41"/>
        <v>0</v>
      </c>
      <c r="AI62" s="23">
        <f t="shared" si="41"/>
        <v>0</v>
      </c>
      <c r="AJ62" s="23">
        <f t="shared" si="41"/>
        <v>0</v>
      </c>
      <c r="AK62" s="23">
        <f t="shared" si="41"/>
        <v>0</v>
      </c>
      <c r="AL62" s="23">
        <f t="shared" si="41"/>
        <v>0</v>
      </c>
      <c r="AM62" s="23">
        <f t="shared" si="41"/>
        <v>0</v>
      </c>
    </row>
    <row r="63" spans="1:39" ht="15.75" x14ac:dyDescent="0.25">
      <c r="A63" s="624"/>
      <c r="B63" s="13" t="str">
        <f t="shared" si="36"/>
        <v>Ext Lighting</v>
      </c>
      <c r="C63" s="23">
        <f t="shared" si="38"/>
        <v>0</v>
      </c>
      <c r="D63" s="23">
        <f t="shared" ref="D63:AM63" si="42">((D9*0.5)+C27-D45)*D82*D97*D$2</f>
        <v>0</v>
      </c>
      <c r="E63" s="23">
        <f t="shared" si="42"/>
        <v>0</v>
      </c>
      <c r="F63" s="23">
        <f t="shared" si="42"/>
        <v>0</v>
      </c>
      <c r="G63" s="23">
        <f t="shared" si="42"/>
        <v>0</v>
      </c>
      <c r="H63" s="23">
        <f t="shared" si="42"/>
        <v>0</v>
      </c>
      <c r="I63" s="23">
        <f t="shared" si="42"/>
        <v>0</v>
      </c>
      <c r="J63" s="23">
        <f t="shared" si="42"/>
        <v>0</v>
      </c>
      <c r="K63" s="23">
        <f t="shared" si="42"/>
        <v>0</v>
      </c>
      <c r="L63" s="23">
        <f t="shared" si="42"/>
        <v>0</v>
      </c>
      <c r="M63" s="23">
        <f t="shared" si="42"/>
        <v>0</v>
      </c>
      <c r="N63" s="23">
        <f t="shared" si="42"/>
        <v>0</v>
      </c>
      <c r="O63" s="23">
        <f t="shared" si="42"/>
        <v>0</v>
      </c>
      <c r="P63" s="23">
        <f t="shared" si="42"/>
        <v>0</v>
      </c>
      <c r="Q63" s="23">
        <f t="shared" si="42"/>
        <v>0</v>
      </c>
      <c r="R63" s="23">
        <f t="shared" si="42"/>
        <v>0</v>
      </c>
      <c r="S63" s="23">
        <f t="shared" si="42"/>
        <v>0</v>
      </c>
      <c r="T63" s="23">
        <f t="shared" si="42"/>
        <v>0</v>
      </c>
      <c r="U63" s="23">
        <f t="shared" si="42"/>
        <v>0</v>
      </c>
      <c r="V63" s="23">
        <f t="shared" si="42"/>
        <v>0</v>
      </c>
      <c r="W63" s="23">
        <f t="shared" si="42"/>
        <v>0</v>
      </c>
      <c r="X63" s="23">
        <f t="shared" si="42"/>
        <v>0</v>
      </c>
      <c r="Y63" s="23">
        <f t="shared" si="42"/>
        <v>0</v>
      </c>
      <c r="Z63" s="23">
        <f t="shared" si="42"/>
        <v>0</v>
      </c>
      <c r="AA63" s="23">
        <f t="shared" si="42"/>
        <v>0</v>
      </c>
      <c r="AB63" s="23">
        <f t="shared" si="42"/>
        <v>0</v>
      </c>
      <c r="AC63" s="23">
        <f t="shared" si="42"/>
        <v>0</v>
      </c>
      <c r="AD63" s="23">
        <f t="shared" si="42"/>
        <v>0</v>
      </c>
      <c r="AE63" s="23">
        <f t="shared" si="42"/>
        <v>0</v>
      </c>
      <c r="AF63" s="23">
        <f t="shared" si="42"/>
        <v>0</v>
      </c>
      <c r="AG63" s="23">
        <f t="shared" si="42"/>
        <v>0</v>
      </c>
      <c r="AH63" s="23">
        <f t="shared" si="42"/>
        <v>0</v>
      </c>
      <c r="AI63" s="23">
        <f t="shared" si="42"/>
        <v>0</v>
      </c>
      <c r="AJ63" s="23">
        <f t="shared" si="42"/>
        <v>0</v>
      </c>
      <c r="AK63" s="23">
        <f t="shared" si="42"/>
        <v>0</v>
      </c>
      <c r="AL63" s="23">
        <f t="shared" si="42"/>
        <v>0</v>
      </c>
      <c r="AM63" s="23">
        <f t="shared" si="42"/>
        <v>0</v>
      </c>
    </row>
    <row r="64" spans="1:39" ht="15.75" x14ac:dyDescent="0.25">
      <c r="A64" s="624"/>
      <c r="B64" s="13" t="str">
        <f t="shared" si="36"/>
        <v>Heating</v>
      </c>
      <c r="C64" s="23">
        <f t="shared" si="38"/>
        <v>0</v>
      </c>
      <c r="D64" s="23">
        <f t="shared" ref="D64:AM64" si="43">((D10*0.5)+C28-D46)*D83*D98*D$2</f>
        <v>0</v>
      </c>
      <c r="E64" s="23">
        <f t="shared" si="43"/>
        <v>0</v>
      </c>
      <c r="F64" s="23">
        <f t="shared" si="43"/>
        <v>0</v>
      </c>
      <c r="G64" s="23">
        <f t="shared" si="43"/>
        <v>0</v>
      </c>
      <c r="H64" s="23">
        <f t="shared" si="43"/>
        <v>0</v>
      </c>
      <c r="I64" s="23">
        <f t="shared" si="43"/>
        <v>0</v>
      </c>
      <c r="J64" s="23">
        <f t="shared" si="43"/>
        <v>0</v>
      </c>
      <c r="K64" s="23">
        <f t="shared" si="43"/>
        <v>0</v>
      </c>
      <c r="L64" s="23">
        <f t="shared" si="43"/>
        <v>0</v>
      </c>
      <c r="M64" s="23">
        <f t="shared" si="43"/>
        <v>0</v>
      </c>
      <c r="N64" s="23">
        <f t="shared" si="43"/>
        <v>0</v>
      </c>
      <c r="O64" s="23">
        <f t="shared" si="43"/>
        <v>0</v>
      </c>
      <c r="P64" s="23">
        <f t="shared" si="43"/>
        <v>0</v>
      </c>
      <c r="Q64" s="23">
        <f t="shared" si="43"/>
        <v>0</v>
      </c>
      <c r="R64" s="23">
        <f t="shared" si="43"/>
        <v>0</v>
      </c>
      <c r="S64" s="23">
        <f t="shared" si="43"/>
        <v>0</v>
      </c>
      <c r="T64" s="23">
        <f t="shared" si="43"/>
        <v>0</v>
      </c>
      <c r="U64" s="23">
        <f t="shared" si="43"/>
        <v>0</v>
      </c>
      <c r="V64" s="23">
        <f t="shared" si="43"/>
        <v>0</v>
      </c>
      <c r="W64" s="23">
        <f t="shared" si="43"/>
        <v>0</v>
      </c>
      <c r="X64" s="23">
        <f t="shared" si="43"/>
        <v>0</v>
      </c>
      <c r="Y64" s="23">
        <f t="shared" si="43"/>
        <v>0</v>
      </c>
      <c r="Z64" s="23">
        <f t="shared" si="43"/>
        <v>0</v>
      </c>
      <c r="AA64" s="23">
        <f t="shared" si="43"/>
        <v>0</v>
      </c>
      <c r="AB64" s="23">
        <f t="shared" si="43"/>
        <v>0</v>
      </c>
      <c r="AC64" s="23">
        <f t="shared" si="43"/>
        <v>0</v>
      </c>
      <c r="AD64" s="23">
        <f t="shared" si="43"/>
        <v>0</v>
      </c>
      <c r="AE64" s="23">
        <f t="shared" si="43"/>
        <v>0</v>
      </c>
      <c r="AF64" s="23">
        <f t="shared" si="43"/>
        <v>0</v>
      </c>
      <c r="AG64" s="23">
        <f t="shared" si="43"/>
        <v>0</v>
      </c>
      <c r="AH64" s="23">
        <f t="shared" si="43"/>
        <v>0</v>
      </c>
      <c r="AI64" s="23">
        <f t="shared" si="43"/>
        <v>0</v>
      </c>
      <c r="AJ64" s="23">
        <f t="shared" si="43"/>
        <v>0</v>
      </c>
      <c r="AK64" s="23">
        <f t="shared" si="43"/>
        <v>0</v>
      </c>
      <c r="AL64" s="23">
        <f t="shared" si="43"/>
        <v>0</v>
      </c>
      <c r="AM64" s="23">
        <f t="shared" si="43"/>
        <v>0</v>
      </c>
    </row>
    <row r="65" spans="1:41" ht="15.75" x14ac:dyDescent="0.25">
      <c r="A65" s="624"/>
      <c r="B65" s="13" t="str">
        <f t="shared" si="36"/>
        <v>HVAC</v>
      </c>
      <c r="C65" s="23">
        <f t="shared" si="38"/>
        <v>0</v>
      </c>
      <c r="D65" s="23">
        <f t="shared" ref="D65:AM65" si="44">((D11*0.5)+C29-D47)*D84*D99*D$2</f>
        <v>0</v>
      </c>
      <c r="E65" s="23">
        <f t="shared" si="44"/>
        <v>0</v>
      </c>
      <c r="F65" s="23">
        <f t="shared" si="44"/>
        <v>0</v>
      </c>
      <c r="G65" s="23">
        <f t="shared" si="44"/>
        <v>0</v>
      </c>
      <c r="H65" s="23">
        <f t="shared" si="44"/>
        <v>0</v>
      </c>
      <c r="I65" s="23">
        <f t="shared" si="44"/>
        <v>0</v>
      </c>
      <c r="J65" s="23">
        <f t="shared" si="44"/>
        <v>0</v>
      </c>
      <c r="K65" s="23">
        <f t="shared" si="44"/>
        <v>0</v>
      </c>
      <c r="L65" s="23">
        <f t="shared" si="44"/>
        <v>0</v>
      </c>
      <c r="M65" s="23">
        <f t="shared" si="44"/>
        <v>0</v>
      </c>
      <c r="N65" s="23">
        <f t="shared" si="44"/>
        <v>0</v>
      </c>
      <c r="O65" s="23">
        <f t="shared" si="44"/>
        <v>0</v>
      </c>
      <c r="P65" s="23">
        <f t="shared" si="44"/>
        <v>0</v>
      </c>
      <c r="Q65" s="23">
        <f t="shared" si="44"/>
        <v>0</v>
      </c>
      <c r="R65" s="23">
        <f t="shared" si="44"/>
        <v>0</v>
      </c>
      <c r="S65" s="23">
        <f t="shared" si="44"/>
        <v>0</v>
      </c>
      <c r="T65" s="23">
        <f t="shared" si="44"/>
        <v>0</v>
      </c>
      <c r="U65" s="23">
        <f t="shared" si="44"/>
        <v>0</v>
      </c>
      <c r="V65" s="23">
        <f t="shared" si="44"/>
        <v>0</v>
      </c>
      <c r="W65" s="23">
        <f t="shared" si="44"/>
        <v>0</v>
      </c>
      <c r="X65" s="23">
        <f t="shared" si="44"/>
        <v>0</v>
      </c>
      <c r="Y65" s="23">
        <f t="shared" si="44"/>
        <v>0</v>
      </c>
      <c r="Z65" s="23">
        <f t="shared" si="44"/>
        <v>0</v>
      </c>
      <c r="AA65" s="23">
        <f t="shared" si="44"/>
        <v>0</v>
      </c>
      <c r="AB65" s="23">
        <f t="shared" si="44"/>
        <v>0</v>
      </c>
      <c r="AC65" s="23">
        <f t="shared" si="44"/>
        <v>0</v>
      </c>
      <c r="AD65" s="23">
        <f t="shared" si="44"/>
        <v>0</v>
      </c>
      <c r="AE65" s="23">
        <f t="shared" si="44"/>
        <v>0</v>
      </c>
      <c r="AF65" s="23">
        <f t="shared" si="44"/>
        <v>0</v>
      </c>
      <c r="AG65" s="23">
        <f t="shared" si="44"/>
        <v>0</v>
      </c>
      <c r="AH65" s="23">
        <f t="shared" si="44"/>
        <v>0</v>
      </c>
      <c r="AI65" s="23">
        <f t="shared" si="44"/>
        <v>0</v>
      </c>
      <c r="AJ65" s="23">
        <f t="shared" si="44"/>
        <v>0</v>
      </c>
      <c r="AK65" s="23">
        <f t="shared" si="44"/>
        <v>0</v>
      </c>
      <c r="AL65" s="23">
        <f t="shared" si="44"/>
        <v>0</v>
      </c>
      <c r="AM65" s="23">
        <f t="shared" si="44"/>
        <v>0</v>
      </c>
    </row>
    <row r="66" spans="1:41" ht="15.75" x14ac:dyDescent="0.25">
      <c r="A66" s="624"/>
      <c r="B66" s="13" t="str">
        <f t="shared" si="36"/>
        <v>Lighting</v>
      </c>
      <c r="C66" s="23">
        <f t="shared" si="38"/>
        <v>0</v>
      </c>
      <c r="D66" s="23">
        <f t="shared" ref="D66:AM66" si="45">((D12*0.5)+C30-D48)*D85*D100*D$2</f>
        <v>0</v>
      </c>
      <c r="E66" s="23">
        <f t="shared" si="45"/>
        <v>0</v>
      </c>
      <c r="F66" s="23">
        <f t="shared" si="45"/>
        <v>0</v>
      </c>
      <c r="G66" s="23">
        <f t="shared" si="45"/>
        <v>0</v>
      </c>
      <c r="H66" s="23">
        <f t="shared" si="45"/>
        <v>0</v>
      </c>
      <c r="I66" s="23">
        <f t="shared" si="45"/>
        <v>0</v>
      </c>
      <c r="J66" s="23">
        <f t="shared" si="45"/>
        <v>0</v>
      </c>
      <c r="K66" s="23">
        <f t="shared" si="45"/>
        <v>0</v>
      </c>
      <c r="L66" s="23">
        <f t="shared" si="45"/>
        <v>0</v>
      </c>
      <c r="M66" s="23">
        <f t="shared" si="45"/>
        <v>0</v>
      </c>
      <c r="N66" s="23">
        <f t="shared" si="45"/>
        <v>0</v>
      </c>
      <c r="O66" s="23">
        <f t="shared" si="45"/>
        <v>0</v>
      </c>
      <c r="P66" s="23">
        <f t="shared" si="45"/>
        <v>0</v>
      </c>
      <c r="Q66" s="23">
        <f t="shared" si="45"/>
        <v>0</v>
      </c>
      <c r="R66" s="23">
        <f t="shared" si="45"/>
        <v>0</v>
      </c>
      <c r="S66" s="23">
        <f t="shared" si="45"/>
        <v>0</v>
      </c>
      <c r="T66" s="23">
        <f t="shared" si="45"/>
        <v>0</v>
      </c>
      <c r="U66" s="23">
        <f t="shared" si="45"/>
        <v>0</v>
      </c>
      <c r="V66" s="23">
        <f t="shared" si="45"/>
        <v>0</v>
      </c>
      <c r="W66" s="23">
        <f t="shared" si="45"/>
        <v>0</v>
      </c>
      <c r="X66" s="23">
        <f t="shared" si="45"/>
        <v>0</v>
      </c>
      <c r="Y66" s="23">
        <f t="shared" si="45"/>
        <v>0</v>
      </c>
      <c r="Z66" s="23">
        <f t="shared" si="45"/>
        <v>0</v>
      </c>
      <c r="AA66" s="23">
        <f t="shared" si="45"/>
        <v>0</v>
      </c>
      <c r="AB66" s="23">
        <f t="shared" si="45"/>
        <v>0</v>
      </c>
      <c r="AC66" s="23">
        <f t="shared" si="45"/>
        <v>0</v>
      </c>
      <c r="AD66" s="23">
        <f t="shared" si="45"/>
        <v>0</v>
      </c>
      <c r="AE66" s="23">
        <f t="shared" si="45"/>
        <v>0</v>
      </c>
      <c r="AF66" s="23">
        <f t="shared" si="45"/>
        <v>0</v>
      </c>
      <c r="AG66" s="23">
        <f t="shared" si="45"/>
        <v>0</v>
      </c>
      <c r="AH66" s="23">
        <f t="shared" si="45"/>
        <v>0</v>
      </c>
      <c r="AI66" s="23">
        <f t="shared" si="45"/>
        <v>0</v>
      </c>
      <c r="AJ66" s="23">
        <f t="shared" si="45"/>
        <v>0</v>
      </c>
      <c r="AK66" s="23">
        <f t="shared" si="45"/>
        <v>0</v>
      </c>
      <c r="AL66" s="23">
        <f t="shared" si="45"/>
        <v>0</v>
      </c>
      <c r="AM66" s="23">
        <f t="shared" si="45"/>
        <v>0</v>
      </c>
    </row>
    <row r="67" spans="1:41" ht="15.75" x14ac:dyDescent="0.25">
      <c r="A67" s="624"/>
      <c r="B67" s="13" t="str">
        <f t="shared" si="36"/>
        <v>Miscellaneous</v>
      </c>
      <c r="C67" s="23">
        <f t="shared" si="38"/>
        <v>0</v>
      </c>
      <c r="D67" s="23">
        <f t="shared" ref="D67:AM67" si="46">((D13*0.5)+C31-D49)*D86*D101*D$2</f>
        <v>0</v>
      </c>
      <c r="E67" s="23">
        <f t="shared" si="46"/>
        <v>0</v>
      </c>
      <c r="F67" s="23">
        <f t="shared" si="46"/>
        <v>0</v>
      </c>
      <c r="G67" s="23">
        <f t="shared" si="46"/>
        <v>0</v>
      </c>
      <c r="H67" s="23">
        <f t="shared" si="46"/>
        <v>0</v>
      </c>
      <c r="I67" s="23">
        <f t="shared" si="46"/>
        <v>0</v>
      </c>
      <c r="J67" s="23">
        <f t="shared" si="46"/>
        <v>0</v>
      </c>
      <c r="K67" s="23">
        <f t="shared" si="46"/>
        <v>0</v>
      </c>
      <c r="L67" s="23">
        <f t="shared" si="46"/>
        <v>0</v>
      </c>
      <c r="M67" s="23">
        <f t="shared" si="46"/>
        <v>0</v>
      </c>
      <c r="N67" s="23">
        <f t="shared" si="46"/>
        <v>0</v>
      </c>
      <c r="O67" s="23">
        <f t="shared" si="46"/>
        <v>0</v>
      </c>
      <c r="P67" s="23">
        <f t="shared" si="46"/>
        <v>0</v>
      </c>
      <c r="Q67" s="23">
        <f t="shared" si="46"/>
        <v>0</v>
      </c>
      <c r="R67" s="23">
        <f t="shared" si="46"/>
        <v>0</v>
      </c>
      <c r="S67" s="23">
        <f t="shared" si="46"/>
        <v>0</v>
      </c>
      <c r="T67" s="23">
        <f t="shared" si="46"/>
        <v>0</v>
      </c>
      <c r="U67" s="23">
        <f t="shared" si="46"/>
        <v>0</v>
      </c>
      <c r="V67" s="23">
        <f t="shared" si="46"/>
        <v>0</v>
      </c>
      <c r="W67" s="23">
        <f t="shared" si="46"/>
        <v>0</v>
      </c>
      <c r="X67" s="23">
        <f t="shared" si="46"/>
        <v>0</v>
      </c>
      <c r="Y67" s="23">
        <f t="shared" si="46"/>
        <v>0</v>
      </c>
      <c r="Z67" s="23">
        <f t="shared" si="46"/>
        <v>0</v>
      </c>
      <c r="AA67" s="23">
        <f t="shared" si="46"/>
        <v>0</v>
      </c>
      <c r="AB67" s="23">
        <f t="shared" si="46"/>
        <v>0</v>
      </c>
      <c r="AC67" s="23">
        <f t="shared" si="46"/>
        <v>0</v>
      </c>
      <c r="AD67" s="23">
        <f t="shared" si="46"/>
        <v>0</v>
      </c>
      <c r="AE67" s="23">
        <f t="shared" si="46"/>
        <v>0</v>
      </c>
      <c r="AF67" s="23">
        <f t="shared" si="46"/>
        <v>0</v>
      </c>
      <c r="AG67" s="23">
        <f t="shared" si="46"/>
        <v>0</v>
      </c>
      <c r="AH67" s="23">
        <f t="shared" si="46"/>
        <v>0</v>
      </c>
      <c r="AI67" s="23">
        <f t="shared" si="46"/>
        <v>0</v>
      </c>
      <c r="AJ67" s="23">
        <f t="shared" si="46"/>
        <v>0</v>
      </c>
      <c r="AK67" s="23">
        <f t="shared" si="46"/>
        <v>0</v>
      </c>
      <c r="AL67" s="23">
        <f t="shared" si="46"/>
        <v>0</v>
      </c>
      <c r="AM67" s="23">
        <f t="shared" si="46"/>
        <v>0</v>
      </c>
    </row>
    <row r="68" spans="1:41" ht="15.75" customHeight="1" x14ac:dyDescent="0.25">
      <c r="A68" s="624"/>
      <c r="B68" s="13" t="str">
        <f t="shared" si="36"/>
        <v>Motors</v>
      </c>
      <c r="C68" s="23">
        <f t="shared" si="38"/>
        <v>0</v>
      </c>
      <c r="D68" s="23">
        <f t="shared" ref="D68:AM68" si="47">((D14*0.5)+C32-D50)*D87*D102*D$2</f>
        <v>0</v>
      </c>
      <c r="E68" s="23">
        <f t="shared" si="47"/>
        <v>0</v>
      </c>
      <c r="F68" s="23">
        <f t="shared" si="47"/>
        <v>0</v>
      </c>
      <c r="G68" s="23">
        <f t="shared" si="47"/>
        <v>0</v>
      </c>
      <c r="H68" s="23">
        <f t="shared" si="47"/>
        <v>0</v>
      </c>
      <c r="I68" s="23">
        <f t="shared" si="47"/>
        <v>0</v>
      </c>
      <c r="J68" s="23">
        <f t="shared" si="47"/>
        <v>0</v>
      </c>
      <c r="K68" s="23">
        <f t="shared" si="47"/>
        <v>0</v>
      </c>
      <c r="L68" s="23">
        <f t="shared" si="47"/>
        <v>0</v>
      </c>
      <c r="M68" s="23">
        <f t="shared" si="47"/>
        <v>0</v>
      </c>
      <c r="N68" s="23">
        <f t="shared" si="47"/>
        <v>0</v>
      </c>
      <c r="O68" s="23">
        <f t="shared" si="47"/>
        <v>0</v>
      </c>
      <c r="P68" s="23">
        <f t="shared" si="47"/>
        <v>0</v>
      </c>
      <c r="Q68" s="23">
        <f t="shared" si="47"/>
        <v>0</v>
      </c>
      <c r="R68" s="23">
        <f t="shared" si="47"/>
        <v>0</v>
      </c>
      <c r="S68" s="23">
        <f t="shared" si="47"/>
        <v>0</v>
      </c>
      <c r="T68" s="23">
        <f t="shared" si="47"/>
        <v>0</v>
      </c>
      <c r="U68" s="23">
        <f t="shared" si="47"/>
        <v>0</v>
      </c>
      <c r="V68" s="23">
        <f t="shared" si="47"/>
        <v>0</v>
      </c>
      <c r="W68" s="23">
        <f t="shared" si="47"/>
        <v>0</v>
      </c>
      <c r="X68" s="23">
        <f t="shared" si="47"/>
        <v>0</v>
      </c>
      <c r="Y68" s="23">
        <f t="shared" si="47"/>
        <v>0</v>
      </c>
      <c r="Z68" s="23">
        <f t="shared" si="47"/>
        <v>0</v>
      </c>
      <c r="AA68" s="23">
        <f t="shared" si="47"/>
        <v>0</v>
      </c>
      <c r="AB68" s="23">
        <f t="shared" si="47"/>
        <v>0</v>
      </c>
      <c r="AC68" s="23">
        <f t="shared" si="47"/>
        <v>0</v>
      </c>
      <c r="AD68" s="23">
        <f t="shared" si="47"/>
        <v>0</v>
      </c>
      <c r="AE68" s="23">
        <f t="shared" si="47"/>
        <v>0</v>
      </c>
      <c r="AF68" s="23">
        <f t="shared" si="47"/>
        <v>0</v>
      </c>
      <c r="AG68" s="23">
        <f t="shared" si="47"/>
        <v>0</v>
      </c>
      <c r="AH68" s="23">
        <f t="shared" si="47"/>
        <v>0</v>
      </c>
      <c r="AI68" s="23">
        <f t="shared" si="47"/>
        <v>0</v>
      </c>
      <c r="AJ68" s="23">
        <f t="shared" si="47"/>
        <v>0</v>
      </c>
      <c r="AK68" s="23">
        <f t="shared" si="47"/>
        <v>0</v>
      </c>
      <c r="AL68" s="23">
        <f t="shared" si="47"/>
        <v>0</v>
      </c>
      <c r="AM68" s="23">
        <f t="shared" si="47"/>
        <v>0</v>
      </c>
    </row>
    <row r="69" spans="1:41" ht="15.75" x14ac:dyDescent="0.25">
      <c r="A69" s="624"/>
      <c r="B69" s="13" t="str">
        <f t="shared" si="36"/>
        <v>Process</v>
      </c>
      <c r="C69" s="23">
        <f t="shared" si="38"/>
        <v>0</v>
      </c>
      <c r="D69" s="23">
        <f t="shared" ref="D69:AM69" si="48">((D15*0.5)+C33-D51)*D88*D103*D$2</f>
        <v>0</v>
      </c>
      <c r="E69" s="23">
        <f t="shared" si="48"/>
        <v>0</v>
      </c>
      <c r="F69" s="23">
        <f t="shared" si="48"/>
        <v>0</v>
      </c>
      <c r="G69" s="23">
        <f t="shared" si="48"/>
        <v>0</v>
      </c>
      <c r="H69" s="23">
        <f t="shared" si="48"/>
        <v>0</v>
      </c>
      <c r="I69" s="23">
        <f t="shared" si="48"/>
        <v>0</v>
      </c>
      <c r="J69" s="23">
        <f t="shared" si="48"/>
        <v>0</v>
      </c>
      <c r="K69" s="23">
        <f t="shared" si="48"/>
        <v>0</v>
      </c>
      <c r="L69" s="23">
        <f t="shared" si="48"/>
        <v>0</v>
      </c>
      <c r="M69" s="23">
        <f t="shared" si="48"/>
        <v>0</v>
      </c>
      <c r="N69" s="23">
        <f t="shared" si="48"/>
        <v>0</v>
      </c>
      <c r="O69" s="23">
        <f t="shared" si="48"/>
        <v>0</v>
      </c>
      <c r="P69" s="23">
        <f t="shared" si="48"/>
        <v>0</v>
      </c>
      <c r="Q69" s="23">
        <f t="shared" si="48"/>
        <v>0</v>
      </c>
      <c r="R69" s="23">
        <f t="shared" si="48"/>
        <v>0</v>
      </c>
      <c r="S69" s="23">
        <f t="shared" si="48"/>
        <v>0</v>
      </c>
      <c r="T69" s="23">
        <f t="shared" si="48"/>
        <v>0</v>
      </c>
      <c r="U69" s="23">
        <f t="shared" si="48"/>
        <v>0</v>
      </c>
      <c r="V69" s="23">
        <f t="shared" si="48"/>
        <v>0</v>
      </c>
      <c r="W69" s="23">
        <f t="shared" si="48"/>
        <v>0</v>
      </c>
      <c r="X69" s="23">
        <f t="shared" si="48"/>
        <v>0</v>
      </c>
      <c r="Y69" s="23">
        <f t="shared" si="48"/>
        <v>0</v>
      </c>
      <c r="Z69" s="23">
        <f t="shared" si="48"/>
        <v>0</v>
      </c>
      <c r="AA69" s="23">
        <f t="shared" si="48"/>
        <v>0</v>
      </c>
      <c r="AB69" s="23">
        <f t="shared" si="48"/>
        <v>0</v>
      </c>
      <c r="AC69" s="23">
        <f t="shared" si="48"/>
        <v>0</v>
      </c>
      <c r="AD69" s="23">
        <f t="shared" si="48"/>
        <v>0</v>
      </c>
      <c r="AE69" s="23">
        <f t="shared" si="48"/>
        <v>0</v>
      </c>
      <c r="AF69" s="23">
        <f t="shared" si="48"/>
        <v>0</v>
      </c>
      <c r="AG69" s="23">
        <f t="shared" si="48"/>
        <v>0</v>
      </c>
      <c r="AH69" s="23">
        <f t="shared" si="48"/>
        <v>0</v>
      </c>
      <c r="AI69" s="23">
        <f t="shared" si="48"/>
        <v>0</v>
      </c>
      <c r="AJ69" s="23">
        <f t="shared" si="48"/>
        <v>0</v>
      </c>
      <c r="AK69" s="23">
        <f t="shared" si="48"/>
        <v>0</v>
      </c>
      <c r="AL69" s="23">
        <f t="shared" si="48"/>
        <v>0</v>
      </c>
      <c r="AM69" s="23">
        <f t="shared" si="48"/>
        <v>0</v>
      </c>
    </row>
    <row r="70" spans="1:41" ht="15.75" x14ac:dyDescent="0.25">
      <c r="A70" s="624"/>
      <c r="B70" s="13" t="str">
        <f t="shared" si="36"/>
        <v>Refrigeration</v>
      </c>
      <c r="C70" s="23">
        <f t="shared" si="38"/>
        <v>0</v>
      </c>
      <c r="D70" s="23">
        <f t="shared" ref="D70:AM70" si="49">((D16*0.5)+C34-D52)*D89*D104*D$2</f>
        <v>0</v>
      </c>
      <c r="E70" s="23">
        <f t="shared" si="49"/>
        <v>0</v>
      </c>
      <c r="F70" s="23">
        <f t="shared" si="49"/>
        <v>0</v>
      </c>
      <c r="G70" s="23">
        <f t="shared" si="49"/>
        <v>0</v>
      </c>
      <c r="H70" s="23">
        <f t="shared" si="49"/>
        <v>0</v>
      </c>
      <c r="I70" s="23">
        <f t="shared" si="49"/>
        <v>0</v>
      </c>
      <c r="J70" s="23">
        <f t="shared" si="49"/>
        <v>0</v>
      </c>
      <c r="K70" s="23">
        <f t="shared" si="49"/>
        <v>0</v>
      </c>
      <c r="L70" s="23">
        <f t="shared" si="49"/>
        <v>0</v>
      </c>
      <c r="M70" s="23">
        <f t="shared" si="49"/>
        <v>0</v>
      </c>
      <c r="N70" s="23">
        <f t="shared" si="49"/>
        <v>0</v>
      </c>
      <c r="O70" s="23">
        <f t="shared" si="49"/>
        <v>0</v>
      </c>
      <c r="P70" s="23">
        <f t="shared" si="49"/>
        <v>0</v>
      </c>
      <c r="Q70" s="23">
        <f t="shared" si="49"/>
        <v>0</v>
      </c>
      <c r="R70" s="23">
        <f t="shared" si="49"/>
        <v>0</v>
      </c>
      <c r="S70" s="23">
        <f t="shared" si="49"/>
        <v>0</v>
      </c>
      <c r="T70" s="23">
        <f t="shared" si="49"/>
        <v>0</v>
      </c>
      <c r="U70" s="23">
        <f t="shared" si="49"/>
        <v>0</v>
      </c>
      <c r="V70" s="23">
        <f t="shared" si="49"/>
        <v>0</v>
      </c>
      <c r="W70" s="23">
        <f t="shared" si="49"/>
        <v>0</v>
      </c>
      <c r="X70" s="23">
        <f t="shared" si="49"/>
        <v>0</v>
      </c>
      <c r="Y70" s="23">
        <f t="shared" si="49"/>
        <v>0</v>
      </c>
      <c r="Z70" s="23">
        <f t="shared" si="49"/>
        <v>0</v>
      </c>
      <c r="AA70" s="23">
        <f t="shared" si="49"/>
        <v>0</v>
      </c>
      <c r="AB70" s="23">
        <f t="shared" si="49"/>
        <v>0</v>
      </c>
      <c r="AC70" s="23">
        <f t="shared" si="49"/>
        <v>0</v>
      </c>
      <c r="AD70" s="23">
        <f t="shared" si="49"/>
        <v>0</v>
      </c>
      <c r="AE70" s="23">
        <f t="shared" si="49"/>
        <v>0</v>
      </c>
      <c r="AF70" s="23">
        <f t="shared" si="49"/>
        <v>0</v>
      </c>
      <c r="AG70" s="23">
        <f t="shared" si="49"/>
        <v>0</v>
      </c>
      <c r="AH70" s="23">
        <f t="shared" si="49"/>
        <v>0</v>
      </c>
      <c r="AI70" s="23">
        <f t="shared" si="49"/>
        <v>0</v>
      </c>
      <c r="AJ70" s="23">
        <f t="shared" si="49"/>
        <v>0</v>
      </c>
      <c r="AK70" s="23">
        <f t="shared" si="49"/>
        <v>0</v>
      </c>
      <c r="AL70" s="23">
        <f t="shared" si="49"/>
        <v>0</v>
      </c>
      <c r="AM70" s="23">
        <f t="shared" si="49"/>
        <v>0</v>
      </c>
    </row>
    <row r="71" spans="1:41" ht="15.75" x14ac:dyDescent="0.25">
      <c r="A71" s="624"/>
      <c r="B71" s="13" t="str">
        <f t="shared" si="36"/>
        <v>Water Heating</v>
      </c>
      <c r="C71" s="23">
        <f t="shared" si="38"/>
        <v>0</v>
      </c>
      <c r="D71" s="23">
        <f t="shared" ref="D71:AM71" si="50">((D17*0.5)+C35-D53)*D90*D105*D$2</f>
        <v>0</v>
      </c>
      <c r="E71" s="23">
        <f t="shared" si="50"/>
        <v>0</v>
      </c>
      <c r="F71" s="23">
        <f t="shared" si="50"/>
        <v>0</v>
      </c>
      <c r="G71" s="23">
        <f t="shared" si="50"/>
        <v>0</v>
      </c>
      <c r="H71" s="23">
        <f t="shared" si="50"/>
        <v>0</v>
      </c>
      <c r="I71" s="23">
        <f t="shared" si="50"/>
        <v>0</v>
      </c>
      <c r="J71" s="23">
        <f t="shared" si="50"/>
        <v>0</v>
      </c>
      <c r="K71" s="23">
        <f t="shared" si="50"/>
        <v>0</v>
      </c>
      <c r="L71" s="23">
        <f t="shared" si="50"/>
        <v>0</v>
      </c>
      <c r="M71" s="23">
        <f t="shared" si="50"/>
        <v>0</v>
      </c>
      <c r="N71" s="23">
        <f t="shared" si="50"/>
        <v>0</v>
      </c>
      <c r="O71" s="23">
        <f t="shared" si="50"/>
        <v>0</v>
      </c>
      <c r="P71" s="23">
        <f t="shared" si="50"/>
        <v>0</v>
      </c>
      <c r="Q71" s="23">
        <f t="shared" si="50"/>
        <v>0</v>
      </c>
      <c r="R71" s="23">
        <f t="shared" si="50"/>
        <v>0</v>
      </c>
      <c r="S71" s="23">
        <f t="shared" si="50"/>
        <v>0</v>
      </c>
      <c r="T71" s="23">
        <f t="shared" si="50"/>
        <v>0</v>
      </c>
      <c r="U71" s="23">
        <f t="shared" si="50"/>
        <v>0</v>
      </c>
      <c r="V71" s="23">
        <f t="shared" si="50"/>
        <v>0</v>
      </c>
      <c r="W71" s="23">
        <f t="shared" si="50"/>
        <v>0</v>
      </c>
      <c r="X71" s="23">
        <f t="shared" si="50"/>
        <v>0</v>
      </c>
      <c r="Y71" s="23">
        <f t="shared" si="50"/>
        <v>0</v>
      </c>
      <c r="Z71" s="23">
        <f t="shared" si="50"/>
        <v>0</v>
      </c>
      <c r="AA71" s="23">
        <f t="shared" si="50"/>
        <v>0</v>
      </c>
      <c r="AB71" s="23">
        <f t="shared" si="50"/>
        <v>0</v>
      </c>
      <c r="AC71" s="23">
        <f t="shared" si="50"/>
        <v>0</v>
      </c>
      <c r="AD71" s="23">
        <f t="shared" si="50"/>
        <v>0</v>
      </c>
      <c r="AE71" s="23">
        <f t="shared" si="50"/>
        <v>0</v>
      </c>
      <c r="AF71" s="23">
        <f t="shared" si="50"/>
        <v>0</v>
      </c>
      <c r="AG71" s="23">
        <f t="shared" si="50"/>
        <v>0</v>
      </c>
      <c r="AH71" s="23">
        <f t="shared" si="50"/>
        <v>0</v>
      </c>
      <c r="AI71" s="23">
        <f t="shared" si="50"/>
        <v>0</v>
      </c>
      <c r="AJ71" s="23">
        <f t="shared" si="50"/>
        <v>0</v>
      </c>
      <c r="AK71" s="23">
        <f t="shared" si="50"/>
        <v>0</v>
      </c>
      <c r="AL71" s="23">
        <f t="shared" si="50"/>
        <v>0</v>
      </c>
      <c r="AM71" s="23">
        <f t="shared" si="50"/>
        <v>0</v>
      </c>
    </row>
    <row r="72" spans="1:41" ht="15.75" customHeight="1" x14ac:dyDescent="0.25">
      <c r="A72" s="624"/>
      <c r="B72" s="13" t="str">
        <f t="shared" si="36"/>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25">
      <c r="A73" s="624"/>
      <c r="B73" s="226" t="s">
        <v>25</v>
      </c>
      <c r="C73" s="23">
        <f>SUM(C59:C72)</f>
        <v>0</v>
      </c>
      <c r="D73" s="23">
        <f>SUM(D59:D72)</f>
        <v>0</v>
      </c>
      <c r="E73" s="23">
        <f t="shared" ref="E73:AM73" si="51">SUM(E59:E72)</f>
        <v>0</v>
      </c>
      <c r="F73" s="23">
        <f t="shared" si="51"/>
        <v>0</v>
      </c>
      <c r="G73" s="23">
        <f t="shared" si="51"/>
        <v>0</v>
      </c>
      <c r="H73" s="23">
        <f t="shared" si="51"/>
        <v>0</v>
      </c>
      <c r="I73" s="23">
        <f t="shared" si="51"/>
        <v>0</v>
      </c>
      <c r="J73" s="23">
        <f t="shared" si="51"/>
        <v>0</v>
      </c>
      <c r="K73" s="23">
        <f t="shared" si="51"/>
        <v>0</v>
      </c>
      <c r="L73" s="23">
        <f t="shared" si="51"/>
        <v>0</v>
      </c>
      <c r="M73" s="23">
        <f t="shared" si="51"/>
        <v>0</v>
      </c>
      <c r="N73" s="23">
        <f t="shared" si="51"/>
        <v>0</v>
      </c>
      <c r="O73" s="23">
        <f t="shared" si="51"/>
        <v>0</v>
      </c>
      <c r="P73" s="23">
        <f t="shared" si="51"/>
        <v>0</v>
      </c>
      <c r="Q73" s="23">
        <f t="shared" si="51"/>
        <v>0</v>
      </c>
      <c r="R73" s="23">
        <f t="shared" si="51"/>
        <v>0</v>
      </c>
      <c r="S73" s="23">
        <f t="shared" si="51"/>
        <v>0</v>
      </c>
      <c r="T73" s="23">
        <f t="shared" si="51"/>
        <v>0</v>
      </c>
      <c r="U73" s="23">
        <f t="shared" si="51"/>
        <v>0</v>
      </c>
      <c r="V73" s="23">
        <f t="shared" si="51"/>
        <v>0</v>
      </c>
      <c r="W73" s="23">
        <f t="shared" si="51"/>
        <v>0</v>
      </c>
      <c r="X73" s="23">
        <f t="shared" si="51"/>
        <v>0</v>
      </c>
      <c r="Y73" s="23">
        <f t="shared" si="51"/>
        <v>0</v>
      </c>
      <c r="Z73" s="23">
        <f t="shared" si="51"/>
        <v>0</v>
      </c>
      <c r="AA73" s="23">
        <f t="shared" si="51"/>
        <v>0</v>
      </c>
      <c r="AB73" s="23">
        <f t="shared" si="51"/>
        <v>0</v>
      </c>
      <c r="AC73" s="23">
        <f t="shared" si="51"/>
        <v>0</v>
      </c>
      <c r="AD73" s="23">
        <f t="shared" si="51"/>
        <v>0</v>
      </c>
      <c r="AE73" s="23">
        <f t="shared" si="51"/>
        <v>0</v>
      </c>
      <c r="AF73" s="23">
        <f t="shared" si="51"/>
        <v>0</v>
      </c>
      <c r="AG73" s="23">
        <f t="shared" si="51"/>
        <v>0</v>
      </c>
      <c r="AH73" s="23">
        <f t="shared" si="51"/>
        <v>0</v>
      </c>
      <c r="AI73" s="23">
        <f t="shared" si="51"/>
        <v>0</v>
      </c>
      <c r="AJ73" s="23">
        <f t="shared" si="51"/>
        <v>0</v>
      </c>
      <c r="AK73" s="23">
        <f t="shared" si="51"/>
        <v>0</v>
      </c>
      <c r="AL73" s="23">
        <f t="shared" si="51"/>
        <v>0</v>
      </c>
      <c r="AM73" s="23">
        <f t="shared" si="51"/>
        <v>0</v>
      </c>
    </row>
    <row r="74" spans="1:41" ht="16.5" customHeight="1" thickBot="1" x14ac:dyDescent="0.3">
      <c r="A74" s="625"/>
      <c r="B74" s="127" t="s">
        <v>26</v>
      </c>
      <c r="C74" s="24">
        <f>C73</f>
        <v>0</v>
      </c>
      <c r="D74" s="24">
        <f>C74+D73</f>
        <v>0</v>
      </c>
      <c r="E74" s="24">
        <f t="shared" ref="E74:AM74" si="52">D74+E73</f>
        <v>0</v>
      </c>
      <c r="F74" s="24">
        <f t="shared" si="52"/>
        <v>0</v>
      </c>
      <c r="G74" s="24">
        <f t="shared" si="52"/>
        <v>0</v>
      </c>
      <c r="H74" s="24">
        <f t="shared" si="52"/>
        <v>0</v>
      </c>
      <c r="I74" s="24">
        <f t="shared" si="52"/>
        <v>0</v>
      </c>
      <c r="J74" s="24">
        <f t="shared" si="52"/>
        <v>0</v>
      </c>
      <c r="K74" s="24">
        <f t="shared" si="52"/>
        <v>0</v>
      </c>
      <c r="L74" s="24">
        <f t="shared" si="52"/>
        <v>0</v>
      </c>
      <c r="M74" s="24">
        <f t="shared" si="52"/>
        <v>0</v>
      </c>
      <c r="N74" s="24">
        <f t="shared" si="52"/>
        <v>0</v>
      </c>
      <c r="O74" s="24">
        <f t="shared" si="52"/>
        <v>0</v>
      </c>
      <c r="P74" s="24">
        <f t="shared" si="52"/>
        <v>0</v>
      </c>
      <c r="Q74" s="24">
        <f t="shared" si="52"/>
        <v>0</v>
      </c>
      <c r="R74" s="24">
        <f t="shared" si="52"/>
        <v>0</v>
      </c>
      <c r="S74" s="24">
        <f t="shared" si="52"/>
        <v>0</v>
      </c>
      <c r="T74" s="24">
        <f t="shared" si="52"/>
        <v>0</v>
      </c>
      <c r="U74" s="24">
        <f t="shared" si="52"/>
        <v>0</v>
      </c>
      <c r="V74" s="24">
        <f t="shared" si="52"/>
        <v>0</v>
      </c>
      <c r="W74" s="24">
        <f t="shared" si="52"/>
        <v>0</v>
      </c>
      <c r="X74" s="24">
        <f t="shared" si="52"/>
        <v>0</v>
      </c>
      <c r="Y74" s="24">
        <f t="shared" si="52"/>
        <v>0</v>
      </c>
      <c r="Z74" s="24">
        <f t="shared" si="52"/>
        <v>0</v>
      </c>
      <c r="AA74" s="24">
        <f t="shared" si="52"/>
        <v>0</v>
      </c>
      <c r="AB74" s="24">
        <f t="shared" si="52"/>
        <v>0</v>
      </c>
      <c r="AC74" s="24">
        <f t="shared" si="52"/>
        <v>0</v>
      </c>
      <c r="AD74" s="24">
        <f t="shared" si="52"/>
        <v>0</v>
      </c>
      <c r="AE74" s="24">
        <f t="shared" si="52"/>
        <v>0</v>
      </c>
      <c r="AF74" s="24">
        <f t="shared" si="52"/>
        <v>0</v>
      </c>
      <c r="AG74" s="24">
        <f t="shared" si="52"/>
        <v>0</v>
      </c>
      <c r="AH74" s="24">
        <f t="shared" si="52"/>
        <v>0</v>
      </c>
      <c r="AI74" s="24">
        <f t="shared" si="52"/>
        <v>0</v>
      </c>
      <c r="AJ74" s="24">
        <f t="shared" si="52"/>
        <v>0</v>
      </c>
      <c r="AK74" s="24">
        <f t="shared" si="52"/>
        <v>0</v>
      </c>
      <c r="AL74" s="24">
        <f t="shared" si="52"/>
        <v>0</v>
      </c>
      <c r="AM74" s="24">
        <f t="shared" si="52"/>
        <v>0</v>
      </c>
    </row>
    <row r="75" spans="1:41" x14ac:dyDescent="0.25">
      <c r="A75" s="8"/>
      <c r="B75" s="30"/>
      <c r="C75" s="27"/>
      <c r="D75" s="32"/>
      <c r="E75" s="27"/>
      <c r="F75" s="32"/>
      <c r="G75" s="27"/>
      <c r="H75" s="32"/>
      <c r="I75" s="27"/>
      <c r="J75" s="32"/>
      <c r="K75" s="27"/>
      <c r="L75" s="32"/>
      <c r="M75" s="27"/>
      <c r="N75" s="32"/>
      <c r="O75" s="27"/>
      <c r="P75" s="32"/>
      <c r="Q75" s="27"/>
      <c r="R75" s="32"/>
      <c r="S75" s="27"/>
      <c r="T75" s="32"/>
      <c r="U75" s="27"/>
      <c r="V75" s="32"/>
      <c r="W75" s="27"/>
      <c r="X75" s="32"/>
      <c r="Y75" s="27"/>
      <c r="Z75" s="32"/>
      <c r="AA75" s="27"/>
      <c r="AB75" s="32"/>
      <c r="AC75" s="27"/>
      <c r="AD75" s="32"/>
      <c r="AE75" s="27"/>
      <c r="AF75" s="32"/>
      <c r="AG75" s="27"/>
      <c r="AH75" s="32"/>
      <c r="AI75" s="27"/>
      <c r="AJ75" s="32"/>
      <c r="AK75" s="27"/>
      <c r="AL75" s="32"/>
      <c r="AM75" s="27"/>
    </row>
    <row r="76" spans="1:41" s="95" customFormat="1" ht="15.75" thickBot="1" x14ac:dyDescent="0.3">
      <c r="B76" s="394"/>
      <c r="C76" s="395"/>
      <c r="D76" s="395"/>
      <c r="E76" s="395"/>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row>
    <row r="77" spans="1:41" s="95" customFormat="1" ht="16.5" thickBot="1" x14ac:dyDescent="0.3">
      <c r="A77" s="626" t="s">
        <v>12</v>
      </c>
      <c r="B77" s="17" t="s">
        <v>12</v>
      </c>
      <c r="C77" s="135">
        <f>C$4</f>
        <v>45292</v>
      </c>
      <c r="D77" s="135">
        <f t="shared" ref="D77:AM77" si="53">D$4</f>
        <v>45323</v>
      </c>
      <c r="E77" s="135">
        <f t="shared" si="53"/>
        <v>45352</v>
      </c>
      <c r="F77" s="135">
        <f t="shared" si="53"/>
        <v>45383</v>
      </c>
      <c r="G77" s="135">
        <f t="shared" si="53"/>
        <v>45413</v>
      </c>
      <c r="H77" s="135">
        <f t="shared" si="53"/>
        <v>45444</v>
      </c>
      <c r="I77" s="135">
        <f t="shared" si="53"/>
        <v>45474</v>
      </c>
      <c r="J77" s="135">
        <f t="shared" si="53"/>
        <v>45505</v>
      </c>
      <c r="K77" s="135">
        <f t="shared" si="53"/>
        <v>45536</v>
      </c>
      <c r="L77" s="135">
        <f t="shared" si="53"/>
        <v>45566</v>
      </c>
      <c r="M77" s="135">
        <f t="shared" si="53"/>
        <v>45597</v>
      </c>
      <c r="N77" s="135">
        <f t="shared" si="53"/>
        <v>45627</v>
      </c>
      <c r="O77" s="135">
        <f t="shared" si="53"/>
        <v>45658</v>
      </c>
      <c r="P77" s="135">
        <f t="shared" si="53"/>
        <v>45689</v>
      </c>
      <c r="Q77" s="135">
        <f t="shared" si="53"/>
        <v>45717</v>
      </c>
      <c r="R77" s="135">
        <f t="shared" si="53"/>
        <v>45748</v>
      </c>
      <c r="S77" s="135">
        <f t="shared" si="53"/>
        <v>45778</v>
      </c>
      <c r="T77" s="135">
        <f t="shared" si="53"/>
        <v>45809</v>
      </c>
      <c r="U77" s="135">
        <f t="shared" si="53"/>
        <v>45839</v>
      </c>
      <c r="V77" s="135">
        <f t="shared" si="53"/>
        <v>45870</v>
      </c>
      <c r="W77" s="135">
        <f t="shared" si="53"/>
        <v>45901</v>
      </c>
      <c r="X77" s="135">
        <f t="shared" si="53"/>
        <v>45931</v>
      </c>
      <c r="Y77" s="135">
        <f t="shared" si="53"/>
        <v>45962</v>
      </c>
      <c r="Z77" s="135">
        <f t="shared" si="53"/>
        <v>45992</v>
      </c>
      <c r="AA77" s="135">
        <f t="shared" si="53"/>
        <v>46023</v>
      </c>
      <c r="AB77" s="135">
        <f t="shared" si="53"/>
        <v>46054</v>
      </c>
      <c r="AC77" s="135">
        <f t="shared" si="53"/>
        <v>46082</v>
      </c>
      <c r="AD77" s="135">
        <f t="shared" si="53"/>
        <v>46113</v>
      </c>
      <c r="AE77" s="135">
        <f t="shared" si="53"/>
        <v>46143</v>
      </c>
      <c r="AF77" s="135">
        <f t="shared" si="53"/>
        <v>46174</v>
      </c>
      <c r="AG77" s="135">
        <f t="shared" si="53"/>
        <v>46204</v>
      </c>
      <c r="AH77" s="135">
        <f t="shared" si="53"/>
        <v>46235</v>
      </c>
      <c r="AI77" s="135">
        <f t="shared" si="53"/>
        <v>46266</v>
      </c>
      <c r="AJ77" s="135">
        <f t="shared" si="53"/>
        <v>46296</v>
      </c>
      <c r="AK77" s="135">
        <f t="shared" si="53"/>
        <v>46327</v>
      </c>
      <c r="AL77" s="135">
        <f t="shared" si="53"/>
        <v>46357</v>
      </c>
      <c r="AM77" s="135">
        <f t="shared" si="53"/>
        <v>46388</v>
      </c>
      <c r="AO77" s="95" t="s">
        <v>172</v>
      </c>
    </row>
    <row r="78" spans="1:41" s="95" customFormat="1" ht="15.75" customHeight="1" x14ac:dyDescent="0.25">
      <c r="A78" s="627"/>
      <c r="B78" s="13" t="str">
        <f>B59</f>
        <v>Air Comp</v>
      </c>
      <c r="C78" s="375">
        <f>'2M - SGS'!C78</f>
        <v>8.5109000000000004E-2</v>
      </c>
      <c r="D78" s="375">
        <f>'2M - SGS'!D78</f>
        <v>7.7715000000000006E-2</v>
      </c>
      <c r="E78" s="375">
        <f>'2M - SGS'!E78</f>
        <v>8.6136000000000004E-2</v>
      </c>
      <c r="F78" s="375">
        <f>'2M - SGS'!F78</f>
        <v>7.9796000000000006E-2</v>
      </c>
      <c r="G78" s="375">
        <f>'2M - SGS'!G78</f>
        <v>8.5334999999999994E-2</v>
      </c>
      <c r="H78" s="375">
        <f>'2M - SGS'!H78</f>
        <v>8.1994999999999998E-2</v>
      </c>
      <c r="I78" s="375">
        <f>'2M - SGS'!I78</f>
        <v>8.4098999999999993E-2</v>
      </c>
      <c r="J78" s="375">
        <f>'2M - SGS'!J78</f>
        <v>8.4198999999999996E-2</v>
      </c>
      <c r="K78" s="375">
        <f>'2M - SGS'!K78</f>
        <v>8.2512000000000002E-2</v>
      </c>
      <c r="L78" s="375">
        <f>'2M - SGS'!L78</f>
        <v>8.5277000000000006E-2</v>
      </c>
      <c r="M78" s="375">
        <f>'2M - SGS'!M78</f>
        <v>8.2588999999999996E-2</v>
      </c>
      <c r="N78" s="375">
        <f>'2M - SGS'!N78</f>
        <v>8.5237999999999994E-2</v>
      </c>
      <c r="O78" s="375">
        <f>'2M - SGS'!O78</f>
        <v>8.5109000000000004E-2</v>
      </c>
      <c r="P78" s="375">
        <f>'2M - SGS'!P78</f>
        <v>7.7715000000000006E-2</v>
      </c>
      <c r="Q78" s="375">
        <f>'2M - SGS'!Q78</f>
        <v>8.6136000000000004E-2</v>
      </c>
      <c r="R78" s="375">
        <f>'2M - SGS'!R78</f>
        <v>7.9796000000000006E-2</v>
      </c>
      <c r="S78" s="375">
        <f>'2M - SGS'!S78</f>
        <v>8.5334999999999994E-2</v>
      </c>
      <c r="T78" s="375">
        <f>'2M - SGS'!T78</f>
        <v>8.1994999999999998E-2</v>
      </c>
      <c r="U78" s="375">
        <f>'2M - SGS'!U78</f>
        <v>8.4098999999999993E-2</v>
      </c>
      <c r="V78" s="375">
        <f>'2M - SGS'!V78</f>
        <v>8.4198999999999996E-2</v>
      </c>
      <c r="W78" s="375">
        <f>'2M - SGS'!W78</f>
        <v>8.2512000000000002E-2</v>
      </c>
      <c r="X78" s="375">
        <f>'2M - SGS'!X78</f>
        <v>8.5277000000000006E-2</v>
      </c>
      <c r="Y78" s="375">
        <f>'2M - SGS'!Y78</f>
        <v>8.2588999999999996E-2</v>
      </c>
      <c r="Z78" s="375">
        <f>'2M - SGS'!Z78</f>
        <v>8.5237999999999994E-2</v>
      </c>
      <c r="AA78" s="375">
        <f>'2M - SGS'!AA78</f>
        <v>8.5109000000000004E-2</v>
      </c>
      <c r="AB78" s="375">
        <f>'2M - SGS'!AB78</f>
        <v>7.7715000000000006E-2</v>
      </c>
      <c r="AC78" s="375">
        <f>'2M - SGS'!AC78</f>
        <v>8.6136000000000004E-2</v>
      </c>
      <c r="AD78" s="375">
        <f>'2M - SGS'!AD78</f>
        <v>7.9796000000000006E-2</v>
      </c>
      <c r="AE78" s="375">
        <f>'2M - SGS'!AE78</f>
        <v>8.5334999999999994E-2</v>
      </c>
      <c r="AF78" s="375">
        <f>'2M - SGS'!AF78</f>
        <v>8.1994999999999998E-2</v>
      </c>
      <c r="AG78" s="375">
        <f>'2M - SGS'!AG78</f>
        <v>8.4098999999999993E-2</v>
      </c>
      <c r="AH78" s="375">
        <f>'2M - SGS'!AH78</f>
        <v>8.4198999999999996E-2</v>
      </c>
      <c r="AI78" s="375">
        <f>'2M - SGS'!AI78</f>
        <v>8.2512000000000002E-2</v>
      </c>
      <c r="AJ78" s="375">
        <f>'2M - SGS'!AJ78</f>
        <v>8.5277000000000006E-2</v>
      </c>
      <c r="AK78" s="375">
        <f>'2M - SGS'!AK78</f>
        <v>8.2588999999999996E-2</v>
      </c>
      <c r="AL78" s="375">
        <f>'2M - SGS'!AL78</f>
        <v>8.5237999999999994E-2</v>
      </c>
      <c r="AM78" s="375">
        <f>'2M - SGS'!AM78</f>
        <v>8.5109000000000004E-2</v>
      </c>
      <c r="AO78" s="373">
        <f t="shared" ref="AO78:AO90" si="54">SUM(C78:N78)</f>
        <v>1.0000000000000002</v>
      </c>
    </row>
    <row r="79" spans="1:41" s="95" customFormat="1" ht="15.75" x14ac:dyDescent="0.25">
      <c r="A79" s="627"/>
      <c r="B79" s="13" t="str">
        <f t="shared" ref="B79:B90" si="55">B60</f>
        <v>Building Shell</v>
      </c>
      <c r="C79" s="375">
        <f>'2M - SGS'!C79</f>
        <v>0.107824</v>
      </c>
      <c r="D79" s="375">
        <f>'2M - SGS'!D79</f>
        <v>9.1051999999999994E-2</v>
      </c>
      <c r="E79" s="375">
        <f>'2M - SGS'!E79</f>
        <v>7.1135000000000004E-2</v>
      </c>
      <c r="F79" s="375">
        <f>'2M - SGS'!F79</f>
        <v>4.1179E-2</v>
      </c>
      <c r="G79" s="375">
        <f>'2M - SGS'!G79</f>
        <v>4.4423999999999998E-2</v>
      </c>
      <c r="H79" s="375">
        <f>'2M - SGS'!H79</f>
        <v>0.106128</v>
      </c>
      <c r="I79" s="375">
        <f>'2M - SGS'!I79</f>
        <v>0.14288100000000001</v>
      </c>
      <c r="J79" s="375">
        <f>'2M - SGS'!J79</f>
        <v>0.133494</v>
      </c>
      <c r="K79" s="375">
        <f>'2M - SGS'!K79</f>
        <v>5.781E-2</v>
      </c>
      <c r="L79" s="375">
        <f>'2M - SGS'!L79</f>
        <v>3.8018000000000003E-2</v>
      </c>
      <c r="M79" s="375">
        <f>'2M - SGS'!M79</f>
        <v>6.2103999999999999E-2</v>
      </c>
      <c r="N79" s="375">
        <f>'2M - SGS'!N79</f>
        <v>0.103951</v>
      </c>
      <c r="O79" s="375">
        <f>'2M - SGS'!O79</f>
        <v>0.107824</v>
      </c>
      <c r="P79" s="375">
        <f>'2M - SGS'!P79</f>
        <v>9.1051999999999994E-2</v>
      </c>
      <c r="Q79" s="375">
        <f>'2M - SGS'!Q79</f>
        <v>7.1135000000000004E-2</v>
      </c>
      <c r="R79" s="375">
        <f>'2M - SGS'!R79</f>
        <v>4.1179E-2</v>
      </c>
      <c r="S79" s="375">
        <f>'2M - SGS'!S79</f>
        <v>4.4423999999999998E-2</v>
      </c>
      <c r="T79" s="375">
        <f>'2M - SGS'!T79</f>
        <v>0.106128</v>
      </c>
      <c r="U79" s="375">
        <f>'2M - SGS'!U79</f>
        <v>0.14288100000000001</v>
      </c>
      <c r="V79" s="375">
        <f>'2M - SGS'!V79</f>
        <v>0.133494</v>
      </c>
      <c r="W79" s="375">
        <f>'2M - SGS'!W79</f>
        <v>5.781E-2</v>
      </c>
      <c r="X79" s="375">
        <f>'2M - SGS'!X79</f>
        <v>3.8018000000000003E-2</v>
      </c>
      <c r="Y79" s="375">
        <f>'2M - SGS'!Y79</f>
        <v>6.2103999999999999E-2</v>
      </c>
      <c r="Z79" s="375">
        <f>'2M - SGS'!Z79</f>
        <v>0.103951</v>
      </c>
      <c r="AA79" s="375">
        <f>'2M - SGS'!AA79</f>
        <v>0.107824</v>
      </c>
      <c r="AB79" s="375">
        <f>'2M - SGS'!AB79</f>
        <v>9.1051999999999994E-2</v>
      </c>
      <c r="AC79" s="375">
        <f>'2M - SGS'!AC79</f>
        <v>7.1135000000000004E-2</v>
      </c>
      <c r="AD79" s="375">
        <f>'2M - SGS'!AD79</f>
        <v>4.1179E-2</v>
      </c>
      <c r="AE79" s="375">
        <f>'2M - SGS'!AE79</f>
        <v>4.4423999999999998E-2</v>
      </c>
      <c r="AF79" s="375">
        <f>'2M - SGS'!AF79</f>
        <v>0.106128</v>
      </c>
      <c r="AG79" s="375">
        <f>'2M - SGS'!AG79</f>
        <v>0.14288100000000001</v>
      </c>
      <c r="AH79" s="375">
        <f>'2M - SGS'!AH79</f>
        <v>0.133494</v>
      </c>
      <c r="AI79" s="375">
        <f>'2M - SGS'!AI79</f>
        <v>5.781E-2</v>
      </c>
      <c r="AJ79" s="375">
        <f>'2M - SGS'!AJ79</f>
        <v>3.8018000000000003E-2</v>
      </c>
      <c r="AK79" s="375">
        <f>'2M - SGS'!AK79</f>
        <v>6.2103999999999999E-2</v>
      </c>
      <c r="AL79" s="375">
        <f>'2M - SGS'!AL79</f>
        <v>0.103951</v>
      </c>
      <c r="AM79" s="375">
        <f>'2M - SGS'!AM79</f>
        <v>0.107824</v>
      </c>
      <c r="AO79" s="373">
        <f t="shared" si="54"/>
        <v>1</v>
      </c>
    </row>
    <row r="80" spans="1:41" s="95" customFormat="1" ht="15.75" x14ac:dyDescent="0.25">
      <c r="A80" s="627"/>
      <c r="B80" s="13" t="str">
        <f t="shared" si="55"/>
        <v>Cooking</v>
      </c>
      <c r="C80" s="375">
        <f>'2M - SGS'!C80</f>
        <v>8.6096000000000006E-2</v>
      </c>
      <c r="D80" s="375">
        <f>'2M - SGS'!D80</f>
        <v>7.8608999999999998E-2</v>
      </c>
      <c r="E80" s="375">
        <f>'2M - SGS'!E80</f>
        <v>8.1547999999999995E-2</v>
      </c>
      <c r="F80" s="375">
        <f>'2M - SGS'!F80</f>
        <v>7.2947999999999999E-2</v>
      </c>
      <c r="G80" s="375">
        <f>'2M - SGS'!G80</f>
        <v>8.6277000000000006E-2</v>
      </c>
      <c r="H80" s="375">
        <f>'2M - SGS'!H80</f>
        <v>8.3294000000000007E-2</v>
      </c>
      <c r="I80" s="375">
        <f>'2M - SGS'!I80</f>
        <v>8.5859000000000005E-2</v>
      </c>
      <c r="J80" s="375">
        <f>'2M - SGS'!J80</f>
        <v>8.5885000000000003E-2</v>
      </c>
      <c r="K80" s="375">
        <f>'2M - SGS'!K80</f>
        <v>8.3474999999999994E-2</v>
      </c>
      <c r="L80" s="375">
        <f>'2M - SGS'!L80</f>
        <v>8.6262000000000005E-2</v>
      </c>
      <c r="M80" s="375">
        <f>'2M - SGS'!M80</f>
        <v>8.3496000000000001E-2</v>
      </c>
      <c r="N80" s="375">
        <f>'2M - SGS'!N80</f>
        <v>8.6250999999999994E-2</v>
      </c>
      <c r="O80" s="375">
        <f>'2M - SGS'!O80</f>
        <v>8.6096000000000006E-2</v>
      </c>
      <c r="P80" s="375">
        <f>'2M - SGS'!P80</f>
        <v>7.8608999999999998E-2</v>
      </c>
      <c r="Q80" s="375">
        <f>'2M - SGS'!Q80</f>
        <v>8.1547999999999995E-2</v>
      </c>
      <c r="R80" s="375">
        <f>'2M - SGS'!R80</f>
        <v>7.2947999999999999E-2</v>
      </c>
      <c r="S80" s="375">
        <f>'2M - SGS'!S80</f>
        <v>8.6277000000000006E-2</v>
      </c>
      <c r="T80" s="375">
        <f>'2M - SGS'!T80</f>
        <v>8.3294000000000007E-2</v>
      </c>
      <c r="U80" s="375">
        <f>'2M - SGS'!U80</f>
        <v>8.5859000000000005E-2</v>
      </c>
      <c r="V80" s="375">
        <f>'2M - SGS'!V80</f>
        <v>8.5885000000000003E-2</v>
      </c>
      <c r="W80" s="375">
        <f>'2M - SGS'!W80</f>
        <v>8.3474999999999994E-2</v>
      </c>
      <c r="X80" s="375">
        <f>'2M - SGS'!X80</f>
        <v>8.6262000000000005E-2</v>
      </c>
      <c r="Y80" s="375">
        <f>'2M - SGS'!Y80</f>
        <v>8.3496000000000001E-2</v>
      </c>
      <c r="Z80" s="375">
        <f>'2M - SGS'!Z80</f>
        <v>8.6250999999999994E-2</v>
      </c>
      <c r="AA80" s="375">
        <f>'2M - SGS'!AA80</f>
        <v>8.6096000000000006E-2</v>
      </c>
      <c r="AB80" s="375">
        <f>'2M - SGS'!AB80</f>
        <v>7.8608999999999998E-2</v>
      </c>
      <c r="AC80" s="375">
        <f>'2M - SGS'!AC80</f>
        <v>8.1547999999999995E-2</v>
      </c>
      <c r="AD80" s="375">
        <f>'2M - SGS'!AD80</f>
        <v>7.2947999999999999E-2</v>
      </c>
      <c r="AE80" s="375">
        <f>'2M - SGS'!AE80</f>
        <v>8.6277000000000006E-2</v>
      </c>
      <c r="AF80" s="375">
        <f>'2M - SGS'!AF80</f>
        <v>8.3294000000000007E-2</v>
      </c>
      <c r="AG80" s="375">
        <f>'2M - SGS'!AG80</f>
        <v>8.5859000000000005E-2</v>
      </c>
      <c r="AH80" s="375">
        <f>'2M - SGS'!AH80</f>
        <v>8.5885000000000003E-2</v>
      </c>
      <c r="AI80" s="375">
        <f>'2M - SGS'!AI80</f>
        <v>8.3474999999999994E-2</v>
      </c>
      <c r="AJ80" s="375">
        <f>'2M - SGS'!AJ80</f>
        <v>8.6262000000000005E-2</v>
      </c>
      <c r="AK80" s="375">
        <f>'2M - SGS'!AK80</f>
        <v>8.3496000000000001E-2</v>
      </c>
      <c r="AL80" s="375">
        <f>'2M - SGS'!AL80</f>
        <v>8.6250999999999994E-2</v>
      </c>
      <c r="AM80" s="375">
        <f>'2M - SGS'!AM80</f>
        <v>8.6096000000000006E-2</v>
      </c>
      <c r="AO80" s="373">
        <f t="shared" si="54"/>
        <v>0.99999999999999989</v>
      </c>
    </row>
    <row r="81" spans="1:41" s="95" customFormat="1" ht="15.75" x14ac:dyDescent="0.25">
      <c r="A81" s="627"/>
      <c r="B81" s="13" t="str">
        <f t="shared" si="55"/>
        <v>Cooling</v>
      </c>
      <c r="C81" s="375">
        <f>'2M - SGS'!C81</f>
        <v>6.0000000000000002E-6</v>
      </c>
      <c r="D81" s="375">
        <f>'2M - SGS'!D81</f>
        <v>2.4699999999999999E-4</v>
      </c>
      <c r="E81" s="375">
        <f>'2M - SGS'!E81</f>
        <v>7.2360000000000002E-3</v>
      </c>
      <c r="F81" s="375">
        <f>'2M - SGS'!F81</f>
        <v>2.1690999999999998E-2</v>
      </c>
      <c r="G81" s="375">
        <f>'2M - SGS'!G81</f>
        <v>6.2979999999999994E-2</v>
      </c>
      <c r="H81" s="375">
        <f>'2M - SGS'!H81</f>
        <v>0.21317</v>
      </c>
      <c r="I81" s="375">
        <f>'2M - SGS'!I81</f>
        <v>0.29002899999999998</v>
      </c>
      <c r="J81" s="375">
        <f>'2M - SGS'!J81</f>
        <v>0.270206</v>
      </c>
      <c r="K81" s="375">
        <f>'2M - SGS'!K81</f>
        <v>0.108695</v>
      </c>
      <c r="L81" s="375">
        <f>'2M - SGS'!L81</f>
        <v>1.9643000000000001E-2</v>
      </c>
      <c r="M81" s="375">
        <f>'2M - SGS'!M81</f>
        <v>6.0299999999999998E-3</v>
      </c>
      <c r="N81" s="375">
        <f>'2M - SGS'!N81</f>
        <v>6.7000000000000002E-5</v>
      </c>
      <c r="O81" s="375">
        <f>'2M - SGS'!O81</f>
        <v>6.0000000000000002E-6</v>
      </c>
      <c r="P81" s="375">
        <f>'2M - SGS'!P81</f>
        <v>2.4699999999999999E-4</v>
      </c>
      <c r="Q81" s="375">
        <f>'2M - SGS'!Q81</f>
        <v>7.2360000000000002E-3</v>
      </c>
      <c r="R81" s="375">
        <f>'2M - SGS'!R81</f>
        <v>2.1690999999999998E-2</v>
      </c>
      <c r="S81" s="375">
        <f>'2M - SGS'!S81</f>
        <v>6.2979999999999994E-2</v>
      </c>
      <c r="T81" s="375">
        <f>'2M - SGS'!T81</f>
        <v>0.21317</v>
      </c>
      <c r="U81" s="375">
        <f>'2M - SGS'!U81</f>
        <v>0.29002899999999998</v>
      </c>
      <c r="V81" s="375">
        <f>'2M - SGS'!V81</f>
        <v>0.270206</v>
      </c>
      <c r="W81" s="375">
        <f>'2M - SGS'!W81</f>
        <v>0.108695</v>
      </c>
      <c r="X81" s="375">
        <f>'2M - SGS'!X81</f>
        <v>1.9643000000000001E-2</v>
      </c>
      <c r="Y81" s="375">
        <f>'2M - SGS'!Y81</f>
        <v>6.0299999999999998E-3</v>
      </c>
      <c r="Z81" s="375">
        <f>'2M - SGS'!Z81</f>
        <v>6.7000000000000002E-5</v>
      </c>
      <c r="AA81" s="375">
        <f>'2M - SGS'!AA81</f>
        <v>6.0000000000000002E-6</v>
      </c>
      <c r="AB81" s="375">
        <f>'2M - SGS'!AB81</f>
        <v>2.4699999999999999E-4</v>
      </c>
      <c r="AC81" s="375">
        <f>'2M - SGS'!AC81</f>
        <v>7.2360000000000002E-3</v>
      </c>
      <c r="AD81" s="375">
        <f>'2M - SGS'!AD81</f>
        <v>2.1690999999999998E-2</v>
      </c>
      <c r="AE81" s="375">
        <f>'2M - SGS'!AE81</f>
        <v>6.2979999999999994E-2</v>
      </c>
      <c r="AF81" s="375">
        <f>'2M - SGS'!AF81</f>
        <v>0.21317</v>
      </c>
      <c r="AG81" s="375">
        <f>'2M - SGS'!AG81</f>
        <v>0.29002899999999998</v>
      </c>
      <c r="AH81" s="375">
        <f>'2M - SGS'!AH81</f>
        <v>0.270206</v>
      </c>
      <c r="AI81" s="375">
        <f>'2M - SGS'!AI81</f>
        <v>0.108695</v>
      </c>
      <c r="AJ81" s="375">
        <f>'2M - SGS'!AJ81</f>
        <v>1.9643000000000001E-2</v>
      </c>
      <c r="AK81" s="375">
        <f>'2M - SGS'!AK81</f>
        <v>6.0299999999999998E-3</v>
      </c>
      <c r="AL81" s="375">
        <f>'2M - SGS'!AL81</f>
        <v>6.7000000000000002E-5</v>
      </c>
      <c r="AM81" s="375">
        <f>'2M - SGS'!AM81</f>
        <v>6.0000000000000002E-6</v>
      </c>
      <c r="AO81" s="373">
        <f t="shared" si="54"/>
        <v>0.99999999999999989</v>
      </c>
    </row>
    <row r="82" spans="1:41" s="95" customFormat="1" ht="15.75" x14ac:dyDescent="0.25">
      <c r="A82" s="627"/>
      <c r="B82" s="13" t="str">
        <f t="shared" si="55"/>
        <v>Ext Lighting</v>
      </c>
      <c r="C82" s="375">
        <f>'2M - SGS'!C82</f>
        <v>0.106265</v>
      </c>
      <c r="D82" s="375">
        <f>'2M - SGS'!D82</f>
        <v>8.2161999999999999E-2</v>
      </c>
      <c r="E82" s="375">
        <f>'2M - SGS'!E82</f>
        <v>7.0887000000000006E-2</v>
      </c>
      <c r="F82" s="375">
        <f>'2M - SGS'!F82</f>
        <v>6.8145999999999998E-2</v>
      </c>
      <c r="G82" s="375">
        <f>'2M - SGS'!G82</f>
        <v>8.1852999999999995E-2</v>
      </c>
      <c r="H82" s="375">
        <f>'2M - SGS'!H82</f>
        <v>6.7163E-2</v>
      </c>
      <c r="I82" s="375">
        <f>'2M - SGS'!I82</f>
        <v>8.6751999999999996E-2</v>
      </c>
      <c r="J82" s="375">
        <f>'2M - SGS'!J82</f>
        <v>6.9401000000000004E-2</v>
      </c>
      <c r="K82" s="375">
        <f>'2M - SGS'!K82</f>
        <v>8.2907999999999996E-2</v>
      </c>
      <c r="L82" s="375">
        <f>'2M - SGS'!L82</f>
        <v>0.100507</v>
      </c>
      <c r="M82" s="375">
        <f>'2M - SGS'!M82</f>
        <v>8.7251999999999996E-2</v>
      </c>
      <c r="N82" s="375">
        <f>'2M - SGS'!N82</f>
        <v>9.6703999999999998E-2</v>
      </c>
      <c r="O82" s="375">
        <f>'2M - SGS'!O82</f>
        <v>0.106265</v>
      </c>
      <c r="P82" s="375">
        <f>'2M - SGS'!P82</f>
        <v>8.2161999999999999E-2</v>
      </c>
      <c r="Q82" s="375">
        <f>'2M - SGS'!Q82</f>
        <v>7.0887000000000006E-2</v>
      </c>
      <c r="R82" s="375">
        <f>'2M - SGS'!R82</f>
        <v>6.8145999999999998E-2</v>
      </c>
      <c r="S82" s="375">
        <f>'2M - SGS'!S82</f>
        <v>8.1852999999999995E-2</v>
      </c>
      <c r="T82" s="375">
        <f>'2M - SGS'!T82</f>
        <v>6.7163E-2</v>
      </c>
      <c r="U82" s="375">
        <f>'2M - SGS'!U82</f>
        <v>8.6751999999999996E-2</v>
      </c>
      <c r="V82" s="375">
        <f>'2M - SGS'!V82</f>
        <v>6.9401000000000004E-2</v>
      </c>
      <c r="W82" s="375">
        <f>'2M - SGS'!W82</f>
        <v>8.2907999999999996E-2</v>
      </c>
      <c r="X82" s="375">
        <f>'2M - SGS'!X82</f>
        <v>0.100507</v>
      </c>
      <c r="Y82" s="375">
        <f>'2M - SGS'!Y82</f>
        <v>8.7251999999999996E-2</v>
      </c>
      <c r="Z82" s="375">
        <f>'2M - SGS'!Z82</f>
        <v>9.6703999999999998E-2</v>
      </c>
      <c r="AA82" s="375">
        <f>'2M - SGS'!AA82</f>
        <v>0.106265</v>
      </c>
      <c r="AB82" s="375">
        <f>'2M - SGS'!AB82</f>
        <v>8.2161999999999999E-2</v>
      </c>
      <c r="AC82" s="375">
        <f>'2M - SGS'!AC82</f>
        <v>7.0887000000000006E-2</v>
      </c>
      <c r="AD82" s="375">
        <f>'2M - SGS'!AD82</f>
        <v>6.8145999999999998E-2</v>
      </c>
      <c r="AE82" s="375">
        <f>'2M - SGS'!AE82</f>
        <v>8.1852999999999995E-2</v>
      </c>
      <c r="AF82" s="375">
        <f>'2M - SGS'!AF82</f>
        <v>6.7163E-2</v>
      </c>
      <c r="AG82" s="375">
        <f>'2M - SGS'!AG82</f>
        <v>8.6751999999999996E-2</v>
      </c>
      <c r="AH82" s="375">
        <f>'2M - SGS'!AH82</f>
        <v>6.9401000000000004E-2</v>
      </c>
      <c r="AI82" s="375">
        <f>'2M - SGS'!AI82</f>
        <v>8.2907999999999996E-2</v>
      </c>
      <c r="AJ82" s="375">
        <f>'2M - SGS'!AJ82</f>
        <v>0.100507</v>
      </c>
      <c r="AK82" s="375">
        <f>'2M - SGS'!AK82</f>
        <v>8.7251999999999996E-2</v>
      </c>
      <c r="AL82" s="375">
        <f>'2M - SGS'!AL82</f>
        <v>9.6703999999999998E-2</v>
      </c>
      <c r="AM82" s="375">
        <f>'2M - SGS'!AM82</f>
        <v>0.106265</v>
      </c>
      <c r="AO82" s="373">
        <f t="shared" si="54"/>
        <v>1</v>
      </c>
    </row>
    <row r="83" spans="1:41" s="95" customFormat="1" ht="15.75" x14ac:dyDescent="0.25">
      <c r="A83" s="627"/>
      <c r="B83" s="13" t="str">
        <f t="shared" si="55"/>
        <v>Heating</v>
      </c>
      <c r="C83" s="375">
        <f>'2M - SGS'!C83</f>
        <v>0.210397</v>
      </c>
      <c r="D83" s="375">
        <f>'2M - SGS'!D83</f>
        <v>0.17743600000000001</v>
      </c>
      <c r="E83" s="375">
        <f>'2M - SGS'!E83</f>
        <v>0.13192400000000001</v>
      </c>
      <c r="F83" s="375">
        <f>'2M - SGS'!F83</f>
        <v>5.9718E-2</v>
      </c>
      <c r="G83" s="375">
        <f>'2M - SGS'!G83</f>
        <v>2.6769000000000001E-2</v>
      </c>
      <c r="H83" s="375">
        <f>'2M - SGS'!H83</f>
        <v>4.2950000000000002E-3</v>
      </c>
      <c r="I83" s="375">
        <f>'2M - SGS'!I83</f>
        <v>2.895E-3</v>
      </c>
      <c r="J83" s="375">
        <f>'2M - SGS'!J83</f>
        <v>3.4320000000000002E-3</v>
      </c>
      <c r="K83" s="375">
        <f>'2M - SGS'!K83</f>
        <v>9.4020000000000006E-3</v>
      </c>
      <c r="L83" s="375">
        <f>'2M - SGS'!L83</f>
        <v>5.5496999999999998E-2</v>
      </c>
      <c r="M83" s="375">
        <f>'2M - SGS'!M83</f>
        <v>0.115452</v>
      </c>
      <c r="N83" s="375">
        <f>'2M - SGS'!N83</f>
        <v>0.20278299999999999</v>
      </c>
      <c r="O83" s="375">
        <f>'2M - SGS'!O83</f>
        <v>0.210397</v>
      </c>
      <c r="P83" s="375">
        <f>'2M - SGS'!P83</f>
        <v>0.17743600000000001</v>
      </c>
      <c r="Q83" s="375">
        <f>'2M - SGS'!Q83</f>
        <v>0.13192400000000001</v>
      </c>
      <c r="R83" s="375">
        <f>'2M - SGS'!R83</f>
        <v>5.9718E-2</v>
      </c>
      <c r="S83" s="375">
        <f>'2M - SGS'!S83</f>
        <v>2.6769000000000001E-2</v>
      </c>
      <c r="T83" s="375">
        <f>'2M - SGS'!T83</f>
        <v>4.2950000000000002E-3</v>
      </c>
      <c r="U83" s="375">
        <f>'2M - SGS'!U83</f>
        <v>2.895E-3</v>
      </c>
      <c r="V83" s="375">
        <f>'2M - SGS'!V83</f>
        <v>3.4320000000000002E-3</v>
      </c>
      <c r="W83" s="375">
        <f>'2M - SGS'!W83</f>
        <v>9.4020000000000006E-3</v>
      </c>
      <c r="X83" s="375">
        <f>'2M - SGS'!X83</f>
        <v>5.5496999999999998E-2</v>
      </c>
      <c r="Y83" s="375">
        <f>'2M - SGS'!Y83</f>
        <v>0.115452</v>
      </c>
      <c r="Z83" s="375">
        <f>'2M - SGS'!Z83</f>
        <v>0.20278299999999999</v>
      </c>
      <c r="AA83" s="375">
        <f>'2M - SGS'!AA83</f>
        <v>0.210397</v>
      </c>
      <c r="AB83" s="375">
        <f>'2M - SGS'!AB83</f>
        <v>0.17743600000000001</v>
      </c>
      <c r="AC83" s="375">
        <f>'2M - SGS'!AC83</f>
        <v>0.13192400000000001</v>
      </c>
      <c r="AD83" s="375">
        <f>'2M - SGS'!AD83</f>
        <v>5.9718E-2</v>
      </c>
      <c r="AE83" s="375">
        <f>'2M - SGS'!AE83</f>
        <v>2.6769000000000001E-2</v>
      </c>
      <c r="AF83" s="375">
        <f>'2M - SGS'!AF83</f>
        <v>4.2950000000000002E-3</v>
      </c>
      <c r="AG83" s="375">
        <f>'2M - SGS'!AG83</f>
        <v>2.895E-3</v>
      </c>
      <c r="AH83" s="375">
        <f>'2M - SGS'!AH83</f>
        <v>3.4320000000000002E-3</v>
      </c>
      <c r="AI83" s="375">
        <f>'2M - SGS'!AI83</f>
        <v>9.4020000000000006E-3</v>
      </c>
      <c r="AJ83" s="375">
        <f>'2M - SGS'!AJ83</f>
        <v>5.5496999999999998E-2</v>
      </c>
      <c r="AK83" s="375">
        <f>'2M - SGS'!AK83</f>
        <v>0.115452</v>
      </c>
      <c r="AL83" s="375">
        <f>'2M - SGS'!AL83</f>
        <v>0.20278299999999999</v>
      </c>
      <c r="AM83" s="375">
        <f>'2M - SGS'!AM83</f>
        <v>0.210397</v>
      </c>
      <c r="AO83" s="373">
        <f t="shared" si="54"/>
        <v>1.0000000000000002</v>
      </c>
    </row>
    <row r="84" spans="1:41" s="95" customFormat="1" ht="15.75" x14ac:dyDescent="0.25">
      <c r="A84" s="627"/>
      <c r="B84" s="13" t="str">
        <f t="shared" si="55"/>
        <v>HVAC</v>
      </c>
      <c r="C84" s="375">
        <f>'2M - SGS'!C84</f>
        <v>0.107824</v>
      </c>
      <c r="D84" s="375">
        <f>'2M - SGS'!D84</f>
        <v>9.1051999999999994E-2</v>
      </c>
      <c r="E84" s="375">
        <f>'2M - SGS'!E84</f>
        <v>7.1135000000000004E-2</v>
      </c>
      <c r="F84" s="375">
        <f>'2M - SGS'!F84</f>
        <v>4.1179E-2</v>
      </c>
      <c r="G84" s="375">
        <f>'2M - SGS'!G84</f>
        <v>4.4423999999999998E-2</v>
      </c>
      <c r="H84" s="375">
        <f>'2M - SGS'!H84</f>
        <v>0.106128</v>
      </c>
      <c r="I84" s="375">
        <f>'2M - SGS'!I84</f>
        <v>0.14288100000000001</v>
      </c>
      <c r="J84" s="375">
        <f>'2M - SGS'!J84</f>
        <v>0.133494</v>
      </c>
      <c r="K84" s="375">
        <f>'2M - SGS'!K84</f>
        <v>5.781E-2</v>
      </c>
      <c r="L84" s="375">
        <f>'2M - SGS'!L84</f>
        <v>3.8018000000000003E-2</v>
      </c>
      <c r="M84" s="375">
        <f>'2M - SGS'!M84</f>
        <v>6.2103999999999999E-2</v>
      </c>
      <c r="N84" s="375">
        <f>'2M - SGS'!N84</f>
        <v>0.103951</v>
      </c>
      <c r="O84" s="375">
        <f>'2M - SGS'!O84</f>
        <v>0.107824</v>
      </c>
      <c r="P84" s="375">
        <f>'2M - SGS'!P84</f>
        <v>9.1051999999999994E-2</v>
      </c>
      <c r="Q84" s="375">
        <f>'2M - SGS'!Q84</f>
        <v>7.1135000000000004E-2</v>
      </c>
      <c r="R84" s="375">
        <f>'2M - SGS'!R84</f>
        <v>4.1179E-2</v>
      </c>
      <c r="S84" s="375">
        <f>'2M - SGS'!S84</f>
        <v>4.4423999999999998E-2</v>
      </c>
      <c r="T84" s="375">
        <f>'2M - SGS'!T84</f>
        <v>0.106128</v>
      </c>
      <c r="U84" s="375">
        <f>'2M - SGS'!U84</f>
        <v>0.14288100000000001</v>
      </c>
      <c r="V84" s="375">
        <f>'2M - SGS'!V84</f>
        <v>0.133494</v>
      </c>
      <c r="W84" s="375">
        <f>'2M - SGS'!W84</f>
        <v>5.781E-2</v>
      </c>
      <c r="X84" s="375">
        <f>'2M - SGS'!X84</f>
        <v>3.8018000000000003E-2</v>
      </c>
      <c r="Y84" s="375">
        <f>'2M - SGS'!Y84</f>
        <v>6.2103999999999999E-2</v>
      </c>
      <c r="Z84" s="375">
        <f>'2M - SGS'!Z84</f>
        <v>0.103951</v>
      </c>
      <c r="AA84" s="375">
        <f>'2M - SGS'!AA84</f>
        <v>0.107824</v>
      </c>
      <c r="AB84" s="375">
        <f>'2M - SGS'!AB84</f>
        <v>9.1051999999999994E-2</v>
      </c>
      <c r="AC84" s="375">
        <f>'2M - SGS'!AC84</f>
        <v>7.1135000000000004E-2</v>
      </c>
      <c r="AD84" s="375">
        <f>'2M - SGS'!AD84</f>
        <v>4.1179E-2</v>
      </c>
      <c r="AE84" s="375">
        <f>'2M - SGS'!AE84</f>
        <v>4.4423999999999998E-2</v>
      </c>
      <c r="AF84" s="375">
        <f>'2M - SGS'!AF84</f>
        <v>0.106128</v>
      </c>
      <c r="AG84" s="375">
        <f>'2M - SGS'!AG84</f>
        <v>0.14288100000000001</v>
      </c>
      <c r="AH84" s="375">
        <f>'2M - SGS'!AH84</f>
        <v>0.133494</v>
      </c>
      <c r="AI84" s="375">
        <f>'2M - SGS'!AI84</f>
        <v>5.781E-2</v>
      </c>
      <c r="AJ84" s="375">
        <f>'2M - SGS'!AJ84</f>
        <v>3.8018000000000003E-2</v>
      </c>
      <c r="AK84" s="375">
        <f>'2M - SGS'!AK84</f>
        <v>6.2103999999999999E-2</v>
      </c>
      <c r="AL84" s="375">
        <f>'2M - SGS'!AL84</f>
        <v>0.103951</v>
      </c>
      <c r="AM84" s="375">
        <f>'2M - SGS'!AM84</f>
        <v>0.107824</v>
      </c>
      <c r="AO84" s="373">
        <f t="shared" si="54"/>
        <v>1</v>
      </c>
    </row>
    <row r="85" spans="1:41" s="95" customFormat="1" ht="15.75" x14ac:dyDescent="0.25">
      <c r="A85" s="627"/>
      <c r="B85" s="13" t="str">
        <f t="shared" si="55"/>
        <v>Lighting</v>
      </c>
      <c r="C85" s="375">
        <f>'2M - SGS'!C85</f>
        <v>9.3563999999999994E-2</v>
      </c>
      <c r="D85" s="375">
        <f>'2M - SGS'!D85</f>
        <v>7.2162000000000004E-2</v>
      </c>
      <c r="E85" s="375">
        <f>'2M - SGS'!E85</f>
        <v>7.8372999999999998E-2</v>
      </c>
      <c r="F85" s="375">
        <f>'2M - SGS'!F85</f>
        <v>7.6534000000000005E-2</v>
      </c>
      <c r="G85" s="375">
        <f>'2M - SGS'!G85</f>
        <v>9.4246999999999997E-2</v>
      </c>
      <c r="H85" s="375">
        <f>'2M - SGS'!H85</f>
        <v>7.5599E-2</v>
      </c>
      <c r="I85" s="375">
        <f>'2M - SGS'!I85</f>
        <v>9.6199999999999994E-2</v>
      </c>
      <c r="J85" s="375">
        <f>'2M - SGS'!J85</f>
        <v>7.7077999999999994E-2</v>
      </c>
      <c r="K85" s="375">
        <f>'2M - SGS'!K85</f>
        <v>8.1374000000000002E-2</v>
      </c>
      <c r="L85" s="375">
        <f>'2M - SGS'!L85</f>
        <v>9.4072000000000003E-2</v>
      </c>
      <c r="M85" s="375">
        <f>'2M - SGS'!M85</f>
        <v>7.6706999999999997E-2</v>
      </c>
      <c r="N85" s="375">
        <f>'2M - SGS'!N85</f>
        <v>8.4089999999999998E-2</v>
      </c>
      <c r="O85" s="375">
        <f>'2M - SGS'!O85</f>
        <v>9.3563999999999994E-2</v>
      </c>
      <c r="P85" s="375">
        <f>'2M - SGS'!P85</f>
        <v>7.2162000000000004E-2</v>
      </c>
      <c r="Q85" s="375">
        <f>'2M - SGS'!Q85</f>
        <v>7.8372999999999998E-2</v>
      </c>
      <c r="R85" s="375">
        <f>'2M - SGS'!R85</f>
        <v>7.6534000000000005E-2</v>
      </c>
      <c r="S85" s="375">
        <f>'2M - SGS'!S85</f>
        <v>9.4246999999999997E-2</v>
      </c>
      <c r="T85" s="375">
        <f>'2M - SGS'!T85</f>
        <v>7.5599E-2</v>
      </c>
      <c r="U85" s="375">
        <f>'2M - SGS'!U85</f>
        <v>9.6199999999999994E-2</v>
      </c>
      <c r="V85" s="375">
        <f>'2M - SGS'!V85</f>
        <v>7.7077999999999994E-2</v>
      </c>
      <c r="W85" s="375">
        <f>'2M - SGS'!W85</f>
        <v>8.1374000000000002E-2</v>
      </c>
      <c r="X85" s="375">
        <f>'2M - SGS'!X85</f>
        <v>9.4072000000000003E-2</v>
      </c>
      <c r="Y85" s="375">
        <f>'2M - SGS'!Y85</f>
        <v>7.6706999999999997E-2</v>
      </c>
      <c r="Z85" s="375">
        <f>'2M - SGS'!Z85</f>
        <v>8.4089999999999998E-2</v>
      </c>
      <c r="AA85" s="375">
        <f>'2M - SGS'!AA85</f>
        <v>9.3563999999999994E-2</v>
      </c>
      <c r="AB85" s="375">
        <f>'2M - SGS'!AB85</f>
        <v>7.2162000000000004E-2</v>
      </c>
      <c r="AC85" s="375">
        <f>'2M - SGS'!AC85</f>
        <v>7.8372999999999998E-2</v>
      </c>
      <c r="AD85" s="375">
        <f>'2M - SGS'!AD85</f>
        <v>7.6534000000000005E-2</v>
      </c>
      <c r="AE85" s="375">
        <f>'2M - SGS'!AE85</f>
        <v>9.4246999999999997E-2</v>
      </c>
      <c r="AF85" s="375">
        <f>'2M - SGS'!AF85</f>
        <v>7.5599E-2</v>
      </c>
      <c r="AG85" s="375">
        <f>'2M - SGS'!AG85</f>
        <v>9.6199999999999994E-2</v>
      </c>
      <c r="AH85" s="375">
        <f>'2M - SGS'!AH85</f>
        <v>7.7077999999999994E-2</v>
      </c>
      <c r="AI85" s="375">
        <f>'2M - SGS'!AI85</f>
        <v>8.1374000000000002E-2</v>
      </c>
      <c r="AJ85" s="375">
        <f>'2M - SGS'!AJ85</f>
        <v>9.4072000000000003E-2</v>
      </c>
      <c r="AK85" s="375">
        <f>'2M - SGS'!AK85</f>
        <v>7.6706999999999997E-2</v>
      </c>
      <c r="AL85" s="375">
        <f>'2M - SGS'!AL85</f>
        <v>8.4089999999999998E-2</v>
      </c>
      <c r="AM85" s="375">
        <f>'2M - SGS'!AM85</f>
        <v>9.3563999999999994E-2</v>
      </c>
      <c r="AO85" s="373">
        <f t="shared" si="54"/>
        <v>1</v>
      </c>
    </row>
    <row r="86" spans="1:41" s="95" customFormat="1" ht="15.75" x14ac:dyDescent="0.25">
      <c r="A86" s="627"/>
      <c r="B86" s="13" t="str">
        <f t="shared" si="55"/>
        <v>Miscellaneous</v>
      </c>
      <c r="C86" s="375">
        <f>'2M - SGS'!C86</f>
        <v>8.5109000000000004E-2</v>
      </c>
      <c r="D86" s="375">
        <f>'2M - SGS'!D86</f>
        <v>7.7715000000000006E-2</v>
      </c>
      <c r="E86" s="375">
        <f>'2M - SGS'!E86</f>
        <v>8.6136000000000004E-2</v>
      </c>
      <c r="F86" s="375">
        <f>'2M - SGS'!F86</f>
        <v>7.9796000000000006E-2</v>
      </c>
      <c r="G86" s="375">
        <f>'2M - SGS'!G86</f>
        <v>8.5334999999999994E-2</v>
      </c>
      <c r="H86" s="375">
        <f>'2M - SGS'!H86</f>
        <v>8.1994999999999998E-2</v>
      </c>
      <c r="I86" s="375">
        <f>'2M - SGS'!I86</f>
        <v>8.4098999999999993E-2</v>
      </c>
      <c r="J86" s="375">
        <f>'2M - SGS'!J86</f>
        <v>8.4198999999999996E-2</v>
      </c>
      <c r="K86" s="375">
        <f>'2M - SGS'!K86</f>
        <v>8.2512000000000002E-2</v>
      </c>
      <c r="L86" s="375">
        <f>'2M - SGS'!L86</f>
        <v>8.5277000000000006E-2</v>
      </c>
      <c r="M86" s="375">
        <f>'2M - SGS'!M86</f>
        <v>8.2588999999999996E-2</v>
      </c>
      <c r="N86" s="375">
        <f>'2M - SGS'!N86</f>
        <v>8.5237999999999994E-2</v>
      </c>
      <c r="O86" s="375">
        <f>'2M - SGS'!O86</f>
        <v>8.5109000000000004E-2</v>
      </c>
      <c r="P86" s="375">
        <f>'2M - SGS'!P86</f>
        <v>7.7715000000000006E-2</v>
      </c>
      <c r="Q86" s="375">
        <f>'2M - SGS'!Q86</f>
        <v>8.6136000000000004E-2</v>
      </c>
      <c r="R86" s="375">
        <f>'2M - SGS'!R86</f>
        <v>7.9796000000000006E-2</v>
      </c>
      <c r="S86" s="375">
        <f>'2M - SGS'!S86</f>
        <v>8.5334999999999994E-2</v>
      </c>
      <c r="T86" s="375">
        <f>'2M - SGS'!T86</f>
        <v>8.1994999999999998E-2</v>
      </c>
      <c r="U86" s="375">
        <f>'2M - SGS'!U86</f>
        <v>8.4098999999999993E-2</v>
      </c>
      <c r="V86" s="375">
        <f>'2M - SGS'!V86</f>
        <v>8.4198999999999996E-2</v>
      </c>
      <c r="W86" s="375">
        <f>'2M - SGS'!W86</f>
        <v>8.2512000000000002E-2</v>
      </c>
      <c r="X86" s="375">
        <f>'2M - SGS'!X86</f>
        <v>8.5277000000000006E-2</v>
      </c>
      <c r="Y86" s="375">
        <f>'2M - SGS'!Y86</f>
        <v>8.2588999999999996E-2</v>
      </c>
      <c r="Z86" s="375">
        <f>'2M - SGS'!Z86</f>
        <v>8.5237999999999994E-2</v>
      </c>
      <c r="AA86" s="375">
        <f>'2M - SGS'!AA86</f>
        <v>8.5109000000000004E-2</v>
      </c>
      <c r="AB86" s="375">
        <f>'2M - SGS'!AB86</f>
        <v>7.7715000000000006E-2</v>
      </c>
      <c r="AC86" s="375">
        <f>'2M - SGS'!AC86</f>
        <v>8.6136000000000004E-2</v>
      </c>
      <c r="AD86" s="375">
        <f>'2M - SGS'!AD86</f>
        <v>7.9796000000000006E-2</v>
      </c>
      <c r="AE86" s="375">
        <f>'2M - SGS'!AE86</f>
        <v>8.5334999999999994E-2</v>
      </c>
      <c r="AF86" s="375">
        <f>'2M - SGS'!AF86</f>
        <v>8.1994999999999998E-2</v>
      </c>
      <c r="AG86" s="375">
        <f>'2M - SGS'!AG86</f>
        <v>8.4098999999999993E-2</v>
      </c>
      <c r="AH86" s="375">
        <f>'2M - SGS'!AH86</f>
        <v>8.4198999999999996E-2</v>
      </c>
      <c r="AI86" s="375">
        <f>'2M - SGS'!AI86</f>
        <v>8.2512000000000002E-2</v>
      </c>
      <c r="AJ86" s="375">
        <f>'2M - SGS'!AJ86</f>
        <v>8.5277000000000006E-2</v>
      </c>
      <c r="AK86" s="375">
        <f>'2M - SGS'!AK86</f>
        <v>8.2588999999999996E-2</v>
      </c>
      <c r="AL86" s="375">
        <f>'2M - SGS'!AL86</f>
        <v>8.5237999999999994E-2</v>
      </c>
      <c r="AM86" s="375">
        <f>'2M - SGS'!AM86</f>
        <v>8.5109000000000004E-2</v>
      </c>
      <c r="AO86" s="373">
        <f t="shared" si="54"/>
        <v>1.0000000000000002</v>
      </c>
    </row>
    <row r="87" spans="1:41" s="95" customFormat="1" ht="15.75" x14ac:dyDescent="0.25">
      <c r="A87" s="627"/>
      <c r="B87" s="13" t="str">
        <f t="shared" si="55"/>
        <v>Motors</v>
      </c>
      <c r="C87" s="375">
        <f>'2M - SGS'!C87</f>
        <v>8.5109000000000004E-2</v>
      </c>
      <c r="D87" s="375">
        <f>'2M - SGS'!D87</f>
        <v>7.7715000000000006E-2</v>
      </c>
      <c r="E87" s="375">
        <f>'2M - SGS'!E87</f>
        <v>8.6136000000000004E-2</v>
      </c>
      <c r="F87" s="375">
        <f>'2M - SGS'!F87</f>
        <v>7.9796000000000006E-2</v>
      </c>
      <c r="G87" s="375">
        <f>'2M - SGS'!G87</f>
        <v>8.5334999999999994E-2</v>
      </c>
      <c r="H87" s="375">
        <f>'2M - SGS'!H87</f>
        <v>8.1994999999999998E-2</v>
      </c>
      <c r="I87" s="375">
        <f>'2M - SGS'!I87</f>
        <v>8.4098999999999993E-2</v>
      </c>
      <c r="J87" s="375">
        <f>'2M - SGS'!J87</f>
        <v>8.4198999999999996E-2</v>
      </c>
      <c r="K87" s="375">
        <f>'2M - SGS'!K87</f>
        <v>8.2512000000000002E-2</v>
      </c>
      <c r="L87" s="375">
        <f>'2M - SGS'!L87</f>
        <v>8.5277000000000006E-2</v>
      </c>
      <c r="M87" s="375">
        <f>'2M - SGS'!M87</f>
        <v>8.2588999999999996E-2</v>
      </c>
      <c r="N87" s="375">
        <f>'2M - SGS'!N87</f>
        <v>8.5237999999999994E-2</v>
      </c>
      <c r="O87" s="375">
        <f>'2M - SGS'!O87</f>
        <v>8.5109000000000004E-2</v>
      </c>
      <c r="P87" s="375">
        <f>'2M - SGS'!P87</f>
        <v>7.7715000000000006E-2</v>
      </c>
      <c r="Q87" s="375">
        <f>'2M - SGS'!Q87</f>
        <v>8.6136000000000004E-2</v>
      </c>
      <c r="R87" s="375">
        <f>'2M - SGS'!R87</f>
        <v>7.9796000000000006E-2</v>
      </c>
      <c r="S87" s="375">
        <f>'2M - SGS'!S87</f>
        <v>8.5334999999999994E-2</v>
      </c>
      <c r="T87" s="375">
        <f>'2M - SGS'!T87</f>
        <v>8.1994999999999998E-2</v>
      </c>
      <c r="U87" s="375">
        <f>'2M - SGS'!U87</f>
        <v>8.4098999999999993E-2</v>
      </c>
      <c r="V87" s="375">
        <f>'2M - SGS'!V87</f>
        <v>8.4198999999999996E-2</v>
      </c>
      <c r="W87" s="375">
        <f>'2M - SGS'!W87</f>
        <v>8.2512000000000002E-2</v>
      </c>
      <c r="X87" s="375">
        <f>'2M - SGS'!X87</f>
        <v>8.5277000000000006E-2</v>
      </c>
      <c r="Y87" s="375">
        <f>'2M - SGS'!Y87</f>
        <v>8.2588999999999996E-2</v>
      </c>
      <c r="Z87" s="375">
        <f>'2M - SGS'!Z87</f>
        <v>8.5237999999999994E-2</v>
      </c>
      <c r="AA87" s="375">
        <f>'2M - SGS'!AA87</f>
        <v>8.5109000000000004E-2</v>
      </c>
      <c r="AB87" s="375">
        <f>'2M - SGS'!AB87</f>
        <v>7.7715000000000006E-2</v>
      </c>
      <c r="AC87" s="375">
        <f>'2M - SGS'!AC87</f>
        <v>8.6136000000000004E-2</v>
      </c>
      <c r="AD87" s="375">
        <f>'2M - SGS'!AD87</f>
        <v>7.9796000000000006E-2</v>
      </c>
      <c r="AE87" s="375">
        <f>'2M - SGS'!AE87</f>
        <v>8.5334999999999994E-2</v>
      </c>
      <c r="AF87" s="375">
        <f>'2M - SGS'!AF87</f>
        <v>8.1994999999999998E-2</v>
      </c>
      <c r="AG87" s="375">
        <f>'2M - SGS'!AG87</f>
        <v>8.4098999999999993E-2</v>
      </c>
      <c r="AH87" s="375">
        <f>'2M - SGS'!AH87</f>
        <v>8.4198999999999996E-2</v>
      </c>
      <c r="AI87" s="375">
        <f>'2M - SGS'!AI87</f>
        <v>8.2512000000000002E-2</v>
      </c>
      <c r="AJ87" s="375">
        <f>'2M - SGS'!AJ87</f>
        <v>8.5277000000000006E-2</v>
      </c>
      <c r="AK87" s="375">
        <f>'2M - SGS'!AK87</f>
        <v>8.2588999999999996E-2</v>
      </c>
      <c r="AL87" s="375">
        <f>'2M - SGS'!AL87</f>
        <v>8.5237999999999994E-2</v>
      </c>
      <c r="AM87" s="375">
        <f>'2M - SGS'!AM87</f>
        <v>8.5109000000000004E-2</v>
      </c>
      <c r="AO87" s="373">
        <f t="shared" si="54"/>
        <v>1.0000000000000002</v>
      </c>
    </row>
    <row r="88" spans="1:41" s="95" customFormat="1" ht="15.75" x14ac:dyDescent="0.25">
      <c r="A88" s="627"/>
      <c r="B88" s="13" t="str">
        <f t="shared" si="55"/>
        <v>Process</v>
      </c>
      <c r="C88" s="375">
        <f>'2M - SGS'!C88</f>
        <v>8.5109000000000004E-2</v>
      </c>
      <c r="D88" s="375">
        <f>'2M - SGS'!D88</f>
        <v>7.7715000000000006E-2</v>
      </c>
      <c r="E88" s="375">
        <f>'2M - SGS'!E88</f>
        <v>8.6136000000000004E-2</v>
      </c>
      <c r="F88" s="375">
        <f>'2M - SGS'!F88</f>
        <v>7.9796000000000006E-2</v>
      </c>
      <c r="G88" s="375">
        <f>'2M - SGS'!G88</f>
        <v>8.5334999999999994E-2</v>
      </c>
      <c r="H88" s="375">
        <f>'2M - SGS'!H88</f>
        <v>8.1994999999999998E-2</v>
      </c>
      <c r="I88" s="375">
        <f>'2M - SGS'!I88</f>
        <v>8.4098999999999993E-2</v>
      </c>
      <c r="J88" s="375">
        <f>'2M - SGS'!J88</f>
        <v>8.4198999999999996E-2</v>
      </c>
      <c r="K88" s="375">
        <f>'2M - SGS'!K88</f>
        <v>8.2512000000000002E-2</v>
      </c>
      <c r="L88" s="375">
        <f>'2M - SGS'!L88</f>
        <v>8.5277000000000006E-2</v>
      </c>
      <c r="M88" s="375">
        <f>'2M - SGS'!M88</f>
        <v>8.2588999999999996E-2</v>
      </c>
      <c r="N88" s="375">
        <f>'2M - SGS'!N88</f>
        <v>8.5237999999999994E-2</v>
      </c>
      <c r="O88" s="375">
        <f>'2M - SGS'!O88</f>
        <v>8.5109000000000004E-2</v>
      </c>
      <c r="P88" s="375">
        <f>'2M - SGS'!P88</f>
        <v>7.7715000000000006E-2</v>
      </c>
      <c r="Q88" s="375">
        <f>'2M - SGS'!Q88</f>
        <v>8.6136000000000004E-2</v>
      </c>
      <c r="R88" s="375">
        <f>'2M - SGS'!R88</f>
        <v>7.9796000000000006E-2</v>
      </c>
      <c r="S88" s="375">
        <f>'2M - SGS'!S88</f>
        <v>8.5334999999999994E-2</v>
      </c>
      <c r="T88" s="375">
        <f>'2M - SGS'!T88</f>
        <v>8.1994999999999998E-2</v>
      </c>
      <c r="U88" s="375">
        <f>'2M - SGS'!U88</f>
        <v>8.4098999999999993E-2</v>
      </c>
      <c r="V88" s="375">
        <f>'2M - SGS'!V88</f>
        <v>8.4198999999999996E-2</v>
      </c>
      <c r="W88" s="375">
        <f>'2M - SGS'!W88</f>
        <v>8.2512000000000002E-2</v>
      </c>
      <c r="X88" s="375">
        <f>'2M - SGS'!X88</f>
        <v>8.5277000000000006E-2</v>
      </c>
      <c r="Y88" s="375">
        <f>'2M - SGS'!Y88</f>
        <v>8.2588999999999996E-2</v>
      </c>
      <c r="Z88" s="375">
        <f>'2M - SGS'!Z88</f>
        <v>8.5237999999999994E-2</v>
      </c>
      <c r="AA88" s="375">
        <f>'2M - SGS'!AA88</f>
        <v>8.5109000000000004E-2</v>
      </c>
      <c r="AB88" s="375">
        <f>'2M - SGS'!AB88</f>
        <v>7.7715000000000006E-2</v>
      </c>
      <c r="AC88" s="375">
        <f>'2M - SGS'!AC88</f>
        <v>8.6136000000000004E-2</v>
      </c>
      <c r="AD88" s="375">
        <f>'2M - SGS'!AD88</f>
        <v>7.9796000000000006E-2</v>
      </c>
      <c r="AE88" s="375">
        <f>'2M - SGS'!AE88</f>
        <v>8.5334999999999994E-2</v>
      </c>
      <c r="AF88" s="375">
        <f>'2M - SGS'!AF88</f>
        <v>8.1994999999999998E-2</v>
      </c>
      <c r="AG88" s="375">
        <f>'2M - SGS'!AG88</f>
        <v>8.4098999999999993E-2</v>
      </c>
      <c r="AH88" s="375">
        <f>'2M - SGS'!AH88</f>
        <v>8.4198999999999996E-2</v>
      </c>
      <c r="AI88" s="375">
        <f>'2M - SGS'!AI88</f>
        <v>8.2512000000000002E-2</v>
      </c>
      <c r="AJ88" s="375">
        <f>'2M - SGS'!AJ88</f>
        <v>8.5277000000000006E-2</v>
      </c>
      <c r="AK88" s="375">
        <f>'2M - SGS'!AK88</f>
        <v>8.2588999999999996E-2</v>
      </c>
      <c r="AL88" s="375">
        <f>'2M - SGS'!AL88</f>
        <v>8.5237999999999994E-2</v>
      </c>
      <c r="AM88" s="375">
        <f>'2M - SGS'!AM88</f>
        <v>8.5109000000000004E-2</v>
      </c>
      <c r="AO88" s="373">
        <f t="shared" si="54"/>
        <v>1.0000000000000002</v>
      </c>
    </row>
    <row r="89" spans="1:41" s="95" customFormat="1" ht="15.75" x14ac:dyDescent="0.25">
      <c r="A89" s="627"/>
      <c r="B89" s="13" t="str">
        <f t="shared" si="55"/>
        <v>Refrigeration</v>
      </c>
      <c r="C89" s="375">
        <f>'2M - SGS'!C89</f>
        <v>8.3486000000000005E-2</v>
      </c>
      <c r="D89" s="375">
        <f>'2M - SGS'!D89</f>
        <v>7.6158000000000003E-2</v>
      </c>
      <c r="E89" s="375">
        <f>'2M - SGS'!E89</f>
        <v>8.3346000000000003E-2</v>
      </c>
      <c r="F89" s="375">
        <f>'2M - SGS'!F89</f>
        <v>8.0782999999999994E-2</v>
      </c>
      <c r="G89" s="375">
        <f>'2M - SGS'!G89</f>
        <v>8.5133E-2</v>
      </c>
      <c r="H89" s="375">
        <f>'2M - SGS'!H89</f>
        <v>8.4294999999999995E-2</v>
      </c>
      <c r="I89" s="375">
        <f>'2M - SGS'!I89</f>
        <v>8.7456999999999993E-2</v>
      </c>
      <c r="J89" s="375">
        <f>'2M - SGS'!J89</f>
        <v>8.7230000000000002E-2</v>
      </c>
      <c r="K89" s="375">
        <f>'2M - SGS'!K89</f>
        <v>8.3319000000000004E-2</v>
      </c>
      <c r="L89" s="375">
        <f>'2M - SGS'!L89</f>
        <v>8.4562999999999999E-2</v>
      </c>
      <c r="M89" s="375">
        <f>'2M - SGS'!M89</f>
        <v>8.1112000000000004E-2</v>
      </c>
      <c r="N89" s="375">
        <f>'2M - SGS'!N89</f>
        <v>8.3117999999999997E-2</v>
      </c>
      <c r="O89" s="375">
        <f>'2M - SGS'!O89</f>
        <v>8.3486000000000005E-2</v>
      </c>
      <c r="P89" s="375">
        <f>'2M - SGS'!P89</f>
        <v>7.6158000000000003E-2</v>
      </c>
      <c r="Q89" s="375">
        <f>'2M - SGS'!Q89</f>
        <v>8.3346000000000003E-2</v>
      </c>
      <c r="R89" s="375">
        <f>'2M - SGS'!R89</f>
        <v>8.0782999999999994E-2</v>
      </c>
      <c r="S89" s="375">
        <f>'2M - SGS'!S89</f>
        <v>8.5133E-2</v>
      </c>
      <c r="T89" s="375">
        <f>'2M - SGS'!T89</f>
        <v>8.4294999999999995E-2</v>
      </c>
      <c r="U89" s="375">
        <f>'2M - SGS'!U89</f>
        <v>8.7456999999999993E-2</v>
      </c>
      <c r="V89" s="375">
        <f>'2M - SGS'!V89</f>
        <v>8.7230000000000002E-2</v>
      </c>
      <c r="W89" s="375">
        <f>'2M - SGS'!W89</f>
        <v>8.3319000000000004E-2</v>
      </c>
      <c r="X89" s="375">
        <f>'2M - SGS'!X89</f>
        <v>8.4562999999999999E-2</v>
      </c>
      <c r="Y89" s="375">
        <f>'2M - SGS'!Y89</f>
        <v>8.1112000000000004E-2</v>
      </c>
      <c r="Z89" s="375">
        <f>'2M - SGS'!Z89</f>
        <v>8.3117999999999997E-2</v>
      </c>
      <c r="AA89" s="375">
        <f>'2M - SGS'!AA89</f>
        <v>8.3486000000000005E-2</v>
      </c>
      <c r="AB89" s="375">
        <f>'2M - SGS'!AB89</f>
        <v>7.6158000000000003E-2</v>
      </c>
      <c r="AC89" s="375">
        <f>'2M - SGS'!AC89</f>
        <v>8.3346000000000003E-2</v>
      </c>
      <c r="AD89" s="375">
        <f>'2M - SGS'!AD89</f>
        <v>8.0782999999999994E-2</v>
      </c>
      <c r="AE89" s="375">
        <f>'2M - SGS'!AE89</f>
        <v>8.5133E-2</v>
      </c>
      <c r="AF89" s="375">
        <f>'2M - SGS'!AF89</f>
        <v>8.4294999999999995E-2</v>
      </c>
      <c r="AG89" s="375">
        <f>'2M - SGS'!AG89</f>
        <v>8.7456999999999993E-2</v>
      </c>
      <c r="AH89" s="375">
        <f>'2M - SGS'!AH89</f>
        <v>8.7230000000000002E-2</v>
      </c>
      <c r="AI89" s="375">
        <f>'2M - SGS'!AI89</f>
        <v>8.3319000000000004E-2</v>
      </c>
      <c r="AJ89" s="375">
        <f>'2M - SGS'!AJ89</f>
        <v>8.4562999999999999E-2</v>
      </c>
      <c r="AK89" s="375">
        <f>'2M - SGS'!AK89</f>
        <v>8.1112000000000004E-2</v>
      </c>
      <c r="AL89" s="375">
        <f>'2M - SGS'!AL89</f>
        <v>8.3117999999999997E-2</v>
      </c>
      <c r="AM89" s="375">
        <f>'2M - SGS'!AM89</f>
        <v>8.3486000000000005E-2</v>
      </c>
      <c r="AO89" s="373">
        <f t="shared" si="54"/>
        <v>1</v>
      </c>
    </row>
    <row r="90" spans="1:41" s="95" customFormat="1" ht="16.5" thickBot="1" x14ac:dyDescent="0.3">
      <c r="A90" s="628"/>
      <c r="B90" s="14" t="str">
        <f t="shared" si="55"/>
        <v>Water Heating</v>
      </c>
      <c r="C90" s="381">
        <f>'2M - SGS'!C90</f>
        <v>0.108255</v>
      </c>
      <c r="D90" s="381">
        <f>'2M - SGS'!D90</f>
        <v>9.1078000000000006E-2</v>
      </c>
      <c r="E90" s="381">
        <f>'2M - SGS'!E90</f>
        <v>8.5239999999999996E-2</v>
      </c>
      <c r="F90" s="381">
        <f>'2M - SGS'!F90</f>
        <v>7.2980000000000003E-2</v>
      </c>
      <c r="G90" s="381">
        <f>'2M - SGS'!G90</f>
        <v>7.9849000000000003E-2</v>
      </c>
      <c r="H90" s="381">
        <f>'2M - SGS'!H90</f>
        <v>7.2720999999999994E-2</v>
      </c>
      <c r="I90" s="381">
        <f>'2M - SGS'!I90</f>
        <v>7.4929999999999997E-2</v>
      </c>
      <c r="J90" s="381">
        <f>'2M - SGS'!J90</f>
        <v>7.5861999999999999E-2</v>
      </c>
      <c r="K90" s="381">
        <f>'2M - SGS'!K90</f>
        <v>7.5733999999999996E-2</v>
      </c>
      <c r="L90" s="381">
        <f>'2M - SGS'!L90</f>
        <v>8.2808000000000007E-2</v>
      </c>
      <c r="M90" s="381">
        <f>'2M - SGS'!M90</f>
        <v>8.6345000000000005E-2</v>
      </c>
      <c r="N90" s="381">
        <f>'2M - SGS'!N90</f>
        <v>9.4198000000000004E-2</v>
      </c>
      <c r="O90" s="381">
        <f>'2M - SGS'!O90</f>
        <v>0.108255</v>
      </c>
      <c r="P90" s="381">
        <f>'2M - SGS'!P90</f>
        <v>9.1078000000000006E-2</v>
      </c>
      <c r="Q90" s="381">
        <f>'2M - SGS'!Q90</f>
        <v>8.5239999999999996E-2</v>
      </c>
      <c r="R90" s="381">
        <f>'2M - SGS'!R90</f>
        <v>7.2980000000000003E-2</v>
      </c>
      <c r="S90" s="381">
        <f>'2M - SGS'!S90</f>
        <v>7.9849000000000003E-2</v>
      </c>
      <c r="T90" s="381">
        <f>'2M - SGS'!T90</f>
        <v>7.2720999999999994E-2</v>
      </c>
      <c r="U90" s="381">
        <f>'2M - SGS'!U90</f>
        <v>7.4929999999999997E-2</v>
      </c>
      <c r="V90" s="381">
        <f>'2M - SGS'!V90</f>
        <v>7.5861999999999999E-2</v>
      </c>
      <c r="W90" s="381">
        <f>'2M - SGS'!W90</f>
        <v>7.5733999999999996E-2</v>
      </c>
      <c r="X90" s="381">
        <f>'2M - SGS'!X90</f>
        <v>8.2808000000000007E-2</v>
      </c>
      <c r="Y90" s="381">
        <f>'2M - SGS'!Y90</f>
        <v>8.6345000000000005E-2</v>
      </c>
      <c r="Z90" s="381">
        <f>'2M - SGS'!Z90</f>
        <v>9.4198000000000004E-2</v>
      </c>
      <c r="AA90" s="381">
        <f>'2M - SGS'!AA90</f>
        <v>0.108255</v>
      </c>
      <c r="AB90" s="381">
        <f>'2M - SGS'!AB90</f>
        <v>9.1078000000000006E-2</v>
      </c>
      <c r="AC90" s="381">
        <f>'2M - SGS'!AC90</f>
        <v>8.5239999999999996E-2</v>
      </c>
      <c r="AD90" s="381">
        <f>'2M - SGS'!AD90</f>
        <v>7.2980000000000003E-2</v>
      </c>
      <c r="AE90" s="381">
        <f>'2M - SGS'!AE90</f>
        <v>7.9849000000000003E-2</v>
      </c>
      <c r="AF90" s="381">
        <f>'2M - SGS'!AF90</f>
        <v>7.2720999999999994E-2</v>
      </c>
      <c r="AG90" s="381">
        <f>'2M - SGS'!AG90</f>
        <v>7.4929999999999997E-2</v>
      </c>
      <c r="AH90" s="381">
        <f>'2M - SGS'!AH90</f>
        <v>7.5861999999999999E-2</v>
      </c>
      <c r="AI90" s="381">
        <f>'2M - SGS'!AI90</f>
        <v>7.5733999999999996E-2</v>
      </c>
      <c r="AJ90" s="381">
        <f>'2M - SGS'!AJ90</f>
        <v>8.2808000000000007E-2</v>
      </c>
      <c r="AK90" s="381">
        <f>'2M - SGS'!AK90</f>
        <v>8.6345000000000005E-2</v>
      </c>
      <c r="AL90" s="381">
        <f>'2M - SGS'!AL90</f>
        <v>9.4198000000000004E-2</v>
      </c>
      <c r="AM90" s="381">
        <f>'2M - SGS'!AM90</f>
        <v>0.108255</v>
      </c>
      <c r="AO90" s="373">
        <f t="shared" si="54"/>
        <v>1</v>
      </c>
    </row>
    <row r="91" spans="1:41" s="95" customFormat="1" ht="15.75" thickBot="1" x14ac:dyDescent="0.3">
      <c r="AO91" s="95" t="s">
        <v>223</v>
      </c>
    </row>
    <row r="92" spans="1:41" s="95" customFormat="1" ht="15" customHeight="1" thickBot="1" x14ac:dyDescent="0.3">
      <c r="A92" s="629" t="s">
        <v>27</v>
      </c>
      <c r="B92" s="402" t="s">
        <v>31</v>
      </c>
      <c r="C92" s="135">
        <f>C$4</f>
        <v>45292</v>
      </c>
      <c r="D92" s="135">
        <f t="shared" ref="D92:AM92" si="56">D$4</f>
        <v>45323</v>
      </c>
      <c r="E92" s="135">
        <f t="shared" si="56"/>
        <v>45352</v>
      </c>
      <c r="F92" s="135">
        <f t="shared" si="56"/>
        <v>45383</v>
      </c>
      <c r="G92" s="135">
        <f t="shared" si="56"/>
        <v>45413</v>
      </c>
      <c r="H92" s="135">
        <f t="shared" si="56"/>
        <v>45444</v>
      </c>
      <c r="I92" s="135">
        <f t="shared" si="56"/>
        <v>45474</v>
      </c>
      <c r="J92" s="135">
        <f t="shared" si="56"/>
        <v>45505</v>
      </c>
      <c r="K92" s="135">
        <f t="shared" si="56"/>
        <v>45536</v>
      </c>
      <c r="L92" s="135">
        <f t="shared" si="56"/>
        <v>45566</v>
      </c>
      <c r="M92" s="135">
        <f t="shared" si="56"/>
        <v>45597</v>
      </c>
      <c r="N92" s="135">
        <f t="shared" si="56"/>
        <v>45627</v>
      </c>
      <c r="O92" s="135">
        <f t="shared" si="56"/>
        <v>45658</v>
      </c>
      <c r="P92" s="135">
        <f t="shared" si="56"/>
        <v>45689</v>
      </c>
      <c r="Q92" s="135">
        <f t="shared" si="56"/>
        <v>45717</v>
      </c>
      <c r="R92" s="135">
        <f t="shared" si="56"/>
        <v>45748</v>
      </c>
      <c r="S92" s="135">
        <f t="shared" si="56"/>
        <v>45778</v>
      </c>
      <c r="T92" s="135">
        <f t="shared" si="56"/>
        <v>45809</v>
      </c>
      <c r="U92" s="135">
        <f t="shared" si="56"/>
        <v>45839</v>
      </c>
      <c r="V92" s="135">
        <f t="shared" si="56"/>
        <v>45870</v>
      </c>
      <c r="W92" s="135">
        <f t="shared" si="56"/>
        <v>45901</v>
      </c>
      <c r="X92" s="135">
        <f t="shared" si="56"/>
        <v>45931</v>
      </c>
      <c r="Y92" s="135">
        <f t="shared" si="56"/>
        <v>45962</v>
      </c>
      <c r="Z92" s="135">
        <f t="shared" si="56"/>
        <v>45992</v>
      </c>
      <c r="AA92" s="135">
        <f t="shared" si="56"/>
        <v>46023</v>
      </c>
      <c r="AB92" s="135">
        <f t="shared" si="56"/>
        <v>46054</v>
      </c>
      <c r="AC92" s="135">
        <f t="shared" si="56"/>
        <v>46082</v>
      </c>
      <c r="AD92" s="135">
        <f t="shared" si="56"/>
        <v>46113</v>
      </c>
      <c r="AE92" s="135">
        <f t="shared" si="56"/>
        <v>46143</v>
      </c>
      <c r="AF92" s="135">
        <f t="shared" si="56"/>
        <v>46174</v>
      </c>
      <c r="AG92" s="135">
        <f t="shared" si="56"/>
        <v>46204</v>
      </c>
      <c r="AH92" s="135">
        <f t="shared" si="56"/>
        <v>46235</v>
      </c>
      <c r="AI92" s="135">
        <f t="shared" si="56"/>
        <v>46266</v>
      </c>
      <c r="AJ92" s="135">
        <f t="shared" si="56"/>
        <v>46296</v>
      </c>
      <c r="AK92" s="135">
        <f t="shared" si="56"/>
        <v>46327</v>
      </c>
      <c r="AL92" s="135">
        <f t="shared" si="56"/>
        <v>46357</v>
      </c>
      <c r="AM92" s="135">
        <f t="shared" si="56"/>
        <v>46388</v>
      </c>
    </row>
    <row r="93" spans="1:41" s="95" customFormat="1" ht="15.75" customHeight="1" x14ac:dyDescent="0.25">
      <c r="A93" s="630"/>
      <c r="B93" s="74" t="str">
        <f>B78</f>
        <v>Air Comp</v>
      </c>
      <c r="C93" s="384">
        <f>'4M - SPS'!C93</f>
        <v>3.9829999999999997E-2</v>
      </c>
      <c r="D93" s="384">
        <f>'4M - SPS'!D93</f>
        <v>4.0202000000000002E-2</v>
      </c>
      <c r="E93" s="384">
        <f>'4M - SPS'!E93</f>
        <v>4.0568E-2</v>
      </c>
      <c r="F93" s="384">
        <f>'4M - SPS'!F93</f>
        <v>4.1613999999999998E-2</v>
      </c>
      <c r="G93" s="384">
        <f>'4M - SPS'!G93</f>
        <v>4.3744999999999999E-2</v>
      </c>
      <c r="H93" s="384">
        <f>'4M - SPS'!H93</f>
        <v>8.1032999999999994E-2</v>
      </c>
      <c r="I93" s="384">
        <f>'4M - SPS'!I93</f>
        <v>7.6974000000000001E-2</v>
      </c>
      <c r="J93" s="384">
        <f>'4M - SPS'!J93</f>
        <v>7.7621999999999997E-2</v>
      </c>
      <c r="K93" s="384">
        <f>'4M - SPS'!K93</f>
        <v>7.6564999999999994E-2</v>
      </c>
      <c r="L93" s="384">
        <f>'4M - SPS'!L93</f>
        <v>4.2223999999999998E-2</v>
      </c>
      <c r="M93" s="384">
        <f>'4M - SPS'!M93</f>
        <v>4.2845000000000001E-2</v>
      </c>
      <c r="N93" s="384">
        <f>'4M - SPS'!N93</f>
        <v>3.9836000000000003E-2</v>
      </c>
      <c r="O93" s="384">
        <f>'4M - SPS'!O93</f>
        <v>3.9829999999999997E-2</v>
      </c>
      <c r="P93" s="384">
        <f>'4M - SPS'!P93</f>
        <v>4.0202000000000002E-2</v>
      </c>
      <c r="Q93" s="384">
        <f>'4M - SPS'!Q93</f>
        <v>4.0568E-2</v>
      </c>
      <c r="R93" s="384">
        <f>'4M - SPS'!R93</f>
        <v>4.1613999999999998E-2</v>
      </c>
      <c r="S93" s="384">
        <f>'4M - SPS'!S93</f>
        <v>4.3744999999999999E-2</v>
      </c>
      <c r="T93" s="433">
        <f>'4M - SPS'!T93</f>
        <v>9.1775999999999996E-2</v>
      </c>
      <c r="U93" s="433">
        <f>'4M - SPS'!U93</f>
        <v>8.8924000000000003E-2</v>
      </c>
      <c r="V93" s="433">
        <f>'4M - SPS'!V93</f>
        <v>9.0119000000000005E-2</v>
      </c>
      <c r="W93" s="433">
        <f>'4M - SPS'!W93</f>
        <v>8.9261999999999994E-2</v>
      </c>
      <c r="X93" s="433">
        <f>'4M - SPS'!X93</f>
        <v>4.8958000000000002E-2</v>
      </c>
      <c r="Y93" s="433">
        <f>'4M - SPS'!Y93</f>
        <v>4.9664E-2</v>
      </c>
      <c r="Z93" s="433">
        <f>'4M - SPS'!Z93</f>
        <v>4.5769999999999998E-2</v>
      </c>
      <c r="AA93" s="433">
        <f>'4M - SPS'!AA93</f>
        <v>4.5504000000000003E-2</v>
      </c>
      <c r="AB93" s="433">
        <f>'4M - SPS'!AB93</f>
        <v>4.6175000000000001E-2</v>
      </c>
      <c r="AC93" s="433">
        <f>'4M - SPS'!AC93</f>
        <v>4.7510999999999998E-2</v>
      </c>
      <c r="AD93" s="433">
        <f>'4M - SPS'!AD93</f>
        <v>4.8266000000000003E-2</v>
      </c>
      <c r="AE93" s="433">
        <f>'4M - SPS'!AE93</f>
        <v>5.0146000000000003E-2</v>
      </c>
      <c r="AF93" s="433">
        <f>'4M - SPS'!AF93</f>
        <v>9.1775999999999996E-2</v>
      </c>
      <c r="AG93" s="433">
        <f>'4M - SPS'!AG93</f>
        <v>8.8924000000000003E-2</v>
      </c>
      <c r="AH93" s="433">
        <f>'4M - SPS'!AH93</f>
        <v>9.0119000000000005E-2</v>
      </c>
      <c r="AI93" s="433">
        <f>'4M - SPS'!AI93</f>
        <v>8.9261999999999994E-2</v>
      </c>
      <c r="AJ93" s="433">
        <f>'4M - SPS'!AJ93</f>
        <v>4.8958000000000002E-2</v>
      </c>
      <c r="AK93" s="433">
        <f>'4M - SPS'!AK93</f>
        <v>4.9664E-2</v>
      </c>
      <c r="AL93" s="433">
        <f>'4M - SPS'!AL93</f>
        <v>4.5769999999999998E-2</v>
      </c>
      <c r="AM93" s="433">
        <f>'4M - SPS'!AM93</f>
        <v>4.5504000000000003E-2</v>
      </c>
      <c r="AO93" s="95" t="s">
        <v>224</v>
      </c>
    </row>
    <row r="94" spans="1:41" s="95" customFormat="1" x14ac:dyDescent="0.25">
      <c r="A94" s="630"/>
      <c r="B94" s="74" t="str">
        <f t="shared" ref="B94:B105" si="57">B79</f>
        <v>Building Shell</v>
      </c>
      <c r="C94" s="384">
        <f>'4M - SPS'!C94</f>
        <v>4.6690000000000002E-2</v>
      </c>
      <c r="D94" s="384">
        <f>'4M - SPS'!D94</f>
        <v>4.5469999999999997E-2</v>
      </c>
      <c r="E94" s="384">
        <f>'4M - SPS'!E94</f>
        <v>4.6181E-2</v>
      </c>
      <c r="F94" s="384">
        <f>'4M - SPS'!F94</f>
        <v>4.3610000000000003E-2</v>
      </c>
      <c r="G94" s="384">
        <f>'4M - SPS'!G94</f>
        <v>5.1957000000000003E-2</v>
      </c>
      <c r="H94" s="384">
        <f>'4M - SPS'!H94</f>
        <v>0.106351</v>
      </c>
      <c r="I94" s="384">
        <f>'4M - SPS'!I94</f>
        <v>9.5311000000000007E-2</v>
      </c>
      <c r="J94" s="384">
        <f>'4M - SPS'!J94</f>
        <v>0.100024</v>
      </c>
      <c r="K94" s="384">
        <f>'4M - SPS'!K94</f>
        <v>0.10265100000000001</v>
      </c>
      <c r="L94" s="384">
        <f>'4M - SPS'!L94</f>
        <v>4.7780999999999997E-2</v>
      </c>
      <c r="M94" s="384">
        <f>'4M - SPS'!M94</f>
        <v>4.6185999999999998E-2</v>
      </c>
      <c r="N94" s="384">
        <f>'4M - SPS'!N94</f>
        <v>4.5090999999999999E-2</v>
      </c>
      <c r="O94" s="384">
        <f>'4M - SPS'!O94</f>
        <v>4.6690000000000002E-2</v>
      </c>
      <c r="P94" s="384">
        <f>'4M - SPS'!P94</f>
        <v>4.5469999999999997E-2</v>
      </c>
      <c r="Q94" s="384">
        <f>'4M - SPS'!Q94</f>
        <v>4.6181E-2</v>
      </c>
      <c r="R94" s="384">
        <f>'4M - SPS'!R94</f>
        <v>4.3610000000000003E-2</v>
      </c>
      <c r="S94" s="384">
        <f>'4M - SPS'!S94</f>
        <v>5.1957000000000003E-2</v>
      </c>
      <c r="T94" s="433">
        <f>'4M - SPS'!T94</f>
        <v>0.120381</v>
      </c>
      <c r="U94" s="433">
        <f>'4M - SPS'!U94</f>
        <v>0.11025500000000001</v>
      </c>
      <c r="V94" s="433">
        <f>'4M - SPS'!V94</f>
        <v>0.115824</v>
      </c>
      <c r="W94" s="433">
        <f>'4M - SPS'!W94</f>
        <v>0.120159</v>
      </c>
      <c r="X94" s="433">
        <f>'4M - SPS'!X94</f>
        <v>5.5509000000000003E-2</v>
      </c>
      <c r="Y94" s="433">
        <f>'4M - SPS'!Y94</f>
        <v>5.3158999999999998E-2</v>
      </c>
      <c r="Z94" s="433">
        <f>'4M - SPS'!Z94</f>
        <v>5.1805999999999998E-2</v>
      </c>
      <c r="AA94" s="433">
        <f>'4M - SPS'!AA94</f>
        <v>5.3165999999999998E-2</v>
      </c>
      <c r="AB94" s="433">
        <f>'4M - SPS'!AB94</f>
        <v>5.2478999999999998E-2</v>
      </c>
      <c r="AC94" s="433">
        <f>'4M - SPS'!AC94</f>
        <v>5.4157999999999998E-2</v>
      </c>
      <c r="AD94" s="433">
        <f>'4M - SPS'!AD94</f>
        <v>5.1117999999999997E-2</v>
      </c>
      <c r="AE94" s="433">
        <f>'4M - SPS'!AE94</f>
        <v>5.9484000000000002E-2</v>
      </c>
      <c r="AF94" s="433">
        <f>'4M - SPS'!AF94</f>
        <v>0.120381</v>
      </c>
      <c r="AG94" s="433">
        <f>'4M - SPS'!AG94</f>
        <v>0.11025500000000001</v>
      </c>
      <c r="AH94" s="433">
        <f>'4M - SPS'!AH94</f>
        <v>0.115824</v>
      </c>
      <c r="AI94" s="433">
        <f>'4M - SPS'!AI94</f>
        <v>0.120159</v>
      </c>
      <c r="AJ94" s="433">
        <f>'4M - SPS'!AJ94</f>
        <v>5.5509000000000003E-2</v>
      </c>
      <c r="AK94" s="433">
        <f>'4M - SPS'!AK94</f>
        <v>5.3158999999999998E-2</v>
      </c>
      <c r="AL94" s="433">
        <f>'4M - SPS'!AL94</f>
        <v>5.1805999999999998E-2</v>
      </c>
      <c r="AM94" s="433">
        <f>'4M - SPS'!AM94</f>
        <v>5.3165999999999998E-2</v>
      </c>
      <c r="AO94" s="95" t="s">
        <v>249</v>
      </c>
    </row>
    <row r="95" spans="1:41" s="95" customFormat="1" x14ac:dyDescent="0.25">
      <c r="A95" s="630"/>
      <c r="B95" s="74" t="str">
        <f t="shared" si="57"/>
        <v>Cooking</v>
      </c>
      <c r="C95" s="384">
        <f>'4M - SPS'!C95</f>
        <v>4.0557000000000003E-2</v>
      </c>
      <c r="D95" s="384">
        <f>'4M - SPS'!D95</f>
        <v>4.1267999999999999E-2</v>
      </c>
      <c r="E95" s="384">
        <f>'4M - SPS'!E95</f>
        <v>4.3454E-2</v>
      </c>
      <c r="F95" s="384">
        <f>'4M - SPS'!F95</f>
        <v>4.5587000000000003E-2</v>
      </c>
      <c r="G95" s="384">
        <f>'4M - SPS'!G95</f>
        <v>4.6787000000000002E-2</v>
      </c>
      <c r="H95" s="384">
        <f>'4M - SPS'!H95</f>
        <v>8.8827000000000003E-2</v>
      </c>
      <c r="I95" s="384">
        <f>'4M - SPS'!I95</f>
        <v>8.3249000000000004E-2</v>
      </c>
      <c r="J95" s="384">
        <f>'4M - SPS'!J95</f>
        <v>8.5038000000000002E-2</v>
      </c>
      <c r="K95" s="384">
        <f>'4M - SPS'!K95</f>
        <v>8.2868999999999998E-2</v>
      </c>
      <c r="L95" s="384">
        <f>'4M - SPS'!L95</f>
        <v>4.5005000000000003E-2</v>
      </c>
      <c r="M95" s="384">
        <f>'4M - SPS'!M95</f>
        <v>4.5767000000000002E-2</v>
      </c>
      <c r="N95" s="384">
        <f>'4M - SPS'!N95</f>
        <v>4.1034000000000001E-2</v>
      </c>
      <c r="O95" s="384">
        <f>'4M - SPS'!O95</f>
        <v>4.0557000000000003E-2</v>
      </c>
      <c r="P95" s="384">
        <f>'4M - SPS'!P95</f>
        <v>4.1267999999999999E-2</v>
      </c>
      <c r="Q95" s="384">
        <f>'4M - SPS'!Q95</f>
        <v>4.3454E-2</v>
      </c>
      <c r="R95" s="384">
        <f>'4M - SPS'!R95</f>
        <v>4.5587000000000003E-2</v>
      </c>
      <c r="S95" s="384">
        <f>'4M - SPS'!S95</f>
        <v>4.6787000000000002E-2</v>
      </c>
      <c r="T95" s="433">
        <f>'4M - SPS'!T95</f>
        <v>0.10058400000000001</v>
      </c>
      <c r="U95" s="433">
        <f>'4M - SPS'!U95</f>
        <v>9.6225000000000005E-2</v>
      </c>
      <c r="V95" s="433">
        <f>'4M - SPS'!V95</f>
        <v>9.8633999999999999E-2</v>
      </c>
      <c r="W95" s="433">
        <f>'4M - SPS'!W95</f>
        <v>9.6726999999999994E-2</v>
      </c>
      <c r="X95" s="433">
        <f>'4M - SPS'!X95</f>
        <v>5.2224E-2</v>
      </c>
      <c r="Y95" s="433">
        <f>'4M - SPS'!Y95</f>
        <v>5.3099E-2</v>
      </c>
      <c r="Z95" s="433">
        <f>'4M - SPS'!Z95</f>
        <v>4.7057000000000002E-2</v>
      </c>
      <c r="AA95" s="433">
        <f>'4M - SPS'!AA95</f>
        <v>4.6351999999999997E-2</v>
      </c>
      <c r="AB95" s="433">
        <f>'4M - SPS'!AB95</f>
        <v>4.7388E-2</v>
      </c>
      <c r="AC95" s="433">
        <f>'4M - SPS'!AC95</f>
        <v>5.0922000000000002E-2</v>
      </c>
      <c r="AD95" s="433">
        <f>'4M - SPS'!AD95</f>
        <v>5.2740000000000002E-2</v>
      </c>
      <c r="AE95" s="433">
        <f>'4M - SPS'!AE95</f>
        <v>5.3603999999999999E-2</v>
      </c>
      <c r="AF95" s="433">
        <f>'4M - SPS'!AF95</f>
        <v>0.10058400000000001</v>
      </c>
      <c r="AG95" s="433">
        <f>'4M - SPS'!AG95</f>
        <v>9.6225000000000005E-2</v>
      </c>
      <c r="AH95" s="433">
        <f>'4M - SPS'!AH95</f>
        <v>9.8633999999999999E-2</v>
      </c>
      <c r="AI95" s="433">
        <f>'4M - SPS'!AI95</f>
        <v>9.6726999999999994E-2</v>
      </c>
      <c r="AJ95" s="433">
        <f>'4M - SPS'!AJ95</f>
        <v>5.2224E-2</v>
      </c>
      <c r="AK95" s="433">
        <f>'4M - SPS'!AK95</f>
        <v>5.3099E-2</v>
      </c>
      <c r="AL95" s="433">
        <f>'4M - SPS'!AL95</f>
        <v>4.7057000000000002E-2</v>
      </c>
      <c r="AM95" s="433">
        <f>'4M - SPS'!AM95</f>
        <v>4.6351999999999997E-2</v>
      </c>
    </row>
    <row r="96" spans="1:41" s="95" customFormat="1" x14ac:dyDescent="0.25">
      <c r="A96" s="630"/>
      <c r="B96" s="74" t="str">
        <f t="shared" si="57"/>
        <v>Cooling</v>
      </c>
      <c r="C96" s="384">
        <f>'4M - SPS'!C96</f>
        <v>3.7643000000000003E-2</v>
      </c>
      <c r="D96" s="384">
        <f>'4M - SPS'!D96</f>
        <v>3.7594000000000002E-2</v>
      </c>
      <c r="E96" s="384">
        <f>'4M - SPS'!E96</f>
        <v>3.8481000000000001E-2</v>
      </c>
      <c r="F96" s="384">
        <f>'4M - SPS'!F96</f>
        <v>4.9109E-2</v>
      </c>
      <c r="G96" s="384">
        <f>'4M - SPS'!G96</f>
        <v>6.1143000000000003E-2</v>
      </c>
      <c r="H96" s="384">
        <f>'4M - SPS'!H96</f>
        <v>0.107651</v>
      </c>
      <c r="I96" s="384">
        <f>'4M - SPS'!I96</f>
        <v>9.5873E-2</v>
      </c>
      <c r="J96" s="384">
        <f>'4M - SPS'!J96</f>
        <v>0.100786</v>
      </c>
      <c r="K96" s="384">
        <f>'4M - SPS'!K96</f>
        <v>0.10802100000000001</v>
      </c>
      <c r="L96" s="384">
        <f>'4M - SPS'!L96</f>
        <v>5.407E-2</v>
      </c>
      <c r="M96" s="384">
        <f>'4M - SPS'!M96</f>
        <v>4.4588000000000003E-2</v>
      </c>
      <c r="N96" s="384">
        <f>'4M - SPS'!N96</f>
        <v>4.0072999999999998E-2</v>
      </c>
      <c r="O96" s="384">
        <f>'4M - SPS'!O96</f>
        <v>3.7643000000000003E-2</v>
      </c>
      <c r="P96" s="384">
        <f>'4M - SPS'!P96</f>
        <v>3.7594000000000002E-2</v>
      </c>
      <c r="Q96" s="384">
        <f>'4M - SPS'!Q96</f>
        <v>3.8481000000000001E-2</v>
      </c>
      <c r="R96" s="384">
        <f>'4M - SPS'!R96</f>
        <v>4.9109E-2</v>
      </c>
      <c r="S96" s="384">
        <f>'4M - SPS'!S96</f>
        <v>6.1143000000000003E-2</v>
      </c>
      <c r="T96" s="433">
        <f>'4M - SPS'!T96</f>
        <v>0.121847</v>
      </c>
      <c r="U96" s="433">
        <f>'4M - SPS'!U96</f>
        <v>0.11090800000000001</v>
      </c>
      <c r="V96" s="433">
        <f>'4M - SPS'!V96</f>
        <v>0.116701</v>
      </c>
      <c r="W96" s="433">
        <f>'4M - SPS'!W96</f>
        <v>0.12651799999999999</v>
      </c>
      <c r="X96" s="433">
        <f>'4M - SPS'!X96</f>
        <v>6.2914999999999999E-2</v>
      </c>
      <c r="Y96" s="433">
        <f>'4M - SPS'!Y96</f>
        <v>5.0502999999999999E-2</v>
      </c>
      <c r="Z96" s="433">
        <f>'4M - SPS'!Z96</f>
        <v>4.5546000000000003E-2</v>
      </c>
      <c r="AA96" s="433">
        <f>'4M - SPS'!AA96</f>
        <v>4.3242000000000003E-2</v>
      </c>
      <c r="AB96" s="433">
        <f>'4M - SPS'!AB96</f>
        <v>4.3921000000000002E-2</v>
      </c>
      <c r="AC96" s="433">
        <f>'4M - SPS'!AC96</f>
        <v>4.5185000000000003E-2</v>
      </c>
      <c r="AD96" s="433">
        <f>'4M - SPS'!AD96</f>
        <v>5.7828999999999998E-2</v>
      </c>
      <c r="AE96" s="433">
        <f>'4M - SPS'!AE96</f>
        <v>6.9942000000000004E-2</v>
      </c>
      <c r="AF96" s="433">
        <f>'4M - SPS'!AF96</f>
        <v>0.121847</v>
      </c>
      <c r="AG96" s="433">
        <f>'4M - SPS'!AG96</f>
        <v>0.11090800000000001</v>
      </c>
      <c r="AH96" s="433">
        <f>'4M - SPS'!AH96</f>
        <v>0.116701</v>
      </c>
      <c r="AI96" s="433">
        <f>'4M - SPS'!AI96</f>
        <v>0.12651799999999999</v>
      </c>
      <c r="AJ96" s="433">
        <f>'4M - SPS'!AJ96</f>
        <v>6.2914999999999999E-2</v>
      </c>
      <c r="AK96" s="433">
        <f>'4M - SPS'!AK96</f>
        <v>5.0502999999999999E-2</v>
      </c>
      <c r="AL96" s="433">
        <f>'4M - SPS'!AL96</f>
        <v>4.5546000000000003E-2</v>
      </c>
      <c r="AM96" s="433">
        <f>'4M - SPS'!AM96</f>
        <v>4.3242000000000003E-2</v>
      </c>
    </row>
    <row r="97" spans="1:39" s="95" customFormat="1" x14ac:dyDescent="0.25">
      <c r="A97" s="630"/>
      <c r="B97" s="74" t="str">
        <f t="shared" si="57"/>
        <v>Ext Lighting</v>
      </c>
      <c r="C97" s="384">
        <f>'4M - SPS'!C97</f>
        <v>2.8396999999999999E-2</v>
      </c>
      <c r="D97" s="384">
        <f>'4M - SPS'!D97</f>
        <v>2.7067000000000001E-2</v>
      </c>
      <c r="E97" s="384">
        <f>'4M - SPS'!E97</f>
        <v>2.7428000000000001E-2</v>
      </c>
      <c r="F97" s="384">
        <f>'4M - SPS'!F97</f>
        <v>2.8527E-2</v>
      </c>
      <c r="G97" s="384">
        <f>'4M - SPS'!G97</f>
        <v>2.7924000000000001E-2</v>
      </c>
      <c r="H97" s="384">
        <f>'4M - SPS'!H97</f>
        <v>4.5346999999999998E-2</v>
      </c>
      <c r="I97" s="384">
        <f>'4M - SPS'!I97</f>
        <v>4.3922999999999997E-2</v>
      </c>
      <c r="J97" s="384">
        <f>'4M - SPS'!J97</f>
        <v>4.3657000000000001E-2</v>
      </c>
      <c r="K97" s="384">
        <f>'4M - SPS'!K97</f>
        <v>4.4394999999999997E-2</v>
      </c>
      <c r="L97" s="384">
        <f>'4M - SPS'!L97</f>
        <v>2.7671999999999999E-2</v>
      </c>
      <c r="M97" s="384">
        <f>'4M - SPS'!M97</f>
        <v>2.7786999999999999E-2</v>
      </c>
      <c r="N97" s="384">
        <f>'4M - SPS'!N97</f>
        <v>2.7320000000000001E-2</v>
      </c>
      <c r="O97" s="384">
        <f>'4M - SPS'!O97</f>
        <v>2.8396999999999999E-2</v>
      </c>
      <c r="P97" s="384">
        <f>'4M - SPS'!P97</f>
        <v>2.7067000000000001E-2</v>
      </c>
      <c r="Q97" s="384">
        <f>'4M - SPS'!Q97</f>
        <v>2.7428000000000001E-2</v>
      </c>
      <c r="R97" s="384">
        <f>'4M - SPS'!R97</f>
        <v>2.8527E-2</v>
      </c>
      <c r="S97" s="384">
        <f>'4M - SPS'!S97</f>
        <v>2.7924000000000001E-2</v>
      </c>
      <c r="T97" s="433">
        <f>'4M - SPS'!T97</f>
        <v>5.1388999999999997E-2</v>
      </c>
      <c r="U97" s="433">
        <f>'4M - SPS'!U97</f>
        <v>5.0473999999999998E-2</v>
      </c>
      <c r="V97" s="433">
        <f>'4M - SPS'!V97</f>
        <v>5.1123000000000002E-2</v>
      </c>
      <c r="W97" s="433">
        <f>'4M - SPS'!W97</f>
        <v>5.1249000000000003E-2</v>
      </c>
      <c r="X97" s="433">
        <f>'4M - SPS'!X97</f>
        <v>3.1897000000000002E-2</v>
      </c>
      <c r="Y97" s="433">
        <f>'4M - SPS'!Y97</f>
        <v>3.1947000000000003E-2</v>
      </c>
      <c r="Z97" s="433">
        <f>'4M - SPS'!Z97</f>
        <v>3.1501000000000001E-2</v>
      </c>
      <c r="AA97" s="433">
        <f>'4M - SPS'!AA97</f>
        <v>3.2620000000000003E-2</v>
      </c>
      <c r="AB97" s="433">
        <f>'4M - SPS'!AB97</f>
        <v>3.1168000000000001E-2</v>
      </c>
      <c r="AC97" s="433">
        <f>'4M - SPS'!AC97</f>
        <v>3.2108999999999999E-2</v>
      </c>
      <c r="AD97" s="433">
        <f>'4M - SPS'!AD97</f>
        <v>3.3001999999999997E-2</v>
      </c>
      <c r="AE97" s="433">
        <f>'4M - SPS'!AE97</f>
        <v>3.2203000000000002E-2</v>
      </c>
      <c r="AF97" s="433">
        <f>'4M - SPS'!AF97</f>
        <v>5.1388999999999997E-2</v>
      </c>
      <c r="AG97" s="433">
        <f>'4M - SPS'!AG97</f>
        <v>5.0473999999999998E-2</v>
      </c>
      <c r="AH97" s="433">
        <f>'4M - SPS'!AH97</f>
        <v>5.1123000000000002E-2</v>
      </c>
      <c r="AI97" s="433">
        <f>'4M - SPS'!AI97</f>
        <v>5.1249000000000003E-2</v>
      </c>
      <c r="AJ97" s="433">
        <f>'4M - SPS'!AJ97</f>
        <v>3.1897000000000002E-2</v>
      </c>
      <c r="AK97" s="433">
        <f>'4M - SPS'!AK97</f>
        <v>3.1947000000000003E-2</v>
      </c>
      <c r="AL97" s="433">
        <f>'4M - SPS'!AL97</f>
        <v>3.1501000000000001E-2</v>
      </c>
      <c r="AM97" s="433">
        <f>'4M - SPS'!AM97</f>
        <v>3.2620000000000003E-2</v>
      </c>
    </row>
    <row r="98" spans="1:39" s="95" customFormat="1" x14ac:dyDescent="0.25">
      <c r="A98" s="630"/>
      <c r="B98" s="74" t="str">
        <f t="shared" si="57"/>
        <v>Heating</v>
      </c>
      <c r="C98" s="384">
        <f>'4M - SPS'!C98</f>
        <v>4.4441000000000001E-2</v>
      </c>
      <c r="D98" s="384">
        <f>'4M - SPS'!D98</f>
        <v>4.3256999999999997E-2</v>
      </c>
      <c r="E98" s="384">
        <f>'4M - SPS'!E98</f>
        <v>4.4178000000000002E-2</v>
      </c>
      <c r="F98" s="384">
        <f>'4M - SPS'!F98</f>
        <v>4.3381000000000003E-2</v>
      </c>
      <c r="G98" s="384">
        <f>'4M - SPS'!G98</f>
        <v>4.3248000000000002E-2</v>
      </c>
      <c r="H98" s="384">
        <f>'4M - SPS'!H98</f>
        <v>4.4656000000000001E-2</v>
      </c>
      <c r="I98" s="384">
        <f>'4M - SPS'!I98</f>
        <v>4.3243999999999998E-2</v>
      </c>
      <c r="J98" s="384">
        <f>'4M - SPS'!J98</f>
        <v>4.2998000000000001E-2</v>
      </c>
      <c r="K98" s="384">
        <f>'4M - SPS'!K98</f>
        <v>7.9738000000000003E-2</v>
      </c>
      <c r="L98" s="384">
        <f>'4M - SPS'!L98</f>
        <v>4.2855999999999998E-2</v>
      </c>
      <c r="M98" s="384">
        <f>'4M - SPS'!M98</f>
        <v>4.2256000000000002E-2</v>
      </c>
      <c r="N98" s="384">
        <f>'4M - SPS'!N98</f>
        <v>4.2143E-2</v>
      </c>
      <c r="O98" s="384">
        <f>'4M - SPS'!O98</f>
        <v>4.4441000000000001E-2</v>
      </c>
      <c r="P98" s="384">
        <f>'4M - SPS'!P98</f>
        <v>4.3256999999999997E-2</v>
      </c>
      <c r="Q98" s="384">
        <f>'4M - SPS'!Q98</f>
        <v>4.4178000000000002E-2</v>
      </c>
      <c r="R98" s="384">
        <f>'4M - SPS'!R98</f>
        <v>4.3381000000000003E-2</v>
      </c>
      <c r="S98" s="384">
        <f>'4M - SPS'!S98</f>
        <v>4.3248000000000002E-2</v>
      </c>
      <c r="T98" s="433">
        <f>'4M - SPS'!T98</f>
        <v>5.0605999999999998E-2</v>
      </c>
      <c r="U98" s="433">
        <f>'4M - SPS'!U98</f>
        <v>4.9686000000000001E-2</v>
      </c>
      <c r="V98" s="433">
        <f>'4M - SPS'!V98</f>
        <v>5.0367000000000002E-2</v>
      </c>
      <c r="W98" s="433">
        <f>'4M - SPS'!W98</f>
        <v>9.3019000000000004E-2</v>
      </c>
      <c r="X98" s="433">
        <f>'4M - SPS'!X98</f>
        <v>4.9519000000000001E-2</v>
      </c>
      <c r="Y98" s="433">
        <f>'4M - SPS'!Y98</f>
        <v>4.8910000000000002E-2</v>
      </c>
      <c r="Z98" s="433">
        <f>'4M - SPS'!Z98</f>
        <v>4.8503999999999999E-2</v>
      </c>
      <c r="AA98" s="433">
        <f>'4M - SPS'!AA98</f>
        <v>5.0491000000000001E-2</v>
      </c>
      <c r="AB98" s="433">
        <f>'4M - SPS'!AB98</f>
        <v>4.9575000000000001E-2</v>
      </c>
      <c r="AC98" s="433">
        <f>'4M - SPS'!AC98</f>
        <v>5.1875999999999999E-2</v>
      </c>
      <c r="AD98" s="433">
        <f>'4M - SPS'!AD98</f>
        <v>5.0056999999999997E-2</v>
      </c>
      <c r="AE98" s="433">
        <f>'4M - SPS'!AE98</f>
        <v>4.938E-2</v>
      </c>
      <c r="AF98" s="433">
        <f>'4M - SPS'!AF98</f>
        <v>5.0605999999999998E-2</v>
      </c>
      <c r="AG98" s="433">
        <f>'4M - SPS'!AG98</f>
        <v>4.9686000000000001E-2</v>
      </c>
      <c r="AH98" s="433">
        <f>'4M - SPS'!AH98</f>
        <v>5.0367000000000002E-2</v>
      </c>
      <c r="AI98" s="433">
        <f>'4M - SPS'!AI98</f>
        <v>9.3019000000000004E-2</v>
      </c>
      <c r="AJ98" s="433">
        <f>'4M - SPS'!AJ98</f>
        <v>4.9519000000000001E-2</v>
      </c>
      <c r="AK98" s="433">
        <f>'4M - SPS'!AK98</f>
        <v>4.8910000000000002E-2</v>
      </c>
      <c r="AL98" s="433">
        <f>'4M - SPS'!AL98</f>
        <v>4.8503999999999999E-2</v>
      </c>
      <c r="AM98" s="433">
        <f>'4M - SPS'!AM98</f>
        <v>5.0491000000000001E-2</v>
      </c>
    </row>
    <row r="99" spans="1:39" s="95" customFormat="1" x14ac:dyDescent="0.25">
      <c r="A99" s="630"/>
      <c r="B99" s="74" t="str">
        <f t="shared" si="57"/>
        <v>HVAC</v>
      </c>
      <c r="C99" s="384">
        <f>'4M - SPS'!C99</f>
        <v>4.6690000000000002E-2</v>
      </c>
      <c r="D99" s="384">
        <f>'4M - SPS'!D99</f>
        <v>4.5469999999999997E-2</v>
      </c>
      <c r="E99" s="384">
        <f>'4M - SPS'!E99</f>
        <v>4.6181E-2</v>
      </c>
      <c r="F99" s="384">
        <f>'4M - SPS'!F99</f>
        <v>4.3610000000000003E-2</v>
      </c>
      <c r="G99" s="384">
        <f>'4M - SPS'!G99</f>
        <v>5.1957000000000003E-2</v>
      </c>
      <c r="H99" s="384">
        <f>'4M - SPS'!H99</f>
        <v>0.106351</v>
      </c>
      <c r="I99" s="384">
        <f>'4M - SPS'!I99</f>
        <v>9.5311000000000007E-2</v>
      </c>
      <c r="J99" s="384">
        <f>'4M - SPS'!J99</f>
        <v>0.100024</v>
      </c>
      <c r="K99" s="384">
        <f>'4M - SPS'!K99</f>
        <v>0.10265100000000001</v>
      </c>
      <c r="L99" s="384">
        <f>'4M - SPS'!L99</f>
        <v>4.7780999999999997E-2</v>
      </c>
      <c r="M99" s="384">
        <f>'4M - SPS'!M99</f>
        <v>4.6185999999999998E-2</v>
      </c>
      <c r="N99" s="384">
        <f>'4M - SPS'!N99</f>
        <v>4.5090999999999999E-2</v>
      </c>
      <c r="O99" s="384">
        <f>'4M - SPS'!O99</f>
        <v>4.6690000000000002E-2</v>
      </c>
      <c r="P99" s="384">
        <f>'4M - SPS'!P99</f>
        <v>4.5469999999999997E-2</v>
      </c>
      <c r="Q99" s="384">
        <f>'4M - SPS'!Q99</f>
        <v>4.6181E-2</v>
      </c>
      <c r="R99" s="384">
        <f>'4M - SPS'!R99</f>
        <v>4.3610000000000003E-2</v>
      </c>
      <c r="S99" s="384">
        <f>'4M - SPS'!S99</f>
        <v>5.1957000000000003E-2</v>
      </c>
      <c r="T99" s="433">
        <f>'4M - SPS'!T99</f>
        <v>0.120381</v>
      </c>
      <c r="U99" s="433">
        <f>'4M - SPS'!U99</f>
        <v>0.11025500000000001</v>
      </c>
      <c r="V99" s="433">
        <f>'4M - SPS'!V99</f>
        <v>0.115824</v>
      </c>
      <c r="W99" s="433">
        <f>'4M - SPS'!W99</f>
        <v>0.120159</v>
      </c>
      <c r="X99" s="433">
        <f>'4M - SPS'!X99</f>
        <v>5.5509000000000003E-2</v>
      </c>
      <c r="Y99" s="433">
        <f>'4M - SPS'!Y99</f>
        <v>5.3158999999999998E-2</v>
      </c>
      <c r="Z99" s="433">
        <f>'4M - SPS'!Z99</f>
        <v>5.1805999999999998E-2</v>
      </c>
      <c r="AA99" s="433">
        <f>'4M - SPS'!AA99</f>
        <v>5.3165999999999998E-2</v>
      </c>
      <c r="AB99" s="433">
        <f>'4M - SPS'!AB99</f>
        <v>5.2478999999999998E-2</v>
      </c>
      <c r="AC99" s="433">
        <f>'4M - SPS'!AC99</f>
        <v>5.4157999999999998E-2</v>
      </c>
      <c r="AD99" s="433">
        <f>'4M - SPS'!AD99</f>
        <v>5.1117999999999997E-2</v>
      </c>
      <c r="AE99" s="433">
        <f>'4M - SPS'!AE99</f>
        <v>5.9484000000000002E-2</v>
      </c>
      <c r="AF99" s="433">
        <f>'4M - SPS'!AF99</f>
        <v>0.120381</v>
      </c>
      <c r="AG99" s="433">
        <f>'4M - SPS'!AG99</f>
        <v>0.11025500000000001</v>
      </c>
      <c r="AH99" s="433">
        <f>'4M - SPS'!AH99</f>
        <v>0.115824</v>
      </c>
      <c r="AI99" s="433">
        <f>'4M - SPS'!AI99</f>
        <v>0.120159</v>
      </c>
      <c r="AJ99" s="433">
        <f>'4M - SPS'!AJ99</f>
        <v>5.5509000000000003E-2</v>
      </c>
      <c r="AK99" s="433">
        <f>'4M - SPS'!AK99</f>
        <v>5.3158999999999998E-2</v>
      </c>
      <c r="AL99" s="433">
        <f>'4M - SPS'!AL99</f>
        <v>5.1805999999999998E-2</v>
      </c>
      <c r="AM99" s="433">
        <f>'4M - SPS'!AM99</f>
        <v>5.3165999999999998E-2</v>
      </c>
    </row>
    <row r="100" spans="1:39" s="95" customFormat="1" x14ac:dyDescent="0.25">
      <c r="A100" s="630"/>
      <c r="B100" s="74" t="str">
        <f t="shared" si="57"/>
        <v>Lighting</v>
      </c>
      <c r="C100" s="384">
        <f>'4M - SPS'!C100</f>
        <v>4.2353000000000002E-2</v>
      </c>
      <c r="D100" s="384">
        <f>'4M - SPS'!D100</f>
        <v>4.2375999999999997E-2</v>
      </c>
      <c r="E100" s="384">
        <f>'4M - SPS'!E100</f>
        <v>4.3025000000000001E-2</v>
      </c>
      <c r="F100" s="384">
        <f>'4M - SPS'!F100</f>
        <v>4.5280000000000001E-2</v>
      </c>
      <c r="G100" s="384">
        <f>'4M - SPS'!G100</f>
        <v>4.718E-2</v>
      </c>
      <c r="H100" s="384">
        <f>'4M - SPS'!H100</f>
        <v>8.7298000000000001E-2</v>
      </c>
      <c r="I100" s="384">
        <f>'4M - SPS'!I100</f>
        <v>8.1882999999999997E-2</v>
      </c>
      <c r="J100" s="384">
        <f>'4M - SPS'!J100</f>
        <v>8.3452999999999999E-2</v>
      </c>
      <c r="K100" s="384">
        <f>'4M - SPS'!K100</f>
        <v>7.9449000000000006E-2</v>
      </c>
      <c r="L100" s="384">
        <f>'4M - SPS'!L100</f>
        <v>4.5407999999999997E-2</v>
      </c>
      <c r="M100" s="384">
        <f>'4M - SPS'!M100</f>
        <v>4.5609999999999998E-2</v>
      </c>
      <c r="N100" s="384">
        <f>'4M - SPS'!N100</f>
        <v>4.1577999999999997E-2</v>
      </c>
      <c r="O100" s="384">
        <f>'4M - SPS'!O100</f>
        <v>4.2353000000000002E-2</v>
      </c>
      <c r="P100" s="384">
        <f>'4M - SPS'!P100</f>
        <v>4.2375999999999997E-2</v>
      </c>
      <c r="Q100" s="384">
        <f>'4M - SPS'!Q100</f>
        <v>4.3025000000000001E-2</v>
      </c>
      <c r="R100" s="384">
        <f>'4M - SPS'!R100</f>
        <v>4.5280000000000001E-2</v>
      </c>
      <c r="S100" s="384">
        <f>'4M - SPS'!S100</f>
        <v>4.718E-2</v>
      </c>
      <c r="T100" s="433">
        <f>'4M - SPS'!T100</f>
        <v>9.8854999999999998E-2</v>
      </c>
      <c r="U100" s="433">
        <f>'4M - SPS'!U100</f>
        <v>9.4635999999999998E-2</v>
      </c>
      <c r="V100" s="433">
        <f>'4M - SPS'!V100</f>
        <v>9.6814999999999998E-2</v>
      </c>
      <c r="W100" s="433">
        <f>'4M - SPS'!W100</f>
        <v>9.2677999999999996E-2</v>
      </c>
      <c r="X100" s="433">
        <f>'4M - SPS'!X100</f>
        <v>5.2706999999999997E-2</v>
      </c>
      <c r="Y100" s="433">
        <f>'4M - SPS'!Y100</f>
        <v>5.2904E-2</v>
      </c>
      <c r="Z100" s="433">
        <f>'4M - SPS'!Z100</f>
        <v>4.7689000000000002E-2</v>
      </c>
      <c r="AA100" s="433">
        <f>'4M - SPS'!AA100</f>
        <v>4.8335000000000003E-2</v>
      </c>
      <c r="AB100" s="433">
        <f>'4M - SPS'!AB100</f>
        <v>4.8652000000000001E-2</v>
      </c>
      <c r="AC100" s="433">
        <f>'4M - SPS'!AC100</f>
        <v>5.0395000000000002E-2</v>
      </c>
      <c r="AD100" s="433">
        <f>'4M - SPS'!AD100</f>
        <v>5.2442000000000003E-2</v>
      </c>
      <c r="AE100" s="433">
        <f>'4M - SPS'!AE100</f>
        <v>5.4066000000000003E-2</v>
      </c>
      <c r="AF100" s="433">
        <f>'4M - SPS'!AF100</f>
        <v>9.8854999999999998E-2</v>
      </c>
      <c r="AG100" s="433">
        <f>'4M - SPS'!AG100</f>
        <v>9.4635999999999998E-2</v>
      </c>
      <c r="AH100" s="433">
        <f>'4M - SPS'!AH100</f>
        <v>9.6814999999999998E-2</v>
      </c>
      <c r="AI100" s="433">
        <f>'4M - SPS'!AI100</f>
        <v>9.2677999999999996E-2</v>
      </c>
      <c r="AJ100" s="433">
        <f>'4M - SPS'!AJ100</f>
        <v>5.2706999999999997E-2</v>
      </c>
      <c r="AK100" s="433">
        <f>'4M - SPS'!AK100</f>
        <v>5.2904E-2</v>
      </c>
      <c r="AL100" s="433">
        <f>'4M - SPS'!AL100</f>
        <v>4.7689000000000002E-2</v>
      </c>
      <c r="AM100" s="433">
        <f>'4M - SPS'!AM100</f>
        <v>4.8335000000000003E-2</v>
      </c>
    </row>
    <row r="101" spans="1:39" s="95" customFormat="1" x14ac:dyDescent="0.25">
      <c r="A101" s="630"/>
      <c r="B101" s="74" t="str">
        <f t="shared" si="57"/>
        <v>Miscellaneous</v>
      </c>
      <c r="C101" s="384">
        <f>'4M - SPS'!C101</f>
        <v>3.9829999999999997E-2</v>
      </c>
      <c r="D101" s="384">
        <f>'4M - SPS'!D101</f>
        <v>4.0202000000000002E-2</v>
      </c>
      <c r="E101" s="384">
        <f>'4M - SPS'!E101</f>
        <v>4.0568E-2</v>
      </c>
      <c r="F101" s="384">
        <f>'4M - SPS'!F101</f>
        <v>4.1613999999999998E-2</v>
      </c>
      <c r="G101" s="384">
        <f>'4M - SPS'!G101</f>
        <v>4.3744999999999999E-2</v>
      </c>
      <c r="H101" s="384">
        <f>'4M - SPS'!H101</f>
        <v>8.1032999999999994E-2</v>
      </c>
      <c r="I101" s="384">
        <f>'4M - SPS'!I101</f>
        <v>7.6974000000000001E-2</v>
      </c>
      <c r="J101" s="384">
        <f>'4M - SPS'!J101</f>
        <v>7.7621999999999997E-2</v>
      </c>
      <c r="K101" s="384">
        <f>'4M - SPS'!K101</f>
        <v>7.6564999999999994E-2</v>
      </c>
      <c r="L101" s="384">
        <f>'4M - SPS'!L101</f>
        <v>4.2223999999999998E-2</v>
      </c>
      <c r="M101" s="384">
        <f>'4M - SPS'!M101</f>
        <v>4.2845000000000001E-2</v>
      </c>
      <c r="N101" s="384">
        <f>'4M - SPS'!N101</f>
        <v>3.9836000000000003E-2</v>
      </c>
      <c r="O101" s="384">
        <f>'4M - SPS'!O101</f>
        <v>3.9829999999999997E-2</v>
      </c>
      <c r="P101" s="384">
        <f>'4M - SPS'!P101</f>
        <v>4.0202000000000002E-2</v>
      </c>
      <c r="Q101" s="384">
        <f>'4M - SPS'!Q101</f>
        <v>4.0568E-2</v>
      </c>
      <c r="R101" s="384">
        <f>'4M - SPS'!R101</f>
        <v>4.1613999999999998E-2</v>
      </c>
      <c r="S101" s="384">
        <f>'4M - SPS'!S101</f>
        <v>4.3744999999999999E-2</v>
      </c>
      <c r="T101" s="433">
        <f>'4M - SPS'!T101</f>
        <v>9.1775999999999996E-2</v>
      </c>
      <c r="U101" s="433">
        <f>'4M - SPS'!U101</f>
        <v>8.8924000000000003E-2</v>
      </c>
      <c r="V101" s="433">
        <f>'4M - SPS'!V101</f>
        <v>9.0119000000000005E-2</v>
      </c>
      <c r="W101" s="433">
        <f>'4M - SPS'!W101</f>
        <v>8.9261999999999994E-2</v>
      </c>
      <c r="X101" s="433">
        <f>'4M - SPS'!X101</f>
        <v>4.8958000000000002E-2</v>
      </c>
      <c r="Y101" s="433">
        <f>'4M - SPS'!Y101</f>
        <v>4.9664E-2</v>
      </c>
      <c r="Z101" s="433">
        <f>'4M - SPS'!Z101</f>
        <v>4.5769999999999998E-2</v>
      </c>
      <c r="AA101" s="433">
        <f>'4M - SPS'!AA101</f>
        <v>4.5504000000000003E-2</v>
      </c>
      <c r="AB101" s="433">
        <f>'4M - SPS'!AB101</f>
        <v>4.6175000000000001E-2</v>
      </c>
      <c r="AC101" s="433">
        <f>'4M - SPS'!AC101</f>
        <v>4.7510999999999998E-2</v>
      </c>
      <c r="AD101" s="433">
        <f>'4M - SPS'!AD101</f>
        <v>4.8266000000000003E-2</v>
      </c>
      <c r="AE101" s="433">
        <f>'4M - SPS'!AE101</f>
        <v>5.0146000000000003E-2</v>
      </c>
      <c r="AF101" s="433">
        <f>'4M - SPS'!AF101</f>
        <v>9.1775999999999996E-2</v>
      </c>
      <c r="AG101" s="433">
        <f>'4M - SPS'!AG101</f>
        <v>8.8924000000000003E-2</v>
      </c>
      <c r="AH101" s="433">
        <f>'4M - SPS'!AH101</f>
        <v>9.0119000000000005E-2</v>
      </c>
      <c r="AI101" s="433">
        <f>'4M - SPS'!AI101</f>
        <v>8.9261999999999994E-2</v>
      </c>
      <c r="AJ101" s="433">
        <f>'4M - SPS'!AJ101</f>
        <v>4.8958000000000002E-2</v>
      </c>
      <c r="AK101" s="433">
        <f>'4M - SPS'!AK101</f>
        <v>4.9664E-2</v>
      </c>
      <c r="AL101" s="433">
        <f>'4M - SPS'!AL101</f>
        <v>4.5769999999999998E-2</v>
      </c>
      <c r="AM101" s="433">
        <f>'4M - SPS'!AM101</f>
        <v>4.5504000000000003E-2</v>
      </c>
    </row>
    <row r="102" spans="1:39" s="95" customFormat="1" x14ac:dyDescent="0.25">
      <c r="A102" s="630"/>
      <c r="B102" s="74" t="str">
        <f t="shared" si="57"/>
        <v>Motors</v>
      </c>
      <c r="C102" s="384">
        <f>'4M - SPS'!C102</f>
        <v>3.9829999999999997E-2</v>
      </c>
      <c r="D102" s="384">
        <f>'4M - SPS'!D102</f>
        <v>4.0202000000000002E-2</v>
      </c>
      <c r="E102" s="384">
        <f>'4M - SPS'!E102</f>
        <v>4.0568E-2</v>
      </c>
      <c r="F102" s="384">
        <f>'4M - SPS'!F102</f>
        <v>4.1613999999999998E-2</v>
      </c>
      <c r="G102" s="384">
        <f>'4M - SPS'!G102</f>
        <v>4.3744999999999999E-2</v>
      </c>
      <c r="H102" s="384">
        <f>'4M - SPS'!H102</f>
        <v>8.1032999999999994E-2</v>
      </c>
      <c r="I102" s="384">
        <f>'4M - SPS'!I102</f>
        <v>7.6974000000000001E-2</v>
      </c>
      <c r="J102" s="384">
        <f>'4M - SPS'!J102</f>
        <v>7.7621999999999997E-2</v>
      </c>
      <c r="K102" s="384">
        <f>'4M - SPS'!K102</f>
        <v>7.6564999999999994E-2</v>
      </c>
      <c r="L102" s="384">
        <f>'4M - SPS'!L102</f>
        <v>4.2223999999999998E-2</v>
      </c>
      <c r="M102" s="384">
        <f>'4M - SPS'!M102</f>
        <v>4.2845000000000001E-2</v>
      </c>
      <c r="N102" s="384">
        <f>'4M - SPS'!N102</f>
        <v>3.9836000000000003E-2</v>
      </c>
      <c r="O102" s="384">
        <f>'4M - SPS'!O102</f>
        <v>3.9829999999999997E-2</v>
      </c>
      <c r="P102" s="384">
        <f>'4M - SPS'!P102</f>
        <v>4.0202000000000002E-2</v>
      </c>
      <c r="Q102" s="384">
        <f>'4M - SPS'!Q102</f>
        <v>4.0568E-2</v>
      </c>
      <c r="R102" s="384">
        <f>'4M - SPS'!R102</f>
        <v>4.1613999999999998E-2</v>
      </c>
      <c r="S102" s="384">
        <f>'4M - SPS'!S102</f>
        <v>4.3744999999999999E-2</v>
      </c>
      <c r="T102" s="433">
        <f>'4M - SPS'!T102</f>
        <v>9.1775999999999996E-2</v>
      </c>
      <c r="U102" s="433">
        <f>'4M - SPS'!U102</f>
        <v>8.8924000000000003E-2</v>
      </c>
      <c r="V102" s="433">
        <f>'4M - SPS'!V102</f>
        <v>9.0119000000000005E-2</v>
      </c>
      <c r="W102" s="433">
        <f>'4M - SPS'!W102</f>
        <v>8.9261999999999994E-2</v>
      </c>
      <c r="X102" s="433">
        <f>'4M - SPS'!X102</f>
        <v>4.8958000000000002E-2</v>
      </c>
      <c r="Y102" s="433">
        <f>'4M - SPS'!Y102</f>
        <v>4.9664E-2</v>
      </c>
      <c r="Z102" s="433">
        <f>'4M - SPS'!Z102</f>
        <v>4.5769999999999998E-2</v>
      </c>
      <c r="AA102" s="433">
        <f>'4M - SPS'!AA102</f>
        <v>4.5504000000000003E-2</v>
      </c>
      <c r="AB102" s="433">
        <f>'4M - SPS'!AB102</f>
        <v>4.6175000000000001E-2</v>
      </c>
      <c r="AC102" s="433">
        <f>'4M - SPS'!AC102</f>
        <v>4.7510999999999998E-2</v>
      </c>
      <c r="AD102" s="433">
        <f>'4M - SPS'!AD102</f>
        <v>4.8266000000000003E-2</v>
      </c>
      <c r="AE102" s="433">
        <f>'4M - SPS'!AE102</f>
        <v>5.0146000000000003E-2</v>
      </c>
      <c r="AF102" s="433">
        <f>'4M - SPS'!AF102</f>
        <v>9.1775999999999996E-2</v>
      </c>
      <c r="AG102" s="433">
        <f>'4M - SPS'!AG102</f>
        <v>8.8924000000000003E-2</v>
      </c>
      <c r="AH102" s="433">
        <f>'4M - SPS'!AH102</f>
        <v>9.0119000000000005E-2</v>
      </c>
      <c r="AI102" s="433">
        <f>'4M - SPS'!AI102</f>
        <v>8.9261999999999994E-2</v>
      </c>
      <c r="AJ102" s="433">
        <f>'4M - SPS'!AJ102</f>
        <v>4.8958000000000002E-2</v>
      </c>
      <c r="AK102" s="433">
        <f>'4M - SPS'!AK102</f>
        <v>4.9664E-2</v>
      </c>
      <c r="AL102" s="433">
        <f>'4M - SPS'!AL102</f>
        <v>4.5769999999999998E-2</v>
      </c>
      <c r="AM102" s="433">
        <f>'4M - SPS'!AM102</f>
        <v>4.5504000000000003E-2</v>
      </c>
    </row>
    <row r="103" spans="1:39" s="95" customFormat="1" x14ac:dyDescent="0.25">
      <c r="A103" s="630"/>
      <c r="B103" s="74" t="str">
        <f t="shared" si="57"/>
        <v>Process</v>
      </c>
      <c r="C103" s="384">
        <f>'4M - SPS'!C103</f>
        <v>3.9829999999999997E-2</v>
      </c>
      <c r="D103" s="384">
        <f>'4M - SPS'!D103</f>
        <v>4.0202000000000002E-2</v>
      </c>
      <c r="E103" s="384">
        <f>'4M - SPS'!E103</f>
        <v>4.0568E-2</v>
      </c>
      <c r="F103" s="384">
        <f>'4M - SPS'!F103</f>
        <v>4.1613999999999998E-2</v>
      </c>
      <c r="G103" s="384">
        <f>'4M - SPS'!G103</f>
        <v>4.3744999999999999E-2</v>
      </c>
      <c r="H103" s="384">
        <f>'4M - SPS'!H103</f>
        <v>8.1032999999999994E-2</v>
      </c>
      <c r="I103" s="384">
        <f>'4M - SPS'!I103</f>
        <v>7.6974000000000001E-2</v>
      </c>
      <c r="J103" s="384">
        <f>'4M - SPS'!J103</f>
        <v>7.7621999999999997E-2</v>
      </c>
      <c r="K103" s="384">
        <f>'4M - SPS'!K103</f>
        <v>7.6564999999999994E-2</v>
      </c>
      <c r="L103" s="384">
        <f>'4M - SPS'!L103</f>
        <v>4.2223999999999998E-2</v>
      </c>
      <c r="M103" s="384">
        <f>'4M - SPS'!M103</f>
        <v>4.2845000000000001E-2</v>
      </c>
      <c r="N103" s="384">
        <f>'4M - SPS'!N103</f>
        <v>3.9836000000000003E-2</v>
      </c>
      <c r="O103" s="384">
        <f>'4M - SPS'!O103</f>
        <v>3.9829999999999997E-2</v>
      </c>
      <c r="P103" s="384">
        <f>'4M - SPS'!P103</f>
        <v>4.0202000000000002E-2</v>
      </c>
      <c r="Q103" s="384">
        <f>'4M - SPS'!Q103</f>
        <v>4.0568E-2</v>
      </c>
      <c r="R103" s="384">
        <f>'4M - SPS'!R103</f>
        <v>4.1613999999999998E-2</v>
      </c>
      <c r="S103" s="384">
        <f>'4M - SPS'!S103</f>
        <v>4.3744999999999999E-2</v>
      </c>
      <c r="T103" s="433">
        <f>'4M - SPS'!T103</f>
        <v>9.1775999999999996E-2</v>
      </c>
      <c r="U103" s="433">
        <f>'4M - SPS'!U103</f>
        <v>8.8924000000000003E-2</v>
      </c>
      <c r="V103" s="433">
        <f>'4M - SPS'!V103</f>
        <v>9.0119000000000005E-2</v>
      </c>
      <c r="W103" s="433">
        <f>'4M - SPS'!W103</f>
        <v>8.9261999999999994E-2</v>
      </c>
      <c r="X103" s="433">
        <f>'4M - SPS'!X103</f>
        <v>4.8958000000000002E-2</v>
      </c>
      <c r="Y103" s="433">
        <f>'4M - SPS'!Y103</f>
        <v>4.9664E-2</v>
      </c>
      <c r="Z103" s="433">
        <f>'4M - SPS'!Z103</f>
        <v>4.5769999999999998E-2</v>
      </c>
      <c r="AA103" s="433">
        <f>'4M - SPS'!AA103</f>
        <v>4.5504000000000003E-2</v>
      </c>
      <c r="AB103" s="433">
        <f>'4M - SPS'!AB103</f>
        <v>4.6175000000000001E-2</v>
      </c>
      <c r="AC103" s="433">
        <f>'4M - SPS'!AC103</f>
        <v>4.7510999999999998E-2</v>
      </c>
      <c r="AD103" s="433">
        <f>'4M - SPS'!AD103</f>
        <v>4.8266000000000003E-2</v>
      </c>
      <c r="AE103" s="433">
        <f>'4M - SPS'!AE103</f>
        <v>5.0146000000000003E-2</v>
      </c>
      <c r="AF103" s="433">
        <f>'4M - SPS'!AF103</f>
        <v>9.1775999999999996E-2</v>
      </c>
      <c r="AG103" s="433">
        <f>'4M - SPS'!AG103</f>
        <v>8.8924000000000003E-2</v>
      </c>
      <c r="AH103" s="433">
        <f>'4M - SPS'!AH103</f>
        <v>9.0119000000000005E-2</v>
      </c>
      <c r="AI103" s="433">
        <f>'4M - SPS'!AI103</f>
        <v>8.9261999999999994E-2</v>
      </c>
      <c r="AJ103" s="433">
        <f>'4M - SPS'!AJ103</f>
        <v>4.8958000000000002E-2</v>
      </c>
      <c r="AK103" s="433">
        <f>'4M - SPS'!AK103</f>
        <v>4.9664E-2</v>
      </c>
      <c r="AL103" s="433">
        <f>'4M - SPS'!AL103</f>
        <v>4.5769999999999998E-2</v>
      </c>
      <c r="AM103" s="433">
        <f>'4M - SPS'!AM103</f>
        <v>4.5504000000000003E-2</v>
      </c>
    </row>
    <row r="104" spans="1:39" s="95" customFormat="1" x14ac:dyDescent="0.25">
      <c r="A104" s="630"/>
      <c r="B104" s="74" t="str">
        <f t="shared" si="57"/>
        <v>Refrigeration</v>
      </c>
      <c r="C104" s="384">
        <f>'4M - SPS'!C104</f>
        <v>3.7731000000000001E-2</v>
      </c>
      <c r="D104" s="384">
        <f>'4M - SPS'!D104</f>
        <v>3.7999999999999999E-2</v>
      </c>
      <c r="E104" s="384">
        <f>'4M - SPS'!E104</f>
        <v>3.9366999999999999E-2</v>
      </c>
      <c r="F104" s="384">
        <f>'4M - SPS'!F104</f>
        <v>4.0410000000000001E-2</v>
      </c>
      <c r="G104" s="384">
        <f>'4M - SPS'!G104</f>
        <v>4.1471000000000001E-2</v>
      </c>
      <c r="H104" s="384">
        <f>'4M - SPS'!H104</f>
        <v>7.6507000000000006E-2</v>
      </c>
      <c r="I104" s="384">
        <f>'4M - SPS'!I104</f>
        <v>7.2470999999999994E-2</v>
      </c>
      <c r="J104" s="384">
        <f>'4M - SPS'!J104</f>
        <v>7.3424000000000003E-2</v>
      </c>
      <c r="K104" s="384">
        <f>'4M - SPS'!K104</f>
        <v>7.2287000000000004E-2</v>
      </c>
      <c r="L104" s="384">
        <f>'4M - SPS'!L104</f>
        <v>4.011E-2</v>
      </c>
      <c r="M104" s="384">
        <f>'4M - SPS'!M104</f>
        <v>4.0693E-2</v>
      </c>
      <c r="N104" s="384">
        <f>'4M - SPS'!N104</f>
        <v>3.7767000000000002E-2</v>
      </c>
      <c r="O104" s="384">
        <f>'4M - SPS'!O104</f>
        <v>3.7731000000000001E-2</v>
      </c>
      <c r="P104" s="384">
        <f>'4M - SPS'!P104</f>
        <v>3.7999999999999999E-2</v>
      </c>
      <c r="Q104" s="384">
        <f>'4M - SPS'!Q104</f>
        <v>3.9366999999999999E-2</v>
      </c>
      <c r="R104" s="384">
        <f>'4M - SPS'!R104</f>
        <v>4.0410000000000001E-2</v>
      </c>
      <c r="S104" s="384">
        <f>'4M - SPS'!S104</f>
        <v>4.1471000000000001E-2</v>
      </c>
      <c r="T104" s="433">
        <f>'4M - SPS'!T104</f>
        <v>8.6664000000000005E-2</v>
      </c>
      <c r="U104" s="433">
        <f>'4M - SPS'!U104</f>
        <v>8.3682000000000006E-2</v>
      </c>
      <c r="V104" s="433">
        <f>'4M - SPS'!V104</f>
        <v>8.5294999999999996E-2</v>
      </c>
      <c r="W104" s="433">
        <f>'4M - SPS'!W104</f>
        <v>8.4197999999999995E-2</v>
      </c>
      <c r="X104" s="433">
        <f>'4M - SPS'!X104</f>
        <v>4.6477999999999998E-2</v>
      </c>
      <c r="Y104" s="433">
        <f>'4M - SPS'!Y104</f>
        <v>4.7128999999999997E-2</v>
      </c>
      <c r="Z104" s="433">
        <f>'4M - SPS'!Z104</f>
        <v>4.3395000000000003E-2</v>
      </c>
      <c r="AA104" s="433">
        <f>'4M - SPS'!AA104</f>
        <v>4.3159999999999997E-2</v>
      </c>
      <c r="AB104" s="433">
        <f>'4M - SPS'!AB104</f>
        <v>4.3653999999999998E-2</v>
      </c>
      <c r="AC104" s="433">
        <f>'4M - SPS'!AC104</f>
        <v>4.6134000000000001E-2</v>
      </c>
      <c r="AD104" s="433">
        <f>'4M - SPS'!AD104</f>
        <v>4.6808000000000002E-2</v>
      </c>
      <c r="AE104" s="433">
        <f>'4M - SPS'!AE104</f>
        <v>4.7559999999999998E-2</v>
      </c>
      <c r="AF104" s="433">
        <f>'4M - SPS'!AF104</f>
        <v>8.6664000000000005E-2</v>
      </c>
      <c r="AG104" s="433">
        <f>'4M - SPS'!AG104</f>
        <v>8.3682000000000006E-2</v>
      </c>
      <c r="AH104" s="433">
        <f>'4M - SPS'!AH104</f>
        <v>8.5294999999999996E-2</v>
      </c>
      <c r="AI104" s="433">
        <f>'4M - SPS'!AI104</f>
        <v>8.4197999999999995E-2</v>
      </c>
      <c r="AJ104" s="433">
        <f>'4M - SPS'!AJ104</f>
        <v>4.6477999999999998E-2</v>
      </c>
      <c r="AK104" s="433">
        <f>'4M - SPS'!AK104</f>
        <v>4.7128999999999997E-2</v>
      </c>
      <c r="AL104" s="433">
        <f>'4M - SPS'!AL104</f>
        <v>4.3395000000000003E-2</v>
      </c>
      <c r="AM104" s="433">
        <f>'4M - SPS'!AM104</f>
        <v>4.3159999999999997E-2</v>
      </c>
    </row>
    <row r="105" spans="1:39" s="95" customFormat="1" ht="15.75" thickBot="1" x14ac:dyDescent="0.3">
      <c r="A105" s="631"/>
      <c r="B105" s="76" t="str">
        <f t="shared" si="57"/>
        <v>Water Heating</v>
      </c>
      <c r="C105" s="382">
        <f>'4M - SPS'!C105</f>
        <v>3.9265000000000001E-2</v>
      </c>
      <c r="D105" s="382">
        <f>'4M - SPS'!D105</f>
        <v>4.0346E-2</v>
      </c>
      <c r="E105" s="382">
        <f>'4M - SPS'!E105</f>
        <v>4.2657E-2</v>
      </c>
      <c r="F105" s="382">
        <f>'4M - SPS'!F105</f>
        <v>4.4724E-2</v>
      </c>
      <c r="G105" s="382">
        <f>'4M - SPS'!G105</f>
        <v>4.6117999999999999E-2</v>
      </c>
      <c r="H105" s="382">
        <f>'4M - SPS'!H105</f>
        <v>8.8703000000000004E-2</v>
      </c>
      <c r="I105" s="382">
        <f>'4M - SPS'!I105</f>
        <v>8.1969E-2</v>
      </c>
      <c r="J105" s="382">
        <f>'4M - SPS'!J105</f>
        <v>8.4942000000000004E-2</v>
      </c>
      <c r="K105" s="382">
        <f>'4M - SPS'!K105</f>
        <v>8.1456000000000001E-2</v>
      </c>
      <c r="L105" s="382">
        <f>'4M - SPS'!L105</f>
        <v>4.4394999999999997E-2</v>
      </c>
      <c r="M105" s="382">
        <f>'4M - SPS'!M105</f>
        <v>4.5121000000000001E-2</v>
      </c>
      <c r="N105" s="382">
        <f>'4M - SPS'!N105</f>
        <v>4.0204999999999998E-2</v>
      </c>
      <c r="O105" s="382">
        <f>'4M - SPS'!O105</f>
        <v>3.9265000000000001E-2</v>
      </c>
      <c r="P105" s="382">
        <f>'4M - SPS'!P105</f>
        <v>4.0346E-2</v>
      </c>
      <c r="Q105" s="382">
        <f>'4M - SPS'!Q105</f>
        <v>4.2657E-2</v>
      </c>
      <c r="R105" s="382">
        <f>'4M - SPS'!R105</f>
        <v>4.4724E-2</v>
      </c>
      <c r="S105" s="382">
        <f>'4M - SPS'!S105</f>
        <v>4.6117999999999999E-2</v>
      </c>
      <c r="T105" s="432">
        <f>'4M - SPS'!T105</f>
        <v>0.10044500000000001</v>
      </c>
      <c r="U105" s="432">
        <f>'4M - SPS'!U105</f>
        <v>9.4736000000000001E-2</v>
      </c>
      <c r="V105" s="432">
        <f>'4M - SPS'!V105</f>
        <v>9.8522999999999999E-2</v>
      </c>
      <c r="W105" s="432">
        <f>'4M - SPS'!W105</f>
        <v>9.5055000000000001E-2</v>
      </c>
      <c r="X105" s="432">
        <f>'4M - SPS'!X105</f>
        <v>5.1507999999999998E-2</v>
      </c>
      <c r="Y105" s="432">
        <f>'4M - SPS'!Y105</f>
        <v>5.2333999999999999E-2</v>
      </c>
      <c r="Z105" s="432">
        <f>'4M - SPS'!Z105</f>
        <v>4.6092000000000001E-2</v>
      </c>
      <c r="AA105" s="432">
        <f>'4M - SPS'!AA105</f>
        <v>4.4920000000000002E-2</v>
      </c>
      <c r="AB105" s="432">
        <f>'4M - SPS'!AB105</f>
        <v>4.6327E-2</v>
      </c>
      <c r="AC105" s="432">
        <f>'4M - SPS'!AC105</f>
        <v>4.9966999999999998E-2</v>
      </c>
      <c r="AD105" s="432">
        <f>'4M - SPS'!AD105</f>
        <v>5.1763999999999998E-2</v>
      </c>
      <c r="AE105" s="432">
        <f>'4M - SPS'!AE105</f>
        <v>5.2845000000000003E-2</v>
      </c>
      <c r="AF105" s="432">
        <f>'4M - SPS'!AF105</f>
        <v>0.10044500000000001</v>
      </c>
      <c r="AG105" s="432">
        <f>'4M - SPS'!AG105</f>
        <v>9.4736000000000001E-2</v>
      </c>
      <c r="AH105" s="432">
        <f>'4M - SPS'!AH105</f>
        <v>9.8522999999999999E-2</v>
      </c>
      <c r="AI105" s="432">
        <f>'4M - SPS'!AI105</f>
        <v>9.5055000000000001E-2</v>
      </c>
      <c r="AJ105" s="432">
        <f>'4M - SPS'!AJ105</f>
        <v>5.1507999999999998E-2</v>
      </c>
      <c r="AK105" s="432">
        <f>'4M - SPS'!AK105</f>
        <v>5.2333999999999999E-2</v>
      </c>
      <c r="AL105" s="432">
        <f>'4M - SPS'!AL105</f>
        <v>4.6092000000000001E-2</v>
      </c>
      <c r="AM105" s="432">
        <f>'4M - SPS'!AM105</f>
        <v>4.4920000000000002E-2</v>
      </c>
    </row>
    <row r="106" spans="1:39" s="95" customFormat="1" x14ac:dyDescent="0.25">
      <c r="C106" s="379" t="s">
        <v>219</v>
      </c>
      <c r="T106" s="431" t="s">
        <v>248</v>
      </c>
    </row>
    <row r="107" spans="1:39" s="95" customFormat="1" hidden="1" x14ac:dyDescent="0.25">
      <c r="A107" s="635" t="s">
        <v>114</v>
      </c>
      <c r="B107" s="639" t="s">
        <v>115</v>
      </c>
      <c r="C107" s="640"/>
      <c r="D107" s="640"/>
      <c r="E107" s="640"/>
      <c r="F107" s="640"/>
      <c r="G107" s="640"/>
      <c r="H107" s="640"/>
      <c r="I107" s="640"/>
      <c r="J107" s="640"/>
      <c r="K107" s="640"/>
      <c r="L107" s="640"/>
      <c r="M107" s="640"/>
      <c r="N107" s="651"/>
      <c r="O107" s="639" t="s">
        <v>115</v>
      </c>
      <c r="P107" s="640"/>
      <c r="Q107" s="640"/>
      <c r="R107" s="640"/>
      <c r="S107" s="640"/>
      <c r="T107" s="640"/>
      <c r="U107" s="640"/>
      <c r="V107" s="640"/>
      <c r="W107" s="640"/>
      <c r="X107" s="640"/>
      <c r="Y107" s="640"/>
      <c r="Z107" s="640"/>
      <c r="AA107" s="639" t="s">
        <v>115</v>
      </c>
      <c r="AB107" s="640"/>
      <c r="AC107" s="640"/>
      <c r="AD107" s="640"/>
      <c r="AE107" s="640"/>
      <c r="AF107" s="640"/>
      <c r="AG107" s="640"/>
      <c r="AH107" s="640"/>
      <c r="AI107" s="640"/>
      <c r="AJ107" s="640"/>
      <c r="AK107" s="640"/>
      <c r="AL107" s="640"/>
      <c r="AM107" s="385" t="s">
        <v>115</v>
      </c>
    </row>
    <row r="108" spans="1:39" s="95" customFormat="1" ht="15.75" hidden="1" thickBot="1" x14ac:dyDescent="0.3">
      <c r="A108" s="636"/>
      <c r="B108" s="641" t="s">
        <v>238</v>
      </c>
      <c r="C108" s="642"/>
      <c r="D108" s="642"/>
      <c r="E108" s="642"/>
      <c r="F108" s="642"/>
      <c r="G108" s="642"/>
      <c r="H108" s="642"/>
      <c r="I108" s="642"/>
      <c r="J108" s="642"/>
      <c r="K108" s="642"/>
      <c r="L108" s="642"/>
      <c r="M108" s="642"/>
      <c r="N108" s="652"/>
      <c r="O108" s="641" t="s">
        <v>238</v>
      </c>
      <c r="P108" s="642"/>
      <c r="Q108" s="642"/>
      <c r="R108" s="642"/>
      <c r="S108" s="642"/>
      <c r="T108" s="642"/>
      <c r="U108" s="642"/>
      <c r="V108" s="642"/>
      <c r="W108" s="642"/>
      <c r="X108" s="642"/>
      <c r="Y108" s="642"/>
      <c r="Z108" s="642"/>
      <c r="AA108" s="641" t="s">
        <v>238</v>
      </c>
      <c r="AB108" s="642"/>
      <c r="AC108" s="642"/>
      <c r="AD108" s="642"/>
      <c r="AE108" s="642"/>
      <c r="AF108" s="642"/>
      <c r="AG108" s="642"/>
      <c r="AH108" s="642"/>
      <c r="AI108" s="642"/>
      <c r="AJ108" s="642"/>
      <c r="AK108" s="642"/>
      <c r="AL108" s="642"/>
      <c r="AM108" s="524" t="s">
        <v>116</v>
      </c>
    </row>
    <row r="109" spans="1:39" s="95" customFormat="1" ht="15.75" hidden="1" thickBot="1" x14ac:dyDescent="0.3">
      <c r="A109" s="637"/>
      <c r="B109" s="403" t="s">
        <v>136</v>
      </c>
      <c r="C109" s="135">
        <f>C$4</f>
        <v>45292</v>
      </c>
      <c r="D109" s="135">
        <f t="shared" ref="D109:AM109" si="58">D$4</f>
        <v>45323</v>
      </c>
      <c r="E109" s="135">
        <f t="shared" si="58"/>
        <v>45352</v>
      </c>
      <c r="F109" s="135">
        <f t="shared" si="58"/>
        <v>45383</v>
      </c>
      <c r="G109" s="135">
        <f t="shared" si="58"/>
        <v>45413</v>
      </c>
      <c r="H109" s="135">
        <f t="shared" si="58"/>
        <v>45444</v>
      </c>
      <c r="I109" s="135">
        <f t="shared" si="58"/>
        <v>45474</v>
      </c>
      <c r="J109" s="135">
        <f t="shared" si="58"/>
        <v>45505</v>
      </c>
      <c r="K109" s="135">
        <f t="shared" si="58"/>
        <v>45536</v>
      </c>
      <c r="L109" s="135">
        <f t="shared" si="58"/>
        <v>45566</v>
      </c>
      <c r="M109" s="135">
        <f t="shared" si="58"/>
        <v>45597</v>
      </c>
      <c r="N109" s="135">
        <f t="shared" si="58"/>
        <v>45627</v>
      </c>
      <c r="O109" s="135">
        <f t="shared" si="58"/>
        <v>45658</v>
      </c>
      <c r="P109" s="135">
        <f t="shared" si="58"/>
        <v>45689</v>
      </c>
      <c r="Q109" s="135">
        <f t="shared" si="58"/>
        <v>45717</v>
      </c>
      <c r="R109" s="135">
        <f t="shared" si="58"/>
        <v>45748</v>
      </c>
      <c r="S109" s="135">
        <f t="shared" si="58"/>
        <v>45778</v>
      </c>
      <c r="T109" s="135">
        <f t="shared" si="58"/>
        <v>45809</v>
      </c>
      <c r="U109" s="135">
        <f t="shared" si="58"/>
        <v>45839</v>
      </c>
      <c r="V109" s="135">
        <f t="shared" si="58"/>
        <v>45870</v>
      </c>
      <c r="W109" s="135">
        <f t="shared" si="58"/>
        <v>45901</v>
      </c>
      <c r="X109" s="135">
        <f t="shared" si="58"/>
        <v>45931</v>
      </c>
      <c r="Y109" s="135">
        <f t="shared" si="58"/>
        <v>45962</v>
      </c>
      <c r="Z109" s="135">
        <f t="shared" si="58"/>
        <v>45992</v>
      </c>
      <c r="AA109" s="135">
        <f t="shared" si="58"/>
        <v>46023</v>
      </c>
      <c r="AB109" s="135">
        <f t="shared" si="58"/>
        <v>46054</v>
      </c>
      <c r="AC109" s="135">
        <f t="shared" si="58"/>
        <v>46082</v>
      </c>
      <c r="AD109" s="135">
        <f t="shared" si="58"/>
        <v>46113</v>
      </c>
      <c r="AE109" s="135">
        <f t="shared" si="58"/>
        <v>46143</v>
      </c>
      <c r="AF109" s="135">
        <f t="shared" si="58"/>
        <v>46174</v>
      </c>
      <c r="AG109" s="135">
        <f t="shared" si="58"/>
        <v>46204</v>
      </c>
      <c r="AH109" s="135">
        <f t="shared" si="58"/>
        <v>46235</v>
      </c>
      <c r="AI109" s="135">
        <f t="shared" si="58"/>
        <v>46266</v>
      </c>
      <c r="AJ109" s="135">
        <f t="shared" si="58"/>
        <v>46296</v>
      </c>
      <c r="AK109" s="135">
        <f t="shared" si="58"/>
        <v>46327</v>
      </c>
      <c r="AL109" s="135">
        <f t="shared" si="58"/>
        <v>46357</v>
      </c>
      <c r="AM109" s="135">
        <f t="shared" si="58"/>
        <v>46388</v>
      </c>
    </row>
    <row r="110" spans="1:39" s="95" customFormat="1" hidden="1" x14ac:dyDescent="0.25">
      <c r="A110" s="637"/>
      <c r="B110" s="227" t="s">
        <v>19</v>
      </c>
      <c r="C110" s="396">
        <f>'4M - SPS'!C110</f>
        <v>3.7309360712313777E-2</v>
      </c>
      <c r="D110" s="396">
        <f>'4M - SPS'!D110</f>
        <v>3.7592595090519432E-2</v>
      </c>
      <c r="E110" s="396">
        <f>'4M - SPS'!E110</f>
        <v>3.790549063990227E-2</v>
      </c>
      <c r="F110" s="396">
        <f>'4M - SPS'!F110</f>
        <v>3.8795312696370085E-2</v>
      </c>
      <c r="G110" s="396">
        <f>'4M - SPS'!G110</f>
        <v>4.0256529624143049E-2</v>
      </c>
      <c r="H110" s="396">
        <f>'4M - SPS'!H110</f>
        <v>7.0755895095357096E-2</v>
      </c>
      <c r="I110" s="396">
        <f>'4M - SPS'!I110</f>
        <v>6.7753562472526563E-2</v>
      </c>
      <c r="J110" s="396">
        <f>'4M - SPS'!J110</f>
        <v>6.823915742998507E-2</v>
      </c>
      <c r="K110" s="396">
        <f>'4M - SPS'!K110</f>
        <v>6.7525399252015297E-2</v>
      </c>
      <c r="L110" s="396">
        <f>'4M - SPS'!L110</f>
        <v>3.9063382109163408E-2</v>
      </c>
      <c r="M110" s="396">
        <f>'4M - SPS'!M110</f>
        <v>3.9553696920511257E-2</v>
      </c>
      <c r="N110" s="396">
        <f>'4M - SPS'!N110</f>
        <v>3.7562326323709046E-2</v>
      </c>
      <c r="O110" s="396">
        <f>'4M - SPS'!O110</f>
        <v>3.7309360712313777E-2</v>
      </c>
      <c r="P110" s="396">
        <f>'4M - SPS'!P110</f>
        <v>3.7592595090519432E-2</v>
      </c>
      <c r="Q110" s="396">
        <f>'4M - SPS'!Q110</f>
        <v>3.790549063990227E-2</v>
      </c>
      <c r="R110" s="396">
        <f>'4M - SPS'!R110</f>
        <v>3.8795312696370085E-2</v>
      </c>
      <c r="S110" s="396">
        <f>'4M - SPS'!S110</f>
        <v>4.0256529624143049E-2</v>
      </c>
      <c r="T110" s="437">
        <f>'4M - SPS'!T110</f>
        <v>7.9510077581870273E-2</v>
      </c>
      <c r="U110" s="437">
        <f>'4M - SPS'!U110</f>
        <v>7.7383542180068696E-2</v>
      </c>
      <c r="V110" s="437">
        <f>'4M - SPS'!V110</f>
        <v>7.8313464599173391E-2</v>
      </c>
      <c r="W110" s="437">
        <f>'4M - SPS'!W110</f>
        <v>7.7649369252783984E-2</v>
      </c>
      <c r="X110" s="437">
        <f>'4M - SPS'!X110</f>
        <v>4.4937306579294942E-2</v>
      </c>
      <c r="Y110" s="437">
        <f>'4M - SPS'!Y110</f>
        <v>4.5437401042652557E-2</v>
      </c>
      <c r="Z110" s="437">
        <f>'4M - SPS'!Z110</f>
        <v>4.289506132791146E-2</v>
      </c>
      <c r="AA110" s="437">
        <f>'4M - SPS'!AA110</f>
        <v>4.2401976122032031E-2</v>
      </c>
      <c r="AB110" s="437">
        <f>'4M - SPS'!AB110</f>
        <v>4.2918767292986895E-2</v>
      </c>
      <c r="AC110" s="437">
        <f>'4M - SPS'!AC110</f>
        <v>4.4038735465077361E-2</v>
      </c>
      <c r="AD110" s="437">
        <f>'4M - SPS'!AD110</f>
        <v>4.469091762017955E-2</v>
      </c>
      <c r="AE110" s="437">
        <f>'4M - SPS'!AE110</f>
        <v>4.5890958187531021E-2</v>
      </c>
      <c r="AF110" s="437">
        <f>'4M - SPS'!AF110</f>
        <v>7.9510077581870273E-2</v>
      </c>
      <c r="AG110" s="437">
        <f>'4M - SPS'!AG110</f>
        <v>7.7383542180068696E-2</v>
      </c>
      <c r="AH110" s="437">
        <f>'4M - SPS'!AH110</f>
        <v>7.8313464599173391E-2</v>
      </c>
      <c r="AI110" s="437">
        <f>'4M - SPS'!AI110</f>
        <v>7.7649369252783984E-2</v>
      </c>
      <c r="AJ110" s="437">
        <f>'4M - SPS'!AJ110</f>
        <v>4.4937306579294942E-2</v>
      </c>
      <c r="AK110" s="437">
        <f>'4M - SPS'!AK110</f>
        <v>4.5437401042652557E-2</v>
      </c>
      <c r="AL110" s="437">
        <f>'4M - SPS'!AL110</f>
        <v>4.289506132791146E-2</v>
      </c>
      <c r="AM110" s="437">
        <f>'4M - SPS'!AM110</f>
        <v>4.2401976122032031E-2</v>
      </c>
    </row>
    <row r="111" spans="1:39" s="95" customFormat="1" hidden="1" x14ac:dyDescent="0.25">
      <c r="A111" s="637"/>
      <c r="B111" s="227" t="s">
        <v>0</v>
      </c>
      <c r="C111" s="396">
        <f>'4M - SPS'!C111</f>
        <v>4.2520723114963382E-2</v>
      </c>
      <c r="D111" s="396">
        <f>'4M - SPS'!D111</f>
        <v>4.1743510531885644E-2</v>
      </c>
      <c r="E111" s="396">
        <f>'4M - SPS'!E111</f>
        <v>4.2304659778201283E-2</v>
      </c>
      <c r="F111" s="396">
        <f>'4M - SPS'!F111</f>
        <v>4.1033300936625446E-2</v>
      </c>
      <c r="G111" s="396">
        <f>'4M - SPS'!G111</f>
        <v>4.5919524731222877E-2</v>
      </c>
      <c r="H111" s="396">
        <f>'4M - SPS'!H111</f>
        <v>8.828635664133308E-2</v>
      </c>
      <c r="I111" s="396">
        <f>'4M - SPS'!I111</f>
        <v>8.0635132489662531E-2</v>
      </c>
      <c r="J111" s="396">
        <f>'4M - SPS'!J111</f>
        <v>8.4009606331493389E-2</v>
      </c>
      <c r="K111" s="396">
        <f>'4M - SPS'!K111</f>
        <v>8.5745407007655414E-2</v>
      </c>
      <c r="L111" s="396">
        <f>'4M - SPS'!L111</f>
        <v>4.4458666257811495E-2</v>
      </c>
      <c r="M111" s="396">
        <f>'4M - SPS'!M111</f>
        <v>4.3145560230729206E-2</v>
      </c>
      <c r="N111" s="396">
        <f>'4M - SPS'!N111</f>
        <v>4.1885704303761657E-2</v>
      </c>
      <c r="O111" s="396">
        <f>'4M - SPS'!O111</f>
        <v>4.2520723114963382E-2</v>
      </c>
      <c r="P111" s="396">
        <f>'4M - SPS'!P111</f>
        <v>4.1743510531885644E-2</v>
      </c>
      <c r="Q111" s="396">
        <f>'4M - SPS'!Q111</f>
        <v>4.2304659778201283E-2</v>
      </c>
      <c r="R111" s="396">
        <f>'4M - SPS'!R111</f>
        <v>4.1033300936625446E-2</v>
      </c>
      <c r="S111" s="396">
        <f>'4M - SPS'!S111</f>
        <v>4.5919524731222877E-2</v>
      </c>
      <c r="T111" s="437">
        <f>'4M - SPS'!T111</f>
        <v>9.8910563784186292E-2</v>
      </c>
      <c r="U111" s="437">
        <f>'4M - SPS'!U111</f>
        <v>9.195555657538336E-2</v>
      </c>
      <c r="V111" s="437">
        <f>'4M - SPS'!V111</f>
        <v>9.5777195178819052E-2</v>
      </c>
      <c r="W111" s="437">
        <f>'4M - SPS'!W111</f>
        <v>9.8553157711066083E-2</v>
      </c>
      <c r="X111" s="437">
        <f>'4M - SPS'!X111</f>
        <v>5.1290569397417891E-2</v>
      </c>
      <c r="Y111" s="437">
        <f>'4M - SPS'!Y111</f>
        <v>4.9265793892428474E-2</v>
      </c>
      <c r="Z111" s="437">
        <f>'4M - SPS'!Z111</f>
        <v>4.7761935328408042E-2</v>
      </c>
      <c r="AA111" s="437">
        <f>'4M - SPS'!AA111</f>
        <v>4.8052370654002127E-2</v>
      </c>
      <c r="AB111" s="437">
        <f>'4M - SPS'!AB111</f>
        <v>4.7834360169005517E-2</v>
      </c>
      <c r="AC111" s="437">
        <f>'4M - SPS'!AC111</f>
        <v>4.9115068720552366E-2</v>
      </c>
      <c r="AD111" s="437">
        <f>'4M - SPS'!AD111</f>
        <v>4.7845235477833134E-2</v>
      </c>
      <c r="AE111" s="437">
        <f>'4M - SPS'!AE111</f>
        <v>5.2141026777590402E-2</v>
      </c>
      <c r="AF111" s="437">
        <f>'4M - SPS'!AF111</f>
        <v>9.8910563784186292E-2</v>
      </c>
      <c r="AG111" s="437">
        <f>'4M - SPS'!AG111</f>
        <v>9.195555657538336E-2</v>
      </c>
      <c r="AH111" s="437">
        <f>'4M - SPS'!AH111</f>
        <v>9.5777195178819052E-2</v>
      </c>
      <c r="AI111" s="437">
        <f>'4M - SPS'!AI111</f>
        <v>9.8553157711066083E-2</v>
      </c>
      <c r="AJ111" s="437">
        <f>'4M - SPS'!AJ111</f>
        <v>5.1290569397417891E-2</v>
      </c>
      <c r="AK111" s="437">
        <f>'4M - SPS'!AK111</f>
        <v>4.9265793892428474E-2</v>
      </c>
      <c r="AL111" s="437">
        <f>'4M - SPS'!AL111</f>
        <v>4.7761935328408042E-2</v>
      </c>
      <c r="AM111" s="437">
        <f>'4M - SPS'!AM111</f>
        <v>4.8052370654002127E-2</v>
      </c>
    </row>
    <row r="112" spans="1:39" s="95" customFormat="1" hidden="1" x14ac:dyDescent="0.25">
      <c r="A112" s="637"/>
      <c r="B112" s="227" t="s">
        <v>20</v>
      </c>
      <c r="C112" s="396">
        <f>'4M - SPS'!C112</f>
        <v>3.812480333592938E-2</v>
      </c>
      <c r="D112" s="396">
        <f>'4M - SPS'!D112</f>
        <v>3.863584650399525E-2</v>
      </c>
      <c r="E112" s="396">
        <f>'4M - SPS'!E112</f>
        <v>4.0110968412696429E-2</v>
      </c>
      <c r="F112" s="396">
        <f>'4M - SPS'!F112</f>
        <v>4.1692552246356249E-2</v>
      </c>
      <c r="G112" s="396">
        <f>'4M - SPS'!G112</f>
        <v>4.2574877465881671E-2</v>
      </c>
      <c r="H112" s="396">
        <f>'4M - SPS'!H112</f>
        <v>7.6182846728634554E-2</v>
      </c>
      <c r="I112" s="396">
        <f>'4M - SPS'!I112</f>
        <v>7.2182560224524711E-2</v>
      </c>
      <c r="J112" s="396">
        <f>'4M - SPS'!J112</f>
        <v>7.3486687391125252E-2</v>
      </c>
      <c r="K112" s="396">
        <f>'4M - SPS'!K112</f>
        <v>7.1961972198973156E-2</v>
      </c>
      <c r="L112" s="396">
        <f>'4M - SPS'!L112</f>
        <v>4.1202779153548821E-2</v>
      </c>
      <c r="M112" s="396">
        <f>'4M - SPS'!M112</f>
        <v>4.1783383909177088E-2</v>
      </c>
      <c r="N112" s="396">
        <f>'4M - SPS'!N112</f>
        <v>3.8741878479679928E-2</v>
      </c>
      <c r="O112" s="396">
        <f>'4M - SPS'!O112</f>
        <v>3.812480333592938E-2</v>
      </c>
      <c r="P112" s="396">
        <f>'4M - SPS'!P112</f>
        <v>3.863584650399525E-2</v>
      </c>
      <c r="Q112" s="396">
        <f>'4M - SPS'!Q112</f>
        <v>4.0110968412696429E-2</v>
      </c>
      <c r="R112" s="396">
        <f>'4M - SPS'!R112</f>
        <v>4.1692552246356249E-2</v>
      </c>
      <c r="S112" s="396">
        <f>'4M - SPS'!S112</f>
        <v>4.2574877465881671E-2</v>
      </c>
      <c r="T112" s="437">
        <f>'4M - SPS'!T112</f>
        <v>8.5515778998937642E-2</v>
      </c>
      <c r="U112" s="437">
        <f>'4M - SPS'!U112</f>
        <v>8.2393800627705155E-2</v>
      </c>
      <c r="V112" s="437">
        <f>'4M - SPS'!V112</f>
        <v>8.4128545119334999E-2</v>
      </c>
      <c r="W112" s="437">
        <f>'4M - SPS'!W112</f>
        <v>8.2736105660607309E-2</v>
      </c>
      <c r="X112" s="437">
        <f>'4M - SPS'!X112</f>
        <v>4.7392118971268431E-2</v>
      </c>
      <c r="Y112" s="437">
        <f>'4M - SPS'!Y112</f>
        <v>4.7988624351919779E-2</v>
      </c>
      <c r="Z112" s="437">
        <f>'4M - SPS'!Z112</f>
        <v>4.4161547411792172E-2</v>
      </c>
      <c r="AA112" s="437">
        <f>'4M - SPS'!AA112</f>
        <v>4.3359486978481604E-2</v>
      </c>
      <c r="AB112" s="437">
        <f>'4M - SPS'!AB112</f>
        <v>4.410515684864829E-2</v>
      </c>
      <c r="AC112" s="437">
        <f>'4M - SPS'!AC112</f>
        <v>4.6568079384446098E-2</v>
      </c>
      <c r="AD112" s="437">
        <f>'4M - SPS'!AD112</f>
        <v>4.7811937499234729E-2</v>
      </c>
      <c r="AE112" s="437">
        <f>'4M - SPS'!AE112</f>
        <v>4.8472448005502253E-2</v>
      </c>
      <c r="AF112" s="437">
        <f>'4M - SPS'!AF112</f>
        <v>8.5515778998937642E-2</v>
      </c>
      <c r="AG112" s="437">
        <f>'4M - SPS'!AG112</f>
        <v>8.2393800627705155E-2</v>
      </c>
      <c r="AH112" s="437">
        <f>'4M - SPS'!AH112</f>
        <v>8.4128545119334999E-2</v>
      </c>
      <c r="AI112" s="437">
        <f>'4M - SPS'!AI112</f>
        <v>8.2736105660607309E-2</v>
      </c>
      <c r="AJ112" s="437">
        <f>'4M - SPS'!AJ112</f>
        <v>4.7392118971268431E-2</v>
      </c>
      <c r="AK112" s="437">
        <f>'4M - SPS'!AK112</f>
        <v>4.7988624351919779E-2</v>
      </c>
      <c r="AL112" s="437">
        <f>'4M - SPS'!AL112</f>
        <v>4.4161547411792172E-2</v>
      </c>
      <c r="AM112" s="437">
        <f>'4M - SPS'!AM112</f>
        <v>4.3359486978481604E-2</v>
      </c>
    </row>
    <row r="113" spans="1:39" s="95" customFormat="1" hidden="1" x14ac:dyDescent="0.25">
      <c r="A113" s="637"/>
      <c r="B113" s="227" t="s">
        <v>1</v>
      </c>
      <c r="C113" s="396">
        <f>'4M - SPS'!C113</f>
        <v>3.7643000000000003E-2</v>
      </c>
      <c r="D113" s="396">
        <f>'4M - SPS'!D113</f>
        <v>3.7594000000000002E-2</v>
      </c>
      <c r="E113" s="396">
        <f>'4M - SPS'!E113</f>
        <v>3.8481000000000001E-2</v>
      </c>
      <c r="F113" s="396">
        <f>'4M - SPS'!F113</f>
        <v>4.5546527424448306E-2</v>
      </c>
      <c r="G113" s="396">
        <f>'4M - SPS'!G113</f>
        <v>5.2139423884773821E-2</v>
      </c>
      <c r="H113" s="396">
        <f>'4M - SPS'!H113</f>
        <v>8.918045167108582E-2</v>
      </c>
      <c r="I113" s="396">
        <f>'4M - SPS'!I113</f>
        <v>8.1027324509359955E-2</v>
      </c>
      <c r="J113" s="396">
        <f>'4M - SPS'!J113</f>
        <v>8.4542112011390252E-2</v>
      </c>
      <c r="K113" s="396">
        <f>'4M - SPS'!K113</f>
        <v>8.9460509002049729E-2</v>
      </c>
      <c r="L113" s="396">
        <f>'4M - SPS'!L113</f>
        <v>5.0502845272441692E-2</v>
      </c>
      <c r="M113" s="396">
        <f>'4M - SPS'!M113</f>
        <v>4.4588000000000003E-2</v>
      </c>
      <c r="N113" s="396">
        <f>'4M - SPS'!N113</f>
        <v>4.0072999999999998E-2</v>
      </c>
      <c r="O113" s="396">
        <f>'4M - SPS'!O113</f>
        <v>3.7643000000000003E-2</v>
      </c>
      <c r="P113" s="396">
        <f>'4M - SPS'!P113</f>
        <v>3.7594000000000002E-2</v>
      </c>
      <c r="Q113" s="396">
        <f>'4M - SPS'!Q113</f>
        <v>3.8481000000000001E-2</v>
      </c>
      <c r="R113" s="396">
        <f>'4M - SPS'!R113</f>
        <v>4.5546527424448306E-2</v>
      </c>
      <c r="S113" s="396">
        <f>'4M - SPS'!S113</f>
        <v>5.2139423884773821E-2</v>
      </c>
      <c r="T113" s="437">
        <f>'4M - SPS'!T113</f>
        <v>9.9897910659503125E-2</v>
      </c>
      <c r="U113" s="437">
        <f>'4M - SPS'!U113</f>
        <v>9.2398741649694693E-2</v>
      </c>
      <c r="V113" s="437">
        <f>'4M - SPS'!V113</f>
        <v>9.6369500138671779E-2</v>
      </c>
      <c r="W113" s="437">
        <f>'4M - SPS'!W113</f>
        <v>0.10281652912514347</v>
      </c>
      <c r="X113" s="437">
        <f>'4M - SPS'!X113</f>
        <v>5.8394300118172024E-2</v>
      </c>
      <c r="Y113" s="437">
        <f>'4M - SPS'!Y113</f>
        <v>5.0502999999999999E-2</v>
      </c>
      <c r="Z113" s="437">
        <f>'4M - SPS'!Z113</f>
        <v>4.5546000000000003E-2</v>
      </c>
      <c r="AA113" s="437">
        <f>'4M - SPS'!AA113</f>
        <v>4.3242000000000003E-2</v>
      </c>
      <c r="AB113" s="437">
        <f>'4M - SPS'!AB113</f>
        <v>4.3921000000000002E-2</v>
      </c>
      <c r="AC113" s="437">
        <f>'4M - SPS'!AC113</f>
        <v>4.5185000000000003E-2</v>
      </c>
      <c r="AD113" s="437">
        <f>'4M - SPS'!AD113</f>
        <v>5.3311060585216834E-2</v>
      </c>
      <c r="AE113" s="437">
        <f>'4M - SPS'!AE113</f>
        <v>5.9018025316611565E-2</v>
      </c>
      <c r="AF113" s="437">
        <f>'4M - SPS'!AF113</f>
        <v>9.9897910659503125E-2</v>
      </c>
      <c r="AG113" s="437">
        <f>'4M - SPS'!AG113</f>
        <v>9.2398741649694693E-2</v>
      </c>
      <c r="AH113" s="437">
        <f>'4M - SPS'!AH113</f>
        <v>9.6369500138671779E-2</v>
      </c>
      <c r="AI113" s="437">
        <f>'4M - SPS'!AI113</f>
        <v>0.10281652912514347</v>
      </c>
      <c r="AJ113" s="437">
        <f>'4M - SPS'!AJ113</f>
        <v>5.8394300118172024E-2</v>
      </c>
      <c r="AK113" s="437">
        <f>'4M - SPS'!AK113</f>
        <v>5.0502999999999999E-2</v>
      </c>
      <c r="AL113" s="437">
        <f>'4M - SPS'!AL113</f>
        <v>4.5546000000000003E-2</v>
      </c>
      <c r="AM113" s="437">
        <f>'4M - SPS'!AM113</f>
        <v>4.3242000000000003E-2</v>
      </c>
    </row>
    <row r="114" spans="1:39" s="95" customFormat="1" hidden="1" x14ac:dyDescent="0.25">
      <c r="A114" s="637"/>
      <c r="B114" s="227" t="s">
        <v>21</v>
      </c>
      <c r="C114" s="396">
        <f>'4M - SPS'!C114</f>
        <v>2.7979023307448891E-2</v>
      </c>
      <c r="D114" s="396">
        <f>'4M - SPS'!D114</f>
        <v>2.7062237345416705E-2</v>
      </c>
      <c r="E114" s="396">
        <f>'4M - SPS'!E114</f>
        <v>2.7366766574322021E-2</v>
      </c>
      <c r="F114" s="396">
        <f>'4M - SPS'!F114</f>
        <v>2.8203953398476794E-2</v>
      </c>
      <c r="G114" s="396">
        <f>'4M - SPS'!G114</f>
        <v>2.7858111953350514E-2</v>
      </c>
      <c r="H114" s="396">
        <f>'4M - SPS'!H114</f>
        <v>4.517263626282926E-2</v>
      </c>
      <c r="I114" s="396">
        <f>'4M - SPS'!I114</f>
        <v>4.3757210070201225E-2</v>
      </c>
      <c r="J114" s="396">
        <f>'4M - SPS'!J114</f>
        <v>4.3498044615800903E-2</v>
      </c>
      <c r="K114" s="396">
        <f>'4M - SPS'!K114</f>
        <v>4.4228232364900331E-2</v>
      </c>
      <c r="L114" s="396">
        <f>'4M - SPS'!L114</f>
        <v>2.7623053960593121E-2</v>
      </c>
      <c r="M114" s="396">
        <f>'4M - SPS'!M114</f>
        <v>2.7741626843932658E-2</v>
      </c>
      <c r="N114" s="396">
        <f>'4M - SPS'!N114</f>
        <v>2.7315147361757344E-2</v>
      </c>
      <c r="O114" s="396">
        <f>'4M - SPS'!O114</f>
        <v>2.7979023307448891E-2</v>
      </c>
      <c r="P114" s="396">
        <f>'4M - SPS'!P114</f>
        <v>2.7062237345416705E-2</v>
      </c>
      <c r="Q114" s="396">
        <f>'4M - SPS'!Q114</f>
        <v>2.7366766574322021E-2</v>
      </c>
      <c r="R114" s="396">
        <f>'4M - SPS'!R114</f>
        <v>2.8203953398476794E-2</v>
      </c>
      <c r="S114" s="396">
        <f>'4M - SPS'!S114</f>
        <v>2.7858111953350514E-2</v>
      </c>
      <c r="T114" s="437">
        <f>'4M - SPS'!T114</f>
        <v>5.11783628578363E-2</v>
      </c>
      <c r="U114" s="437">
        <f>'4M - SPS'!U114</f>
        <v>5.0263920444823536E-2</v>
      </c>
      <c r="V114" s="437">
        <f>'4M - SPS'!V114</f>
        <v>5.0919729973442698E-2</v>
      </c>
      <c r="W114" s="437">
        <f>'4M - SPS'!W114</f>
        <v>5.1032244195683668E-2</v>
      </c>
      <c r="X114" s="437">
        <f>'4M - SPS'!X114</f>
        <v>3.1834282914929901E-2</v>
      </c>
      <c r="Y114" s="437">
        <f>'4M - SPS'!Y114</f>
        <v>3.1888338288885681E-2</v>
      </c>
      <c r="Z114" s="437">
        <f>'4M - SPS'!Z114</f>
        <v>3.1494810525499989E-2</v>
      </c>
      <c r="AA114" s="437">
        <f>'4M - SPS'!AA114</f>
        <v>3.2101429198820274E-2</v>
      </c>
      <c r="AB114" s="437">
        <f>'4M - SPS'!AB114</f>
        <v>3.1162005371043862E-2</v>
      </c>
      <c r="AC114" s="437">
        <f>'4M - SPS'!AC114</f>
        <v>3.2028393651727299E-2</v>
      </c>
      <c r="AD114" s="437">
        <f>'4M - SPS'!AD114</f>
        <v>3.2589271142712109E-2</v>
      </c>
      <c r="AE114" s="437">
        <f>'4M - SPS'!AE114</f>
        <v>3.2121803164922365E-2</v>
      </c>
      <c r="AF114" s="437">
        <f>'4M - SPS'!AF114</f>
        <v>5.11783628578363E-2</v>
      </c>
      <c r="AG114" s="437">
        <f>'4M - SPS'!AG114</f>
        <v>5.0263920444823536E-2</v>
      </c>
      <c r="AH114" s="437">
        <f>'4M - SPS'!AH114</f>
        <v>5.0919729973442698E-2</v>
      </c>
      <c r="AI114" s="437">
        <f>'4M - SPS'!AI114</f>
        <v>5.1032244195683668E-2</v>
      </c>
      <c r="AJ114" s="437">
        <f>'4M - SPS'!AJ114</f>
        <v>3.1834282914929901E-2</v>
      </c>
      <c r="AK114" s="437">
        <f>'4M - SPS'!AK114</f>
        <v>3.1888338288885681E-2</v>
      </c>
      <c r="AL114" s="437">
        <f>'4M - SPS'!AL114</f>
        <v>3.1494810525499989E-2</v>
      </c>
      <c r="AM114" s="437">
        <f>'4M - SPS'!AM114</f>
        <v>3.2101429198820274E-2</v>
      </c>
    </row>
    <row r="115" spans="1:39" s="95" customFormat="1" hidden="1" x14ac:dyDescent="0.25">
      <c r="A115" s="637"/>
      <c r="B115" s="74" t="s">
        <v>9</v>
      </c>
      <c r="C115" s="396">
        <f>'4M - SPS'!C115</f>
        <v>4.0318557896803296E-2</v>
      </c>
      <c r="D115" s="396">
        <f>'4M - SPS'!D115</f>
        <v>3.9568248587468539E-2</v>
      </c>
      <c r="E115" s="396">
        <f>'4M - SPS'!E115</f>
        <v>4.0207620734309842E-2</v>
      </c>
      <c r="F115" s="396">
        <f>'4M - SPS'!F115</f>
        <v>3.9948730023870067E-2</v>
      </c>
      <c r="G115" s="396">
        <f>'4M - SPS'!G115</f>
        <v>4.0203143576144802E-2</v>
      </c>
      <c r="H115" s="396">
        <f>'4M - SPS'!H115</f>
        <v>4.4656000000000001E-2</v>
      </c>
      <c r="I115" s="396">
        <f>'4M - SPS'!I115</f>
        <v>4.3243999999999998E-2</v>
      </c>
      <c r="J115" s="396">
        <f>'4M - SPS'!J115</f>
        <v>4.2998000000000001E-2</v>
      </c>
      <c r="K115" s="396">
        <f>'4M - SPS'!K115</f>
        <v>6.9761842481432038E-2</v>
      </c>
      <c r="L115" s="396">
        <f>'4M - SPS'!L115</f>
        <v>3.8970456467593638E-2</v>
      </c>
      <c r="M115" s="396">
        <f>'4M - SPS'!M115</f>
        <v>3.9130451436498209E-2</v>
      </c>
      <c r="N115" s="396">
        <f>'4M - SPS'!N115</f>
        <v>3.8987207833272704E-2</v>
      </c>
      <c r="O115" s="396">
        <f>'4M - SPS'!O115</f>
        <v>4.0318557896803296E-2</v>
      </c>
      <c r="P115" s="396">
        <f>'4M - SPS'!P115</f>
        <v>3.9568248587468539E-2</v>
      </c>
      <c r="Q115" s="396">
        <f>'4M - SPS'!Q115</f>
        <v>4.0207620734309842E-2</v>
      </c>
      <c r="R115" s="396">
        <f>'4M - SPS'!R115</f>
        <v>3.9948730023870067E-2</v>
      </c>
      <c r="S115" s="396">
        <f>'4M - SPS'!S115</f>
        <v>4.0203143576144802E-2</v>
      </c>
      <c r="T115" s="437">
        <f>'4M - SPS'!T115</f>
        <v>5.0605999999999998E-2</v>
      </c>
      <c r="U115" s="437">
        <f>'4M - SPS'!U115</f>
        <v>4.9686000000000001E-2</v>
      </c>
      <c r="V115" s="437">
        <f>'4M - SPS'!V115</f>
        <v>5.0367000000000002E-2</v>
      </c>
      <c r="W115" s="437">
        <f>'4M - SPS'!W115</f>
        <v>8.0213116119369376E-2</v>
      </c>
      <c r="X115" s="437">
        <f>'4M - SPS'!X115</f>
        <v>4.4581278033074399E-2</v>
      </c>
      <c r="Y115" s="437">
        <f>'4M - SPS'!Y115</f>
        <v>4.4896473465286448E-2</v>
      </c>
      <c r="Z115" s="437">
        <f>'4M - SPS'!Z115</f>
        <v>4.451608244196837E-2</v>
      </c>
      <c r="AA115" s="437">
        <f>'4M - SPS'!AA115</f>
        <v>4.5433396278296651E-2</v>
      </c>
      <c r="AB115" s="437">
        <f>'4M - SPS'!AB115</f>
        <v>4.498042662427993E-2</v>
      </c>
      <c r="AC115" s="437">
        <f>'4M - SPS'!AC115</f>
        <v>4.6704649300783101E-2</v>
      </c>
      <c r="AD115" s="437">
        <f>'4M - SPS'!AD115</f>
        <v>4.5712233618312538E-2</v>
      </c>
      <c r="AE115" s="437">
        <f>'4M - SPS'!AE115</f>
        <v>4.5668710636157968E-2</v>
      </c>
      <c r="AF115" s="437">
        <f>'4M - SPS'!AF115</f>
        <v>5.0605999999999998E-2</v>
      </c>
      <c r="AG115" s="437">
        <f>'4M - SPS'!AG115</f>
        <v>4.9686000000000001E-2</v>
      </c>
      <c r="AH115" s="437">
        <f>'4M - SPS'!AH115</f>
        <v>5.0367000000000002E-2</v>
      </c>
      <c r="AI115" s="437">
        <f>'4M - SPS'!AI115</f>
        <v>8.0213116119369376E-2</v>
      </c>
      <c r="AJ115" s="437">
        <f>'4M - SPS'!AJ115</f>
        <v>4.4581278033074399E-2</v>
      </c>
      <c r="AK115" s="437">
        <f>'4M - SPS'!AK115</f>
        <v>4.4896473465286448E-2</v>
      </c>
      <c r="AL115" s="437">
        <f>'4M - SPS'!AL115</f>
        <v>4.451608244196837E-2</v>
      </c>
      <c r="AM115" s="437">
        <f>'4M - SPS'!AM115</f>
        <v>4.5433396278296651E-2</v>
      </c>
    </row>
    <row r="116" spans="1:39" s="95" customFormat="1" hidden="1" x14ac:dyDescent="0.25">
      <c r="A116" s="637"/>
      <c r="B116" s="74" t="s">
        <v>3</v>
      </c>
      <c r="C116" s="396">
        <f>'4M - SPS'!C116</f>
        <v>4.2520723114963382E-2</v>
      </c>
      <c r="D116" s="396">
        <f>'4M - SPS'!D116</f>
        <v>4.1743510531885644E-2</v>
      </c>
      <c r="E116" s="396">
        <f>'4M - SPS'!E116</f>
        <v>4.2304659778201283E-2</v>
      </c>
      <c r="F116" s="396">
        <f>'4M - SPS'!F116</f>
        <v>4.1033300936625446E-2</v>
      </c>
      <c r="G116" s="396">
        <f>'4M - SPS'!G116</f>
        <v>4.5919524731222877E-2</v>
      </c>
      <c r="H116" s="396">
        <f>'4M - SPS'!H116</f>
        <v>8.828635664133308E-2</v>
      </c>
      <c r="I116" s="396">
        <f>'4M - SPS'!I116</f>
        <v>8.0635132489662531E-2</v>
      </c>
      <c r="J116" s="396">
        <f>'4M - SPS'!J116</f>
        <v>8.4009606331493389E-2</v>
      </c>
      <c r="K116" s="396">
        <f>'4M - SPS'!K116</f>
        <v>8.5745407007655414E-2</v>
      </c>
      <c r="L116" s="396">
        <f>'4M - SPS'!L116</f>
        <v>4.4458666257811495E-2</v>
      </c>
      <c r="M116" s="396">
        <f>'4M - SPS'!M116</f>
        <v>4.3145560230729206E-2</v>
      </c>
      <c r="N116" s="396">
        <f>'4M - SPS'!N116</f>
        <v>4.1885704303761657E-2</v>
      </c>
      <c r="O116" s="396">
        <f>'4M - SPS'!O116</f>
        <v>4.2520723114963382E-2</v>
      </c>
      <c r="P116" s="396">
        <f>'4M - SPS'!P116</f>
        <v>4.1743510531885644E-2</v>
      </c>
      <c r="Q116" s="396">
        <f>'4M - SPS'!Q116</f>
        <v>4.2304659778201283E-2</v>
      </c>
      <c r="R116" s="396">
        <f>'4M - SPS'!R116</f>
        <v>4.1033300936625446E-2</v>
      </c>
      <c r="S116" s="396">
        <f>'4M - SPS'!S116</f>
        <v>4.5919524731222877E-2</v>
      </c>
      <c r="T116" s="437">
        <f>'4M - SPS'!T116</f>
        <v>9.8910563784186292E-2</v>
      </c>
      <c r="U116" s="437">
        <f>'4M - SPS'!U116</f>
        <v>9.195555657538336E-2</v>
      </c>
      <c r="V116" s="437">
        <f>'4M - SPS'!V116</f>
        <v>9.5777195178819052E-2</v>
      </c>
      <c r="W116" s="437">
        <f>'4M - SPS'!W116</f>
        <v>9.8553157711066083E-2</v>
      </c>
      <c r="X116" s="437">
        <f>'4M - SPS'!X116</f>
        <v>5.1290569397417891E-2</v>
      </c>
      <c r="Y116" s="437">
        <f>'4M - SPS'!Y116</f>
        <v>4.9265793892428474E-2</v>
      </c>
      <c r="Z116" s="437">
        <f>'4M - SPS'!Z116</f>
        <v>4.7761935328408042E-2</v>
      </c>
      <c r="AA116" s="437">
        <f>'4M - SPS'!AA116</f>
        <v>4.8052370654002127E-2</v>
      </c>
      <c r="AB116" s="437">
        <f>'4M - SPS'!AB116</f>
        <v>4.7834360169005517E-2</v>
      </c>
      <c r="AC116" s="437">
        <f>'4M - SPS'!AC116</f>
        <v>4.9115068720552366E-2</v>
      </c>
      <c r="AD116" s="437">
        <f>'4M - SPS'!AD116</f>
        <v>4.7845235477833134E-2</v>
      </c>
      <c r="AE116" s="437">
        <f>'4M - SPS'!AE116</f>
        <v>5.2141026777590402E-2</v>
      </c>
      <c r="AF116" s="437">
        <f>'4M - SPS'!AF116</f>
        <v>9.8910563784186292E-2</v>
      </c>
      <c r="AG116" s="437">
        <f>'4M - SPS'!AG116</f>
        <v>9.195555657538336E-2</v>
      </c>
      <c r="AH116" s="437">
        <f>'4M - SPS'!AH116</f>
        <v>9.5777195178819052E-2</v>
      </c>
      <c r="AI116" s="437">
        <f>'4M - SPS'!AI116</f>
        <v>9.8553157711066083E-2</v>
      </c>
      <c r="AJ116" s="437">
        <f>'4M - SPS'!AJ116</f>
        <v>5.1290569397417891E-2</v>
      </c>
      <c r="AK116" s="437">
        <f>'4M - SPS'!AK116</f>
        <v>4.9265793892428474E-2</v>
      </c>
      <c r="AL116" s="437">
        <f>'4M - SPS'!AL116</f>
        <v>4.7761935328408042E-2</v>
      </c>
      <c r="AM116" s="437">
        <f>'4M - SPS'!AM116</f>
        <v>4.8052370654002127E-2</v>
      </c>
    </row>
    <row r="117" spans="1:39" s="95" customFormat="1" hidden="1" x14ac:dyDescent="0.25">
      <c r="A117" s="637"/>
      <c r="B117" s="74" t="s">
        <v>4</v>
      </c>
      <c r="C117" s="396">
        <f>'4M - SPS'!C117</f>
        <v>3.9332392744537863E-2</v>
      </c>
      <c r="D117" s="396">
        <f>'4M - SPS'!D117</f>
        <v>3.9395134594588245E-2</v>
      </c>
      <c r="E117" s="396">
        <f>'4M - SPS'!E117</f>
        <v>3.9889592752648043E-2</v>
      </c>
      <c r="F117" s="396">
        <f>'4M - SPS'!F117</f>
        <v>4.1567530398382256E-2</v>
      </c>
      <c r="G117" s="396">
        <f>'4M - SPS'!G117</f>
        <v>4.2877148484720788E-2</v>
      </c>
      <c r="H117" s="396">
        <f>'4M - SPS'!H117</f>
        <v>7.5120845496107133E-2</v>
      </c>
      <c r="I117" s="396">
        <f>'4M - SPS'!I117</f>
        <v>7.1220477912199667E-2</v>
      </c>
      <c r="J117" s="396">
        <f>'4M - SPS'!J117</f>
        <v>7.2367615303684074E-2</v>
      </c>
      <c r="K117" s="396">
        <f>'4M - SPS'!K117</f>
        <v>6.9558311182514918E-2</v>
      </c>
      <c r="L117" s="396">
        <f>'4M - SPS'!L117</f>
        <v>4.1479096302891857E-2</v>
      </c>
      <c r="M117" s="396">
        <f>'4M - SPS'!M117</f>
        <v>4.1768887377816956E-2</v>
      </c>
      <c r="N117" s="396">
        <f>'4M - SPS'!N117</f>
        <v>3.9137667024608053E-2</v>
      </c>
      <c r="O117" s="396">
        <f>'4M - SPS'!O117</f>
        <v>3.9332392744537863E-2</v>
      </c>
      <c r="P117" s="396">
        <f>'4M - SPS'!P117</f>
        <v>3.9395134594588245E-2</v>
      </c>
      <c r="Q117" s="396">
        <f>'4M - SPS'!Q117</f>
        <v>3.9889592752648043E-2</v>
      </c>
      <c r="R117" s="396">
        <f>'4M - SPS'!R117</f>
        <v>4.1567530398382256E-2</v>
      </c>
      <c r="S117" s="396">
        <f>'4M - SPS'!S117</f>
        <v>4.2877148484720788E-2</v>
      </c>
      <c r="T117" s="437">
        <f>'4M - SPS'!T117</f>
        <v>8.4339191855156342E-2</v>
      </c>
      <c r="U117" s="437">
        <f>'4M - SPS'!U117</f>
        <v>8.1305668252964217E-2</v>
      </c>
      <c r="V117" s="437">
        <f>'4M - SPS'!V117</f>
        <v>8.2889255598368225E-2</v>
      </c>
      <c r="W117" s="437">
        <f>'4M - SPS'!W117</f>
        <v>7.9980800342486641E-2</v>
      </c>
      <c r="X117" s="437">
        <f>'4M - SPS'!X117</f>
        <v>4.7714605745392387E-2</v>
      </c>
      <c r="Y117" s="437">
        <f>'4M - SPS'!Y117</f>
        <v>4.7976376121747467E-2</v>
      </c>
      <c r="Z117" s="437">
        <f>'4M - SPS'!Z117</f>
        <v>4.4606959534996216E-2</v>
      </c>
      <c r="AA117" s="437">
        <f>'4M - SPS'!AA117</f>
        <v>4.4622578847787253E-2</v>
      </c>
      <c r="AB117" s="437">
        <f>'4M - SPS'!AB117</f>
        <v>4.4936242447317053E-2</v>
      </c>
      <c r="AC117" s="437">
        <f>'4M - SPS'!AC117</f>
        <v>4.6311001696948344E-2</v>
      </c>
      <c r="AD117" s="437">
        <f>'4M - SPS'!AD117</f>
        <v>4.7742451948499416E-2</v>
      </c>
      <c r="AE117" s="437">
        <f>'4M - SPS'!AE117</f>
        <v>4.8824336976823986E-2</v>
      </c>
      <c r="AF117" s="437">
        <f>'4M - SPS'!AF117</f>
        <v>8.4339191855156342E-2</v>
      </c>
      <c r="AG117" s="437">
        <f>'4M - SPS'!AG117</f>
        <v>8.1305668252964217E-2</v>
      </c>
      <c r="AH117" s="437">
        <f>'4M - SPS'!AH117</f>
        <v>8.2889255598368225E-2</v>
      </c>
      <c r="AI117" s="437">
        <f>'4M - SPS'!AI117</f>
        <v>7.9980800342486641E-2</v>
      </c>
      <c r="AJ117" s="437">
        <f>'4M - SPS'!AJ117</f>
        <v>4.7714605745392387E-2</v>
      </c>
      <c r="AK117" s="437">
        <f>'4M - SPS'!AK117</f>
        <v>4.7976376121747467E-2</v>
      </c>
      <c r="AL117" s="437">
        <f>'4M - SPS'!AL117</f>
        <v>4.4606959534996216E-2</v>
      </c>
      <c r="AM117" s="437">
        <f>'4M - SPS'!AM117</f>
        <v>4.4622578847787253E-2</v>
      </c>
    </row>
    <row r="118" spans="1:39" s="95" customFormat="1" hidden="1" x14ac:dyDescent="0.25">
      <c r="A118" s="637"/>
      <c r="B118" s="74" t="s">
        <v>5</v>
      </c>
      <c r="C118" s="396">
        <f>'4M - SPS'!C118</f>
        <v>3.7309360712313777E-2</v>
      </c>
      <c r="D118" s="396">
        <f>'4M - SPS'!D118</f>
        <v>3.7592595090519432E-2</v>
      </c>
      <c r="E118" s="396">
        <f>'4M - SPS'!E118</f>
        <v>3.790549063990227E-2</v>
      </c>
      <c r="F118" s="396">
        <f>'4M - SPS'!F118</f>
        <v>3.8795312696370085E-2</v>
      </c>
      <c r="G118" s="396">
        <f>'4M - SPS'!G118</f>
        <v>4.0256529624143049E-2</v>
      </c>
      <c r="H118" s="396">
        <f>'4M - SPS'!H118</f>
        <v>7.0755895095357096E-2</v>
      </c>
      <c r="I118" s="396">
        <f>'4M - SPS'!I118</f>
        <v>6.7753562472526563E-2</v>
      </c>
      <c r="J118" s="396">
        <f>'4M - SPS'!J118</f>
        <v>6.823915742998507E-2</v>
      </c>
      <c r="K118" s="396">
        <f>'4M - SPS'!K118</f>
        <v>6.7525399252015297E-2</v>
      </c>
      <c r="L118" s="396">
        <f>'4M - SPS'!L118</f>
        <v>3.9063382109163408E-2</v>
      </c>
      <c r="M118" s="396">
        <f>'4M - SPS'!M118</f>
        <v>3.9553696920511257E-2</v>
      </c>
      <c r="N118" s="396">
        <f>'4M - SPS'!N118</f>
        <v>3.7562326323709046E-2</v>
      </c>
      <c r="O118" s="396">
        <f>'4M - SPS'!O118</f>
        <v>3.7309360712313777E-2</v>
      </c>
      <c r="P118" s="396">
        <f>'4M - SPS'!P118</f>
        <v>3.7592595090519432E-2</v>
      </c>
      <c r="Q118" s="396">
        <f>'4M - SPS'!Q118</f>
        <v>3.790549063990227E-2</v>
      </c>
      <c r="R118" s="396">
        <f>'4M - SPS'!R118</f>
        <v>3.8795312696370085E-2</v>
      </c>
      <c r="S118" s="396">
        <f>'4M - SPS'!S118</f>
        <v>4.0256529624143049E-2</v>
      </c>
      <c r="T118" s="437">
        <f>'4M - SPS'!T118</f>
        <v>7.9510077581870273E-2</v>
      </c>
      <c r="U118" s="437">
        <f>'4M - SPS'!U118</f>
        <v>7.7383542180068696E-2</v>
      </c>
      <c r="V118" s="437">
        <f>'4M - SPS'!V118</f>
        <v>7.8313464599173391E-2</v>
      </c>
      <c r="W118" s="437">
        <f>'4M - SPS'!W118</f>
        <v>7.7649369252783984E-2</v>
      </c>
      <c r="X118" s="437">
        <f>'4M - SPS'!X118</f>
        <v>4.4937306579294942E-2</v>
      </c>
      <c r="Y118" s="437">
        <f>'4M - SPS'!Y118</f>
        <v>4.5437401042652557E-2</v>
      </c>
      <c r="Z118" s="437">
        <f>'4M - SPS'!Z118</f>
        <v>4.289506132791146E-2</v>
      </c>
      <c r="AA118" s="437">
        <f>'4M - SPS'!AA118</f>
        <v>4.2401976122032031E-2</v>
      </c>
      <c r="AB118" s="437">
        <f>'4M - SPS'!AB118</f>
        <v>4.2918767292986895E-2</v>
      </c>
      <c r="AC118" s="437">
        <f>'4M - SPS'!AC118</f>
        <v>4.4038735465077361E-2</v>
      </c>
      <c r="AD118" s="437">
        <f>'4M - SPS'!AD118</f>
        <v>4.469091762017955E-2</v>
      </c>
      <c r="AE118" s="437">
        <f>'4M - SPS'!AE118</f>
        <v>4.5890958187531021E-2</v>
      </c>
      <c r="AF118" s="437">
        <f>'4M - SPS'!AF118</f>
        <v>7.9510077581870273E-2</v>
      </c>
      <c r="AG118" s="437">
        <f>'4M - SPS'!AG118</f>
        <v>7.7383542180068696E-2</v>
      </c>
      <c r="AH118" s="437">
        <f>'4M - SPS'!AH118</f>
        <v>7.8313464599173391E-2</v>
      </c>
      <c r="AI118" s="437">
        <f>'4M - SPS'!AI118</f>
        <v>7.7649369252783984E-2</v>
      </c>
      <c r="AJ118" s="437">
        <f>'4M - SPS'!AJ118</f>
        <v>4.4937306579294942E-2</v>
      </c>
      <c r="AK118" s="437">
        <f>'4M - SPS'!AK118</f>
        <v>4.5437401042652557E-2</v>
      </c>
      <c r="AL118" s="437">
        <f>'4M - SPS'!AL118</f>
        <v>4.289506132791146E-2</v>
      </c>
      <c r="AM118" s="437">
        <f>'4M - SPS'!AM118</f>
        <v>4.2401976122032031E-2</v>
      </c>
    </row>
    <row r="119" spans="1:39" s="95" customFormat="1" hidden="1" x14ac:dyDescent="0.25">
      <c r="A119" s="637"/>
      <c r="B119" s="74" t="s">
        <v>22</v>
      </c>
      <c r="C119" s="396">
        <f>'4M - SPS'!C119</f>
        <v>3.7309360712313777E-2</v>
      </c>
      <c r="D119" s="396">
        <f>'4M - SPS'!D119</f>
        <v>3.7592595090519432E-2</v>
      </c>
      <c r="E119" s="396">
        <f>'4M - SPS'!E119</f>
        <v>3.790549063990227E-2</v>
      </c>
      <c r="F119" s="396">
        <f>'4M - SPS'!F119</f>
        <v>3.8795312696370085E-2</v>
      </c>
      <c r="G119" s="396">
        <f>'4M - SPS'!G119</f>
        <v>4.0256529624143049E-2</v>
      </c>
      <c r="H119" s="396">
        <f>'4M - SPS'!H119</f>
        <v>7.0755895095357096E-2</v>
      </c>
      <c r="I119" s="396">
        <f>'4M - SPS'!I119</f>
        <v>6.7753562472526563E-2</v>
      </c>
      <c r="J119" s="396">
        <f>'4M - SPS'!J119</f>
        <v>6.823915742998507E-2</v>
      </c>
      <c r="K119" s="396">
        <f>'4M - SPS'!K119</f>
        <v>6.7525399252015297E-2</v>
      </c>
      <c r="L119" s="396">
        <f>'4M - SPS'!L119</f>
        <v>3.9063382109163408E-2</v>
      </c>
      <c r="M119" s="396">
        <f>'4M - SPS'!M119</f>
        <v>3.9553696920511257E-2</v>
      </c>
      <c r="N119" s="396">
        <f>'4M - SPS'!N119</f>
        <v>3.7562326323709046E-2</v>
      </c>
      <c r="O119" s="396">
        <f>'4M - SPS'!O119</f>
        <v>3.7309360712313777E-2</v>
      </c>
      <c r="P119" s="396">
        <f>'4M - SPS'!P119</f>
        <v>3.7592595090519432E-2</v>
      </c>
      <c r="Q119" s="396">
        <f>'4M - SPS'!Q119</f>
        <v>3.790549063990227E-2</v>
      </c>
      <c r="R119" s="396">
        <f>'4M - SPS'!R119</f>
        <v>3.8795312696370085E-2</v>
      </c>
      <c r="S119" s="396">
        <f>'4M - SPS'!S119</f>
        <v>4.0256529624143049E-2</v>
      </c>
      <c r="T119" s="437">
        <f>'4M - SPS'!T119</f>
        <v>7.9510077581870273E-2</v>
      </c>
      <c r="U119" s="437">
        <f>'4M - SPS'!U119</f>
        <v>7.7383542180068696E-2</v>
      </c>
      <c r="V119" s="437">
        <f>'4M - SPS'!V119</f>
        <v>7.8313464599173391E-2</v>
      </c>
      <c r="W119" s="437">
        <f>'4M - SPS'!W119</f>
        <v>7.7649369252783984E-2</v>
      </c>
      <c r="X119" s="437">
        <f>'4M - SPS'!X119</f>
        <v>4.4937306579294942E-2</v>
      </c>
      <c r="Y119" s="437">
        <f>'4M - SPS'!Y119</f>
        <v>4.5437401042652557E-2</v>
      </c>
      <c r="Z119" s="437">
        <f>'4M - SPS'!Z119</f>
        <v>4.289506132791146E-2</v>
      </c>
      <c r="AA119" s="437">
        <f>'4M - SPS'!AA119</f>
        <v>4.2401976122032031E-2</v>
      </c>
      <c r="AB119" s="437">
        <f>'4M - SPS'!AB119</f>
        <v>4.2918767292986895E-2</v>
      </c>
      <c r="AC119" s="437">
        <f>'4M - SPS'!AC119</f>
        <v>4.4038735465077361E-2</v>
      </c>
      <c r="AD119" s="437">
        <f>'4M - SPS'!AD119</f>
        <v>4.469091762017955E-2</v>
      </c>
      <c r="AE119" s="437">
        <f>'4M - SPS'!AE119</f>
        <v>4.5890958187531021E-2</v>
      </c>
      <c r="AF119" s="437">
        <f>'4M - SPS'!AF119</f>
        <v>7.9510077581870273E-2</v>
      </c>
      <c r="AG119" s="437">
        <f>'4M - SPS'!AG119</f>
        <v>7.7383542180068696E-2</v>
      </c>
      <c r="AH119" s="437">
        <f>'4M - SPS'!AH119</f>
        <v>7.8313464599173391E-2</v>
      </c>
      <c r="AI119" s="437">
        <f>'4M - SPS'!AI119</f>
        <v>7.7649369252783984E-2</v>
      </c>
      <c r="AJ119" s="437">
        <f>'4M - SPS'!AJ119</f>
        <v>4.4937306579294942E-2</v>
      </c>
      <c r="AK119" s="437">
        <f>'4M - SPS'!AK119</f>
        <v>4.5437401042652557E-2</v>
      </c>
      <c r="AL119" s="437">
        <f>'4M - SPS'!AL119</f>
        <v>4.289506132791146E-2</v>
      </c>
      <c r="AM119" s="437">
        <f>'4M - SPS'!AM119</f>
        <v>4.2401976122032031E-2</v>
      </c>
    </row>
    <row r="120" spans="1:39" s="95" customFormat="1" hidden="1" x14ac:dyDescent="0.25">
      <c r="A120" s="637"/>
      <c r="B120" s="74" t="s">
        <v>23</v>
      </c>
      <c r="C120" s="396">
        <f>'4M - SPS'!C120</f>
        <v>3.7309360712313777E-2</v>
      </c>
      <c r="D120" s="396">
        <f>'4M - SPS'!D120</f>
        <v>3.7592595090519432E-2</v>
      </c>
      <c r="E120" s="396">
        <f>'4M - SPS'!E120</f>
        <v>3.790549063990227E-2</v>
      </c>
      <c r="F120" s="396">
        <f>'4M - SPS'!F120</f>
        <v>3.8795312696370085E-2</v>
      </c>
      <c r="G120" s="396">
        <f>'4M - SPS'!G120</f>
        <v>4.0256529624143049E-2</v>
      </c>
      <c r="H120" s="396">
        <f>'4M - SPS'!H120</f>
        <v>7.0755895095357096E-2</v>
      </c>
      <c r="I120" s="396">
        <f>'4M - SPS'!I120</f>
        <v>6.7753562472526563E-2</v>
      </c>
      <c r="J120" s="396">
        <f>'4M - SPS'!J120</f>
        <v>6.823915742998507E-2</v>
      </c>
      <c r="K120" s="396">
        <f>'4M - SPS'!K120</f>
        <v>6.7525399252015297E-2</v>
      </c>
      <c r="L120" s="396">
        <f>'4M - SPS'!L120</f>
        <v>3.9063382109163408E-2</v>
      </c>
      <c r="M120" s="396">
        <f>'4M - SPS'!M120</f>
        <v>3.9553696920511257E-2</v>
      </c>
      <c r="N120" s="396">
        <f>'4M - SPS'!N120</f>
        <v>3.7562326323709046E-2</v>
      </c>
      <c r="O120" s="396">
        <f>'4M - SPS'!O120</f>
        <v>3.7309360712313777E-2</v>
      </c>
      <c r="P120" s="396">
        <f>'4M - SPS'!P120</f>
        <v>3.7592595090519432E-2</v>
      </c>
      <c r="Q120" s="396">
        <f>'4M - SPS'!Q120</f>
        <v>3.790549063990227E-2</v>
      </c>
      <c r="R120" s="396">
        <f>'4M - SPS'!R120</f>
        <v>3.8795312696370085E-2</v>
      </c>
      <c r="S120" s="396">
        <f>'4M - SPS'!S120</f>
        <v>4.0256529624143049E-2</v>
      </c>
      <c r="T120" s="437">
        <f>'4M - SPS'!T120</f>
        <v>7.9510077581870273E-2</v>
      </c>
      <c r="U120" s="437">
        <f>'4M - SPS'!U120</f>
        <v>7.7383542180068696E-2</v>
      </c>
      <c r="V120" s="437">
        <f>'4M - SPS'!V120</f>
        <v>7.8313464599173391E-2</v>
      </c>
      <c r="W120" s="437">
        <f>'4M - SPS'!W120</f>
        <v>7.7649369252783984E-2</v>
      </c>
      <c r="X120" s="437">
        <f>'4M - SPS'!X120</f>
        <v>4.4937306579294942E-2</v>
      </c>
      <c r="Y120" s="437">
        <f>'4M - SPS'!Y120</f>
        <v>4.5437401042652557E-2</v>
      </c>
      <c r="Z120" s="437">
        <f>'4M - SPS'!Z120</f>
        <v>4.289506132791146E-2</v>
      </c>
      <c r="AA120" s="437">
        <f>'4M - SPS'!AA120</f>
        <v>4.2401976122032031E-2</v>
      </c>
      <c r="AB120" s="437">
        <f>'4M - SPS'!AB120</f>
        <v>4.2918767292986895E-2</v>
      </c>
      <c r="AC120" s="437">
        <f>'4M - SPS'!AC120</f>
        <v>4.4038735465077361E-2</v>
      </c>
      <c r="AD120" s="437">
        <f>'4M - SPS'!AD120</f>
        <v>4.469091762017955E-2</v>
      </c>
      <c r="AE120" s="437">
        <f>'4M - SPS'!AE120</f>
        <v>4.5890958187531021E-2</v>
      </c>
      <c r="AF120" s="437">
        <f>'4M - SPS'!AF120</f>
        <v>7.9510077581870273E-2</v>
      </c>
      <c r="AG120" s="437">
        <f>'4M - SPS'!AG120</f>
        <v>7.7383542180068696E-2</v>
      </c>
      <c r="AH120" s="437">
        <f>'4M - SPS'!AH120</f>
        <v>7.8313464599173391E-2</v>
      </c>
      <c r="AI120" s="437">
        <f>'4M - SPS'!AI120</f>
        <v>7.7649369252783984E-2</v>
      </c>
      <c r="AJ120" s="437">
        <f>'4M - SPS'!AJ120</f>
        <v>4.4937306579294942E-2</v>
      </c>
      <c r="AK120" s="437">
        <f>'4M - SPS'!AK120</f>
        <v>4.5437401042652557E-2</v>
      </c>
      <c r="AL120" s="437">
        <f>'4M - SPS'!AL120</f>
        <v>4.289506132791146E-2</v>
      </c>
      <c r="AM120" s="437">
        <f>'4M - SPS'!AM120</f>
        <v>4.2401976122032031E-2</v>
      </c>
    </row>
    <row r="121" spans="1:39" s="95" customFormat="1" hidden="1" x14ac:dyDescent="0.25">
      <c r="A121" s="637"/>
      <c r="B121" s="74" t="s">
        <v>7</v>
      </c>
      <c r="C121" s="396">
        <f>'4M - SPS'!C121</f>
        <v>3.5682741979693122E-2</v>
      </c>
      <c r="D121" s="396">
        <f>'4M - SPS'!D121</f>
        <v>3.5900332017223431E-2</v>
      </c>
      <c r="E121" s="396">
        <f>'4M - SPS'!E121</f>
        <v>3.6855222703080198E-2</v>
      </c>
      <c r="F121" s="396">
        <f>'4M - SPS'!F121</f>
        <v>3.7713234347840394E-2</v>
      </c>
      <c r="G121" s="396">
        <f>'4M - SPS'!G121</f>
        <v>3.8506725867705857E-2</v>
      </c>
      <c r="H121" s="396">
        <f>'4M - SPS'!H121</f>
        <v>6.7586919778914373E-2</v>
      </c>
      <c r="I121" s="396">
        <f>'4M - SPS'!I121</f>
        <v>6.4558915989139196E-2</v>
      </c>
      <c r="J121" s="396">
        <f>'4M - SPS'!J121</f>
        <v>6.5253104129576744E-2</v>
      </c>
      <c r="K121" s="396">
        <f>'4M - SPS'!K121</f>
        <v>6.4498460821838438E-2</v>
      </c>
      <c r="L121" s="396">
        <f>'4M - SPS'!L121</f>
        <v>3.7446622718188112E-2</v>
      </c>
      <c r="M121" s="396">
        <f>'4M - SPS'!M121</f>
        <v>3.7897793768534443E-2</v>
      </c>
      <c r="N121" s="396">
        <f>'4M - SPS'!N121</f>
        <v>3.5939490764754653E-2</v>
      </c>
      <c r="O121" s="396">
        <f>'4M - SPS'!O121</f>
        <v>3.5682741979693122E-2</v>
      </c>
      <c r="P121" s="396">
        <f>'4M - SPS'!P121</f>
        <v>3.5900332017223431E-2</v>
      </c>
      <c r="Q121" s="396">
        <f>'4M - SPS'!Q121</f>
        <v>3.6855222703080198E-2</v>
      </c>
      <c r="R121" s="396">
        <f>'4M - SPS'!R121</f>
        <v>3.7713234347840394E-2</v>
      </c>
      <c r="S121" s="396">
        <f>'4M - SPS'!S121</f>
        <v>3.8506725867705857E-2</v>
      </c>
      <c r="T121" s="437">
        <f>'4M - SPS'!T121</f>
        <v>7.6006995700110214E-2</v>
      </c>
      <c r="U121" s="437">
        <f>'4M - SPS'!U121</f>
        <v>7.3767747211345963E-2</v>
      </c>
      <c r="V121" s="437">
        <f>'4M - SPS'!V121</f>
        <v>7.500139112434763E-2</v>
      </c>
      <c r="W121" s="437">
        <f>'4M - SPS'!W121</f>
        <v>7.4181492605889951E-2</v>
      </c>
      <c r="X121" s="437">
        <f>'4M - SPS'!X121</f>
        <v>4.3086895410529735E-2</v>
      </c>
      <c r="Y121" s="437">
        <f>'4M - SPS'!Y121</f>
        <v>4.3536621518492115E-2</v>
      </c>
      <c r="Z121" s="437">
        <f>'4M - SPS'!Z121</f>
        <v>4.1081863431092103E-2</v>
      </c>
      <c r="AA121" s="437">
        <f>'4M - SPS'!AA121</f>
        <v>4.0636051269151235E-2</v>
      </c>
      <c r="AB121" s="437">
        <f>'4M - SPS'!AB121</f>
        <v>4.1031074110099472E-2</v>
      </c>
      <c r="AC121" s="437">
        <f>'4M - SPS'!AC121</f>
        <v>4.2855648258242861E-2</v>
      </c>
      <c r="AD121" s="437">
        <f>'4M - SPS'!AD121</f>
        <v>4.3386601179202781E-2</v>
      </c>
      <c r="AE121" s="437">
        <f>'4M - SPS'!AE121</f>
        <v>4.394077132166159E-2</v>
      </c>
      <c r="AF121" s="437">
        <f>'4M - SPS'!AF121</f>
        <v>7.6006995700110214E-2</v>
      </c>
      <c r="AG121" s="437">
        <f>'4M - SPS'!AG121</f>
        <v>7.3767747211345963E-2</v>
      </c>
      <c r="AH121" s="437">
        <f>'4M - SPS'!AH121</f>
        <v>7.500139112434763E-2</v>
      </c>
      <c r="AI121" s="437">
        <f>'4M - SPS'!AI121</f>
        <v>7.4181492605889951E-2</v>
      </c>
      <c r="AJ121" s="437">
        <f>'4M - SPS'!AJ121</f>
        <v>4.3086895410529735E-2</v>
      </c>
      <c r="AK121" s="437">
        <f>'4M - SPS'!AK121</f>
        <v>4.3536621518492115E-2</v>
      </c>
      <c r="AL121" s="437">
        <f>'4M - SPS'!AL121</f>
        <v>4.1081863431092103E-2</v>
      </c>
      <c r="AM121" s="437">
        <f>'4M - SPS'!AM121</f>
        <v>4.0636051269151235E-2</v>
      </c>
    </row>
    <row r="122" spans="1:39" s="95" customFormat="1" ht="15.75" hidden="1" thickBot="1" x14ac:dyDescent="0.3">
      <c r="A122" s="638"/>
      <c r="B122" s="76" t="s">
        <v>8</v>
      </c>
      <c r="C122" s="396">
        <f>'4M - SPS'!C122</f>
        <v>3.720867190622492E-2</v>
      </c>
      <c r="D122" s="396">
        <f>'4M - SPS'!D122</f>
        <v>3.7965054983119348E-2</v>
      </c>
      <c r="E122" s="396">
        <f>'4M - SPS'!E122</f>
        <v>3.9526899842224586E-2</v>
      </c>
      <c r="F122" s="396">
        <f>'4M - SPS'!F122</f>
        <v>4.1066274953560376E-2</v>
      </c>
      <c r="G122" s="396">
        <f>'4M - SPS'!G122</f>
        <v>4.2068085643249667E-2</v>
      </c>
      <c r="H122" s="396">
        <f>'4M - SPS'!H122</f>
        <v>7.6096635164427801E-2</v>
      </c>
      <c r="I122" s="396">
        <f>'4M - SPS'!I122</f>
        <v>7.1281056658700187E-2</v>
      </c>
      <c r="J122" s="396">
        <f>'4M - SPS'!J122</f>
        <v>7.3419066539057082E-2</v>
      </c>
      <c r="K122" s="396">
        <f>'4M - SPS'!K122</f>
        <v>7.0969717842630911E-2</v>
      </c>
      <c r="L122" s="396">
        <f>'4M - SPS'!L122</f>
        <v>4.0735333196233868E-2</v>
      </c>
      <c r="M122" s="396">
        <f>'4M - SPS'!M122</f>
        <v>4.1293551146050066E-2</v>
      </c>
      <c r="N122" s="396">
        <f>'4M - SPS'!N122</f>
        <v>3.8129622671069403E-2</v>
      </c>
      <c r="O122" s="396">
        <f>'4M - SPS'!O122</f>
        <v>3.720867190622492E-2</v>
      </c>
      <c r="P122" s="396">
        <f>'4M - SPS'!P122</f>
        <v>3.7965054983119348E-2</v>
      </c>
      <c r="Q122" s="396">
        <f>'4M - SPS'!Q122</f>
        <v>3.9526899842224586E-2</v>
      </c>
      <c r="R122" s="396">
        <f>'4M - SPS'!R122</f>
        <v>4.1066274953560376E-2</v>
      </c>
      <c r="S122" s="396">
        <f>'4M - SPS'!S122</f>
        <v>4.2068085643249667E-2</v>
      </c>
      <c r="T122" s="437">
        <f>'4M - SPS'!T122</f>
        <v>8.5421290752115769E-2</v>
      </c>
      <c r="U122" s="437">
        <f>'4M - SPS'!U122</f>
        <v>8.1374145819631816E-2</v>
      </c>
      <c r="V122" s="437">
        <f>'4M - SPS'!V122</f>
        <v>8.4052972330393119E-2</v>
      </c>
      <c r="W122" s="437">
        <f>'4M - SPS'!W122</f>
        <v>8.1599401894075566E-2</v>
      </c>
      <c r="X122" s="437">
        <f>'4M - SPS'!X122</f>
        <v>4.6856237216303179E-2</v>
      </c>
      <c r="Y122" s="437">
        <f>'4M - SPS'!Y122</f>
        <v>4.7422920079751796E-2</v>
      </c>
      <c r="Z122" s="437">
        <f>'4M - SPS'!Z122</f>
        <v>4.3469584651946724E-2</v>
      </c>
      <c r="AA122" s="437">
        <f>'4M - SPS'!AA122</f>
        <v>4.2387829214501176E-2</v>
      </c>
      <c r="AB122" s="437">
        <f>'4M - SPS'!AB122</f>
        <v>4.3356261633246691E-2</v>
      </c>
      <c r="AC122" s="437">
        <f>'4M - SPS'!AC122</f>
        <v>4.5889135076079626E-2</v>
      </c>
      <c r="AD122" s="437">
        <f>'4M - SPS'!AD122</f>
        <v>4.713332980093863E-2</v>
      </c>
      <c r="AE122" s="437">
        <f>'4M - SPS'!AE122</f>
        <v>4.7909771247272172E-2</v>
      </c>
      <c r="AF122" s="437">
        <f>'4M - SPS'!AF122</f>
        <v>8.5421290752115769E-2</v>
      </c>
      <c r="AG122" s="437">
        <f>'4M - SPS'!AG122</f>
        <v>8.1374145819631816E-2</v>
      </c>
      <c r="AH122" s="437">
        <f>'4M - SPS'!AH122</f>
        <v>8.4052972330393119E-2</v>
      </c>
      <c r="AI122" s="437">
        <f>'4M - SPS'!AI122</f>
        <v>8.1599401894075566E-2</v>
      </c>
      <c r="AJ122" s="437">
        <f>'4M - SPS'!AJ122</f>
        <v>4.6856237216303179E-2</v>
      </c>
      <c r="AK122" s="437">
        <f>'4M - SPS'!AK122</f>
        <v>4.7422920079751796E-2</v>
      </c>
      <c r="AL122" s="437">
        <f>'4M - SPS'!AL122</f>
        <v>4.3469584651946724E-2</v>
      </c>
      <c r="AM122" s="437">
        <f>'4M - SPS'!AM122</f>
        <v>4.2387829214501176E-2</v>
      </c>
    </row>
    <row r="123" spans="1:39" s="95" customFormat="1" hidden="1" x14ac:dyDescent="0.25">
      <c r="C123" s="96"/>
      <c r="D123" s="96"/>
      <c r="E123" s="96"/>
      <c r="F123" s="96"/>
      <c r="G123" s="96"/>
      <c r="H123" s="96"/>
      <c r="I123" s="96"/>
      <c r="J123" s="96"/>
      <c r="K123" s="96"/>
      <c r="L123" s="96"/>
      <c r="M123" s="96"/>
      <c r="N123" s="96"/>
    </row>
    <row r="124" spans="1:39" s="95" customFormat="1" ht="15.75" hidden="1" thickBot="1" x14ac:dyDescent="0.3"/>
    <row r="125" spans="1:39" s="95" customFormat="1" ht="15.75" hidden="1" thickBot="1" x14ac:dyDescent="0.3">
      <c r="C125" s="670" t="s">
        <v>118</v>
      </c>
      <c r="D125" s="668"/>
      <c r="E125" s="668"/>
      <c r="F125" s="668"/>
      <c r="G125" s="668"/>
      <c r="H125" s="668"/>
      <c r="I125" s="668"/>
      <c r="J125" s="668"/>
      <c r="K125" s="668"/>
      <c r="L125" s="668"/>
      <c r="M125" s="668"/>
      <c r="N125" s="669"/>
      <c r="O125" s="667" t="s">
        <v>118</v>
      </c>
      <c r="P125" s="668"/>
      <c r="Q125" s="668"/>
      <c r="R125" s="668"/>
      <c r="S125" s="668"/>
      <c r="T125" s="668"/>
      <c r="U125" s="668"/>
      <c r="V125" s="668"/>
      <c r="W125" s="668"/>
      <c r="X125" s="668"/>
      <c r="Y125" s="668"/>
      <c r="Z125" s="669"/>
      <c r="AA125" s="667" t="s">
        <v>118</v>
      </c>
      <c r="AB125" s="668"/>
      <c r="AC125" s="668"/>
      <c r="AD125" s="668"/>
      <c r="AE125" s="668"/>
      <c r="AF125" s="668"/>
      <c r="AG125" s="668"/>
      <c r="AH125" s="668"/>
      <c r="AI125" s="668"/>
      <c r="AJ125" s="668"/>
      <c r="AK125" s="668"/>
      <c r="AL125" s="669"/>
      <c r="AM125" s="528" t="s">
        <v>118</v>
      </c>
    </row>
    <row r="126" spans="1:39" s="95" customFormat="1" ht="15.75" hidden="1" thickBot="1" x14ac:dyDescent="0.3">
      <c r="A126" s="649" t="s">
        <v>119</v>
      </c>
      <c r="B126" s="403" t="s">
        <v>136</v>
      </c>
      <c r="C126" s="135">
        <f>C$4</f>
        <v>45292</v>
      </c>
      <c r="D126" s="135">
        <f t="shared" ref="D126:AM126" si="59">D$4</f>
        <v>45323</v>
      </c>
      <c r="E126" s="135">
        <f t="shared" si="59"/>
        <v>45352</v>
      </c>
      <c r="F126" s="135">
        <f t="shared" si="59"/>
        <v>45383</v>
      </c>
      <c r="G126" s="135">
        <f t="shared" si="59"/>
        <v>45413</v>
      </c>
      <c r="H126" s="135">
        <f t="shared" si="59"/>
        <v>45444</v>
      </c>
      <c r="I126" s="135">
        <f t="shared" si="59"/>
        <v>45474</v>
      </c>
      <c r="J126" s="135">
        <f t="shared" si="59"/>
        <v>45505</v>
      </c>
      <c r="K126" s="135">
        <f t="shared" si="59"/>
        <v>45536</v>
      </c>
      <c r="L126" s="135">
        <f t="shared" si="59"/>
        <v>45566</v>
      </c>
      <c r="M126" s="135">
        <f t="shared" si="59"/>
        <v>45597</v>
      </c>
      <c r="N126" s="135">
        <f t="shared" si="59"/>
        <v>45627</v>
      </c>
      <c r="O126" s="135">
        <f t="shared" si="59"/>
        <v>45658</v>
      </c>
      <c r="P126" s="135">
        <f t="shared" si="59"/>
        <v>45689</v>
      </c>
      <c r="Q126" s="135">
        <f t="shared" si="59"/>
        <v>45717</v>
      </c>
      <c r="R126" s="135">
        <f t="shared" si="59"/>
        <v>45748</v>
      </c>
      <c r="S126" s="135">
        <f t="shared" si="59"/>
        <v>45778</v>
      </c>
      <c r="T126" s="135">
        <f t="shared" si="59"/>
        <v>45809</v>
      </c>
      <c r="U126" s="135">
        <f t="shared" si="59"/>
        <v>45839</v>
      </c>
      <c r="V126" s="135">
        <f t="shared" si="59"/>
        <v>45870</v>
      </c>
      <c r="W126" s="135">
        <f t="shared" si="59"/>
        <v>45901</v>
      </c>
      <c r="X126" s="135">
        <f t="shared" si="59"/>
        <v>45931</v>
      </c>
      <c r="Y126" s="135">
        <f t="shared" si="59"/>
        <v>45962</v>
      </c>
      <c r="Z126" s="135">
        <f t="shared" si="59"/>
        <v>45992</v>
      </c>
      <c r="AA126" s="135">
        <f t="shared" si="59"/>
        <v>46023</v>
      </c>
      <c r="AB126" s="135">
        <f t="shared" si="59"/>
        <v>46054</v>
      </c>
      <c r="AC126" s="135">
        <f t="shared" si="59"/>
        <v>46082</v>
      </c>
      <c r="AD126" s="135">
        <f t="shared" si="59"/>
        <v>46113</v>
      </c>
      <c r="AE126" s="135">
        <f t="shared" si="59"/>
        <v>46143</v>
      </c>
      <c r="AF126" s="135">
        <f t="shared" si="59"/>
        <v>46174</v>
      </c>
      <c r="AG126" s="135">
        <f t="shared" si="59"/>
        <v>46204</v>
      </c>
      <c r="AH126" s="135">
        <f t="shared" si="59"/>
        <v>46235</v>
      </c>
      <c r="AI126" s="135">
        <f t="shared" si="59"/>
        <v>46266</v>
      </c>
      <c r="AJ126" s="135">
        <f t="shared" si="59"/>
        <v>46296</v>
      </c>
      <c r="AK126" s="135">
        <f t="shared" si="59"/>
        <v>46327</v>
      </c>
      <c r="AL126" s="135">
        <f t="shared" si="59"/>
        <v>46357</v>
      </c>
      <c r="AM126" s="135">
        <f t="shared" si="59"/>
        <v>46388</v>
      </c>
    </row>
    <row r="127" spans="1:39" s="95" customFormat="1" hidden="1" x14ac:dyDescent="0.25">
      <c r="A127" s="637"/>
      <c r="B127" s="227" t="s">
        <v>19</v>
      </c>
      <c r="C127" s="396">
        <f>'4M - SPS'!C127</f>
        <v>2.5206392876862228E-3</v>
      </c>
      <c r="D127" s="396">
        <f>'4M - SPS'!D127</f>
        <v>2.6094049094805729E-3</v>
      </c>
      <c r="E127" s="396">
        <f>'4M - SPS'!E127</f>
        <v>2.6625093600977324E-3</v>
      </c>
      <c r="F127" s="396">
        <f>'4M - SPS'!F127</f>
        <v>2.8186873036299166E-3</v>
      </c>
      <c r="G127" s="396">
        <f>'4M - SPS'!G127</f>
        <v>3.4884703758569541E-3</v>
      </c>
      <c r="H127" s="396">
        <f>'4M - SPS'!H127</f>
        <v>1.0277104904642899E-2</v>
      </c>
      <c r="I127" s="396">
        <f>'4M - SPS'!I127</f>
        <v>9.2204375274734379E-3</v>
      </c>
      <c r="J127" s="396">
        <f>'4M - SPS'!J127</f>
        <v>9.38284257001493E-3</v>
      </c>
      <c r="K127" s="396">
        <f>'4M - SPS'!K127</f>
        <v>9.0396007479847072E-3</v>
      </c>
      <c r="L127" s="396">
        <f>'4M - SPS'!L127</f>
        <v>3.1606178908365895E-3</v>
      </c>
      <c r="M127" s="396">
        <f>'4M - SPS'!M127</f>
        <v>3.2913030794887426E-3</v>
      </c>
      <c r="N127" s="396">
        <f>'4M - SPS'!N127</f>
        <v>2.2736736762909611E-3</v>
      </c>
      <c r="O127" s="396">
        <f>'4M - SPS'!O127</f>
        <v>2.5206392876862228E-3</v>
      </c>
      <c r="P127" s="396">
        <f>'4M - SPS'!P127</f>
        <v>2.6094049094805729E-3</v>
      </c>
      <c r="Q127" s="396">
        <f>'4M - SPS'!Q127</f>
        <v>2.6625093600977324E-3</v>
      </c>
      <c r="R127" s="396">
        <f>'4M - SPS'!R127</f>
        <v>2.8186873036299166E-3</v>
      </c>
      <c r="S127" s="396">
        <f>'4M - SPS'!S127</f>
        <v>3.4884703758569541E-3</v>
      </c>
      <c r="T127" s="437">
        <f>'4M - SPS'!T127</f>
        <v>1.2265922418129727E-2</v>
      </c>
      <c r="U127" s="437">
        <f>'4M - SPS'!U127</f>
        <v>1.1540457819931309E-2</v>
      </c>
      <c r="V127" s="437">
        <f>'4M - SPS'!V127</f>
        <v>1.180553540082661E-2</v>
      </c>
      <c r="W127" s="437">
        <f>'4M - SPS'!W127</f>
        <v>1.1612630747216001E-2</v>
      </c>
      <c r="X127" s="437">
        <f>'4M - SPS'!X127</f>
        <v>4.020693420705059E-3</v>
      </c>
      <c r="Y127" s="437">
        <f>'4M - SPS'!Y127</f>
        <v>4.2265989573474503E-3</v>
      </c>
      <c r="Z127" s="437">
        <f>'4M - SPS'!Z127</f>
        <v>2.8749386720885359E-3</v>
      </c>
      <c r="AA127" s="437">
        <f>'4M - SPS'!AA127</f>
        <v>3.1020238779679707E-3</v>
      </c>
      <c r="AB127" s="437">
        <f>'4M - SPS'!AB127</f>
        <v>3.256232707013106E-3</v>
      </c>
      <c r="AC127" s="437">
        <f>'4M - SPS'!AC127</f>
        <v>3.4722645349226392E-3</v>
      </c>
      <c r="AD127" s="437">
        <f>'4M - SPS'!AD127</f>
        <v>3.5750823798204566E-3</v>
      </c>
      <c r="AE127" s="437">
        <f>'4M - SPS'!AE127</f>
        <v>4.2550418124689821E-3</v>
      </c>
      <c r="AF127" s="437">
        <f>'4M - SPS'!AF127</f>
        <v>1.2265922418129727E-2</v>
      </c>
      <c r="AG127" s="437">
        <f>'4M - SPS'!AG127</f>
        <v>1.1540457819931309E-2</v>
      </c>
      <c r="AH127" s="437">
        <f>'4M - SPS'!AH127</f>
        <v>1.180553540082661E-2</v>
      </c>
      <c r="AI127" s="437">
        <f>'4M - SPS'!AI127</f>
        <v>1.1612630747216001E-2</v>
      </c>
      <c r="AJ127" s="437">
        <f>'4M - SPS'!AJ127</f>
        <v>4.020693420705059E-3</v>
      </c>
      <c r="AK127" s="437">
        <f>'4M - SPS'!AK127</f>
        <v>4.2265989573474503E-3</v>
      </c>
      <c r="AL127" s="437">
        <f>'4M - SPS'!AL127</f>
        <v>2.8749386720885359E-3</v>
      </c>
      <c r="AM127" s="437">
        <f>'4M - SPS'!AM127</f>
        <v>3.1020238779679707E-3</v>
      </c>
    </row>
    <row r="128" spans="1:39" s="95" customFormat="1" hidden="1" x14ac:dyDescent="0.25">
      <c r="A128" s="637"/>
      <c r="B128" s="227" t="s">
        <v>0</v>
      </c>
      <c r="C128" s="396">
        <f>'4M - SPS'!C128</f>
        <v>4.1692768850366182E-3</v>
      </c>
      <c r="D128" s="396">
        <f>'4M - SPS'!D128</f>
        <v>3.7264894681143467E-3</v>
      </c>
      <c r="E128" s="396">
        <f>'4M - SPS'!E128</f>
        <v>3.8763402217987103E-3</v>
      </c>
      <c r="F128" s="396">
        <f>'4M - SPS'!F128</f>
        <v>2.5766990633745573E-3</v>
      </c>
      <c r="G128" s="396">
        <f>'4M - SPS'!G128</f>
        <v>6.0374752687771217E-3</v>
      </c>
      <c r="H128" s="396">
        <f>'4M - SPS'!H128</f>
        <v>1.8064643358666917E-2</v>
      </c>
      <c r="I128" s="396">
        <f>'4M - SPS'!I128</f>
        <v>1.4675867510337476E-2</v>
      </c>
      <c r="J128" s="396">
        <f>'4M - SPS'!J128</f>
        <v>1.6014393668506627E-2</v>
      </c>
      <c r="K128" s="396">
        <f>'4M - SPS'!K128</f>
        <v>1.6905592992344596E-2</v>
      </c>
      <c r="L128" s="396">
        <f>'4M - SPS'!L128</f>
        <v>3.3223337421884975E-3</v>
      </c>
      <c r="M128" s="396">
        <f>'4M - SPS'!M128</f>
        <v>3.0404397692707871E-3</v>
      </c>
      <c r="N128" s="396">
        <f>'4M - SPS'!N128</f>
        <v>3.2052956962383477E-3</v>
      </c>
      <c r="O128" s="396">
        <f>'4M - SPS'!O128</f>
        <v>4.1692768850366182E-3</v>
      </c>
      <c r="P128" s="396">
        <f>'4M - SPS'!P128</f>
        <v>3.7264894681143467E-3</v>
      </c>
      <c r="Q128" s="396">
        <f>'4M - SPS'!Q128</f>
        <v>3.8763402217987103E-3</v>
      </c>
      <c r="R128" s="396">
        <f>'4M - SPS'!R128</f>
        <v>2.5766990633745573E-3</v>
      </c>
      <c r="S128" s="396">
        <f>'4M - SPS'!S128</f>
        <v>6.0374752687771217E-3</v>
      </c>
      <c r="T128" s="437">
        <f>'4M - SPS'!T128</f>
        <v>2.147043621581371E-2</v>
      </c>
      <c r="U128" s="437">
        <f>'4M - SPS'!U128</f>
        <v>1.8299443424616649E-2</v>
      </c>
      <c r="V128" s="437">
        <f>'4M - SPS'!V128</f>
        <v>2.0046804821180941E-2</v>
      </c>
      <c r="W128" s="437">
        <f>'4M - SPS'!W128</f>
        <v>2.1605842288933919E-2</v>
      </c>
      <c r="X128" s="437">
        <f>'4M - SPS'!X128</f>
        <v>4.2184306025821097E-3</v>
      </c>
      <c r="Y128" s="437">
        <f>'4M - SPS'!Y128</f>
        <v>3.8932061075715226E-3</v>
      </c>
      <c r="Z128" s="437">
        <f>'4M - SPS'!Z128</f>
        <v>4.0440646715919591E-3</v>
      </c>
      <c r="AA128" s="437">
        <f>'4M - SPS'!AA128</f>
        <v>5.113629345997869E-3</v>
      </c>
      <c r="AB128" s="437">
        <f>'4M - SPS'!AB128</f>
        <v>4.6446398309944823E-3</v>
      </c>
      <c r="AC128" s="437">
        <f>'4M - SPS'!AC128</f>
        <v>5.0429312794476322E-3</v>
      </c>
      <c r="AD128" s="437">
        <f>'4M - SPS'!AD128</f>
        <v>3.2727645221668589E-3</v>
      </c>
      <c r="AE128" s="437">
        <f>'4M - SPS'!AE128</f>
        <v>7.3429732224096003E-3</v>
      </c>
      <c r="AF128" s="437">
        <f>'4M - SPS'!AF128</f>
        <v>2.147043621581371E-2</v>
      </c>
      <c r="AG128" s="437">
        <f>'4M - SPS'!AG128</f>
        <v>1.8299443424616649E-2</v>
      </c>
      <c r="AH128" s="437">
        <f>'4M - SPS'!AH128</f>
        <v>2.0046804821180941E-2</v>
      </c>
      <c r="AI128" s="437">
        <f>'4M - SPS'!AI128</f>
        <v>2.1605842288933919E-2</v>
      </c>
      <c r="AJ128" s="437">
        <f>'4M - SPS'!AJ128</f>
        <v>4.2184306025821097E-3</v>
      </c>
      <c r="AK128" s="437">
        <f>'4M - SPS'!AK128</f>
        <v>3.8932061075715226E-3</v>
      </c>
      <c r="AL128" s="437">
        <f>'4M - SPS'!AL128</f>
        <v>4.0440646715919591E-3</v>
      </c>
      <c r="AM128" s="437">
        <f>'4M - SPS'!AM128</f>
        <v>5.113629345997869E-3</v>
      </c>
    </row>
    <row r="129" spans="1:39" s="95" customFormat="1" hidden="1" x14ac:dyDescent="0.25">
      <c r="A129" s="637"/>
      <c r="B129" s="227" t="s">
        <v>20</v>
      </c>
      <c r="C129" s="396">
        <f>'4M - SPS'!C129</f>
        <v>2.4321966640706207E-3</v>
      </c>
      <c r="D129" s="396">
        <f>'4M - SPS'!D129</f>
        <v>2.6321534960047515E-3</v>
      </c>
      <c r="E129" s="396">
        <f>'4M - SPS'!E129</f>
        <v>3.343031587303571E-3</v>
      </c>
      <c r="F129" s="396">
        <f>'4M - SPS'!F129</f>
        <v>3.894447753643759E-3</v>
      </c>
      <c r="G129" s="396">
        <f>'4M - SPS'!G129</f>
        <v>4.2121225341183359E-3</v>
      </c>
      <c r="H129" s="396">
        <f>'4M - SPS'!H129</f>
        <v>1.2644153271365446E-2</v>
      </c>
      <c r="I129" s="396">
        <f>'4M - SPS'!I129</f>
        <v>1.1066439775475291E-2</v>
      </c>
      <c r="J129" s="396">
        <f>'4M - SPS'!J129</f>
        <v>1.1551312608874764E-2</v>
      </c>
      <c r="K129" s="396">
        <f>'4M - SPS'!K129</f>
        <v>1.0907027801026845E-2</v>
      </c>
      <c r="L129" s="396">
        <f>'4M - SPS'!L129</f>
        <v>3.8022208464511746E-3</v>
      </c>
      <c r="M129" s="396">
        <f>'4M - SPS'!M129</f>
        <v>3.983616090822921E-3</v>
      </c>
      <c r="N129" s="396">
        <f>'4M - SPS'!N129</f>
        <v>2.2921215203200737E-3</v>
      </c>
      <c r="O129" s="396">
        <f>'4M - SPS'!O129</f>
        <v>2.4321966640706207E-3</v>
      </c>
      <c r="P129" s="396">
        <f>'4M - SPS'!P129</f>
        <v>2.6321534960047515E-3</v>
      </c>
      <c r="Q129" s="396">
        <f>'4M - SPS'!Q129</f>
        <v>3.343031587303571E-3</v>
      </c>
      <c r="R129" s="396">
        <f>'4M - SPS'!R129</f>
        <v>3.894447753643759E-3</v>
      </c>
      <c r="S129" s="396">
        <f>'4M - SPS'!S129</f>
        <v>4.2121225341183359E-3</v>
      </c>
      <c r="T129" s="437">
        <f>'4M - SPS'!T129</f>
        <v>1.5068221001062383E-2</v>
      </c>
      <c r="U129" s="437">
        <f>'4M - SPS'!U129</f>
        <v>1.3831199372294845E-2</v>
      </c>
      <c r="V129" s="437">
        <f>'4M - SPS'!V129</f>
        <v>1.4505454880665002E-2</v>
      </c>
      <c r="W129" s="437">
        <f>'4M - SPS'!W129</f>
        <v>1.3990894339392679E-2</v>
      </c>
      <c r="X129" s="437">
        <f>'4M - SPS'!X129</f>
        <v>4.8318810287315671E-3</v>
      </c>
      <c r="Y129" s="437">
        <f>'4M - SPS'!Y129</f>
        <v>5.11037564808022E-3</v>
      </c>
      <c r="Z129" s="437">
        <f>'4M - SPS'!Z129</f>
        <v>2.8954525882078255E-3</v>
      </c>
      <c r="AA129" s="437">
        <f>'4M - SPS'!AA129</f>
        <v>2.992513021518393E-3</v>
      </c>
      <c r="AB129" s="437">
        <f>'4M - SPS'!AB129</f>
        <v>3.2828431513517186E-3</v>
      </c>
      <c r="AC129" s="437">
        <f>'4M - SPS'!AC129</f>
        <v>4.3539206155539037E-3</v>
      </c>
      <c r="AD129" s="437">
        <f>'4M - SPS'!AD129</f>
        <v>4.9280625007652717E-3</v>
      </c>
      <c r="AE129" s="437">
        <f>'4M - SPS'!AE129</f>
        <v>5.1315519944977366E-3</v>
      </c>
      <c r="AF129" s="437">
        <f>'4M - SPS'!AF129</f>
        <v>1.5068221001062383E-2</v>
      </c>
      <c r="AG129" s="437">
        <f>'4M - SPS'!AG129</f>
        <v>1.3831199372294845E-2</v>
      </c>
      <c r="AH129" s="437">
        <f>'4M - SPS'!AH129</f>
        <v>1.4505454880665002E-2</v>
      </c>
      <c r="AI129" s="437">
        <f>'4M - SPS'!AI129</f>
        <v>1.3990894339392679E-2</v>
      </c>
      <c r="AJ129" s="437">
        <f>'4M - SPS'!AJ129</f>
        <v>4.8318810287315671E-3</v>
      </c>
      <c r="AK129" s="437">
        <f>'4M - SPS'!AK129</f>
        <v>5.11037564808022E-3</v>
      </c>
      <c r="AL129" s="437">
        <f>'4M - SPS'!AL129</f>
        <v>2.8954525882078255E-3</v>
      </c>
      <c r="AM129" s="437">
        <f>'4M - SPS'!AM129</f>
        <v>2.992513021518393E-3</v>
      </c>
    </row>
    <row r="130" spans="1:39" s="95" customFormat="1" hidden="1" x14ac:dyDescent="0.25">
      <c r="A130" s="637"/>
      <c r="B130" s="227" t="s">
        <v>1</v>
      </c>
      <c r="C130" s="396">
        <f>'4M - SPS'!C130</f>
        <v>0</v>
      </c>
      <c r="D130" s="396">
        <f>'4M - SPS'!D130</f>
        <v>0</v>
      </c>
      <c r="E130" s="396">
        <f>'4M - SPS'!E130</f>
        <v>0</v>
      </c>
      <c r="F130" s="396">
        <f>'4M - SPS'!F130</f>
        <v>3.5624725755516919E-3</v>
      </c>
      <c r="G130" s="396">
        <f>'4M - SPS'!G130</f>
        <v>9.0035761152261768E-3</v>
      </c>
      <c r="H130" s="396">
        <f>'4M - SPS'!H130</f>
        <v>1.8470548328914174E-2</v>
      </c>
      <c r="I130" s="396">
        <f>'4M - SPS'!I130</f>
        <v>1.4845675490640056E-2</v>
      </c>
      <c r="J130" s="396">
        <f>'4M - SPS'!J130</f>
        <v>1.6243887988609765E-2</v>
      </c>
      <c r="K130" s="396">
        <f>'4M - SPS'!K130</f>
        <v>1.856049099795027E-2</v>
      </c>
      <c r="L130" s="396">
        <f>'4M - SPS'!L130</f>
        <v>3.5671547275583052E-3</v>
      </c>
      <c r="M130" s="396">
        <f>'4M - SPS'!M130</f>
        <v>0</v>
      </c>
      <c r="N130" s="396">
        <f>'4M - SPS'!N130</f>
        <v>0</v>
      </c>
      <c r="O130" s="396">
        <f>'4M - SPS'!O130</f>
        <v>0</v>
      </c>
      <c r="P130" s="396">
        <f>'4M - SPS'!P130</f>
        <v>0</v>
      </c>
      <c r="Q130" s="396">
        <f>'4M - SPS'!Q130</f>
        <v>0</v>
      </c>
      <c r="R130" s="396">
        <f>'4M - SPS'!R130</f>
        <v>3.5624725755516919E-3</v>
      </c>
      <c r="S130" s="396">
        <f>'4M - SPS'!S130</f>
        <v>9.0035761152261768E-3</v>
      </c>
      <c r="T130" s="437">
        <f>'4M - SPS'!T130</f>
        <v>2.1949089340496868E-2</v>
      </c>
      <c r="U130" s="437">
        <f>'4M - SPS'!U130</f>
        <v>1.8509258350305331E-2</v>
      </c>
      <c r="V130" s="437">
        <f>'4M - SPS'!V130</f>
        <v>2.033149986132823E-2</v>
      </c>
      <c r="W130" s="437">
        <f>'4M - SPS'!W130</f>
        <v>2.3701470874856523E-2</v>
      </c>
      <c r="X130" s="437">
        <f>'4M - SPS'!X130</f>
        <v>4.520699881827973E-3</v>
      </c>
      <c r="Y130" s="437">
        <f>'4M - SPS'!Y130</f>
        <v>0</v>
      </c>
      <c r="Z130" s="437">
        <f>'4M - SPS'!Z130</f>
        <v>0</v>
      </c>
      <c r="AA130" s="437">
        <f>'4M - SPS'!AA130</f>
        <v>0</v>
      </c>
      <c r="AB130" s="437">
        <f>'4M - SPS'!AB130</f>
        <v>0</v>
      </c>
      <c r="AC130" s="437">
        <f>'4M - SPS'!AC130</f>
        <v>0</v>
      </c>
      <c r="AD130" s="437">
        <f>'4M - SPS'!AD130</f>
        <v>4.5179394147831708E-3</v>
      </c>
      <c r="AE130" s="437">
        <f>'4M - SPS'!AE130</f>
        <v>1.0923974683388441E-2</v>
      </c>
      <c r="AF130" s="437">
        <f>'4M - SPS'!AF130</f>
        <v>2.1949089340496868E-2</v>
      </c>
      <c r="AG130" s="437">
        <f>'4M - SPS'!AG130</f>
        <v>1.8509258350305331E-2</v>
      </c>
      <c r="AH130" s="437">
        <f>'4M - SPS'!AH130</f>
        <v>2.033149986132823E-2</v>
      </c>
      <c r="AI130" s="437">
        <f>'4M - SPS'!AI130</f>
        <v>2.3701470874856523E-2</v>
      </c>
      <c r="AJ130" s="437">
        <f>'4M - SPS'!AJ130</f>
        <v>4.520699881827973E-3</v>
      </c>
      <c r="AK130" s="437">
        <f>'4M - SPS'!AK130</f>
        <v>0</v>
      </c>
      <c r="AL130" s="437">
        <f>'4M - SPS'!AL130</f>
        <v>0</v>
      </c>
      <c r="AM130" s="437">
        <f>'4M - SPS'!AM130</f>
        <v>0</v>
      </c>
    </row>
    <row r="131" spans="1:39" s="95" customFormat="1" hidden="1" x14ac:dyDescent="0.25">
      <c r="A131" s="637"/>
      <c r="B131" s="227" t="s">
        <v>21</v>
      </c>
      <c r="C131" s="396">
        <f>'4M - SPS'!C131</f>
        <v>4.1797669255110828E-4</v>
      </c>
      <c r="D131" s="396">
        <f>'4M - SPS'!D131</f>
        <v>4.7626545832960722E-6</v>
      </c>
      <c r="E131" s="396">
        <f>'4M - SPS'!E131</f>
        <v>6.1233425677979886E-5</v>
      </c>
      <c r="F131" s="396">
        <f>'4M - SPS'!F131</f>
        <v>3.2304660152320788E-4</v>
      </c>
      <c r="G131" s="396">
        <f>'4M - SPS'!G131</f>
        <v>6.5888046649485832E-5</v>
      </c>
      <c r="H131" s="396">
        <f>'4M - SPS'!H131</f>
        <v>1.7436373717073588E-4</v>
      </c>
      <c r="I131" s="396">
        <f>'4M - SPS'!I131</f>
        <v>1.6578992979877382E-4</v>
      </c>
      <c r="J131" s="396">
        <f>'4M - SPS'!J131</f>
        <v>1.589553841990964E-4</v>
      </c>
      <c r="K131" s="396">
        <f>'4M - SPS'!K131</f>
        <v>1.6676763509966403E-4</v>
      </c>
      <c r="L131" s="396">
        <f>'4M - SPS'!L131</f>
        <v>4.8946039406879454E-5</v>
      </c>
      <c r="M131" s="396">
        <f>'4M - SPS'!M131</f>
        <v>4.5373156067342698E-5</v>
      </c>
      <c r="N131" s="396">
        <f>'4M - SPS'!N131</f>
        <v>4.8526382426554074E-6</v>
      </c>
      <c r="O131" s="396">
        <f>'4M - SPS'!O131</f>
        <v>4.1797669255110828E-4</v>
      </c>
      <c r="P131" s="396">
        <f>'4M - SPS'!P131</f>
        <v>4.7626545832960722E-6</v>
      </c>
      <c r="Q131" s="396">
        <f>'4M - SPS'!Q131</f>
        <v>6.1233425677979886E-5</v>
      </c>
      <c r="R131" s="396">
        <f>'4M - SPS'!R131</f>
        <v>3.2304660152320788E-4</v>
      </c>
      <c r="S131" s="396">
        <f>'4M - SPS'!S131</f>
        <v>6.5888046649485832E-5</v>
      </c>
      <c r="T131" s="437">
        <f>'4M - SPS'!T131</f>
        <v>2.1063714216369717E-4</v>
      </c>
      <c r="U131" s="437">
        <f>'4M - SPS'!U131</f>
        <v>2.1007955517646099E-4</v>
      </c>
      <c r="V131" s="437">
        <f>'4M - SPS'!V131</f>
        <v>2.0327002655730092E-4</v>
      </c>
      <c r="W131" s="437">
        <f>'4M - SPS'!W131</f>
        <v>2.1675580431633945E-4</v>
      </c>
      <c r="X131" s="437">
        <f>'4M - SPS'!X131</f>
        <v>6.2717085070096424E-5</v>
      </c>
      <c r="Y131" s="437">
        <f>'4M - SPS'!Y131</f>
        <v>5.8661711114318465E-5</v>
      </c>
      <c r="Z131" s="437">
        <f>'4M - SPS'!Z131</f>
        <v>6.1894745000106972E-6</v>
      </c>
      <c r="AA131" s="437">
        <f>'4M - SPS'!AA131</f>
        <v>5.1857080117972498E-4</v>
      </c>
      <c r="AB131" s="437">
        <f>'4M - SPS'!AB131</f>
        <v>5.9946289561374402E-6</v>
      </c>
      <c r="AC131" s="437">
        <f>'4M - SPS'!AC131</f>
        <v>8.0606348272701538E-5</v>
      </c>
      <c r="AD131" s="437">
        <f>'4M - SPS'!AD131</f>
        <v>4.1272885728788582E-4</v>
      </c>
      <c r="AE131" s="437">
        <f>'4M - SPS'!AE131</f>
        <v>8.1196835077634985E-5</v>
      </c>
      <c r="AF131" s="437">
        <f>'4M - SPS'!AF131</f>
        <v>2.1063714216369717E-4</v>
      </c>
      <c r="AG131" s="437">
        <f>'4M - SPS'!AG131</f>
        <v>2.1007955517646099E-4</v>
      </c>
      <c r="AH131" s="437">
        <f>'4M - SPS'!AH131</f>
        <v>2.0327002655730092E-4</v>
      </c>
      <c r="AI131" s="437">
        <f>'4M - SPS'!AI131</f>
        <v>2.1675580431633945E-4</v>
      </c>
      <c r="AJ131" s="437">
        <f>'4M - SPS'!AJ131</f>
        <v>6.2717085070096424E-5</v>
      </c>
      <c r="AK131" s="437">
        <f>'4M - SPS'!AK131</f>
        <v>5.8661711114318465E-5</v>
      </c>
      <c r="AL131" s="437">
        <f>'4M - SPS'!AL131</f>
        <v>6.1894745000106972E-6</v>
      </c>
      <c r="AM131" s="437">
        <f>'4M - SPS'!AM131</f>
        <v>5.1857080117972498E-4</v>
      </c>
    </row>
    <row r="132" spans="1:39" s="95" customFormat="1" hidden="1" x14ac:dyDescent="0.25">
      <c r="A132" s="637"/>
      <c r="B132" s="74" t="s">
        <v>9</v>
      </c>
      <c r="C132" s="396">
        <f>'4M - SPS'!C132</f>
        <v>4.1224421031967025E-3</v>
      </c>
      <c r="D132" s="396">
        <f>'4M - SPS'!D132</f>
        <v>3.6887514125314639E-3</v>
      </c>
      <c r="E132" s="396">
        <f>'4M - SPS'!E132</f>
        <v>3.9703792656901622E-3</v>
      </c>
      <c r="F132" s="396">
        <f>'4M - SPS'!F132</f>
        <v>3.4322699761299359E-3</v>
      </c>
      <c r="G132" s="396">
        <f>'4M - SPS'!G132</f>
        <v>3.0448564238552043E-3</v>
      </c>
      <c r="H132" s="396">
        <f>'4M - SPS'!H132</f>
        <v>0</v>
      </c>
      <c r="I132" s="396">
        <f>'4M - SPS'!I132</f>
        <v>0</v>
      </c>
      <c r="J132" s="396">
        <f>'4M - SPS'!J132</f>
        <v>0</v>
      </c>
      <c r="K132" s="396">
        <f>'4M - SPS'!K132</f>
        <v>9.9761575185679744E-3</v>
      </c>
      <c r="L132" s="396">
        <f>'4M - SPS'!L132</f>
        <v>3.8855435324063642E-3</v>
      </c>
      <c r="M132" s="396">
        <f>'4M - SPS'!M132</f>
        <v>3.1255485635017944E-3</v>
      </c>
      <c r="N132" s="396">
        <f>'4M - SPS'!N132</f>
        <v>3.1557921667272936E-3</v>
      </c>
      <c r="O132" s="396">
        <f>'4M - SPS'!O132</f>
        <v>4.1224421031967025E-3</v>
      </c>
      <c r="P132" s="396">
        <f>'4M - SPS'!P132</f>
        <v>3.6887514125314639E-3</v>
      </c>
      <c r="Q132" s="396">
        <f>'4M - SPS'!Q132</f>
        <v>3.9703792656901622E-3</v>
      </c>
      <c r="R132" s="396">
        <f>'4M - SPS'!R132</f>
        <v>3.4322699761299359E-3</v>
      </c>
      <c r="S132" s="396">
        <f>'4M - SPS'!S132</f>
        <v>3.0448564238552043E-3</v>
      </c>
      <c r="T132" s="437">
        <f>'4M - SPS'!T132</f>
        <v>0</v>
      </c>
      <c r="U132" s="437">
        <f>'4M - SPS'!U132</f>
        <v>0</v>
      </c>
      <c r="V132" s="437">
        <f>'4M - SPS'!V132</f>
        <v>0</v>
      </c>
      <c r="W132" s="437">
        <f>'4M - SPS'!W132</f>
        <v>1.2805883880630621E-2</v>
      </c>
      <c r="X132" s="437">
        <f>'4M - SPS'!X132</f>
        <v>4.9377219669255994E-3</v>
      </c>
      <c r="Y132" s="437">
        <f>'4M - SPS'!Y132</f>
        <v>4.0135265347135589E-3</v>
      </c>
      <c r="Z132" s="437">
        <f>'4M - SPS'!Z132</f>
        <v>3.9879175580316362E-3</v>
      </c>
      <c r="AA132" s="437">
        <f>'4M - SPS'!AA132</f>
        <v>5.0576037217033498E-3</v>
      </c>
      <c r="AB132" s="437">
        <f>'4M - SPS'!AB132</f>
        <v>4.594573375720069E-3</v>
      </c>
      <c r="AC132" s="437">
        <f>'4M - SPS'!AC132</f>
        <v>5.1713506992168987E-3</v>
      </c>
      <c r="AD132" s="437">
        <f>'4M - SPS'!AD132</f>
        <v>4.344766381687455E-3</v>
      </c>
      <c r="AE132" s="437">
        <f>'4M - SPS'!AE132</f>
        <v>3.7112893638420359E-3</v>
      </c>
      <c r="AF132" s="437">
        <f>'4M - SPS'!AF132</f>
        <v>0</v>
      </c>
      <c r="AG132" s="437">
        <f>'4M - SPS'!AG132</f>
        <v>0</v>
      </c>
      <c r="AH132" s="437">
        <f>'4M - SPS'!AH132</f>
        <v>0</v>
      </c>
      <c r="AI132" s="437">
        <f>'4M - SPS'!AI132</f>
        <v>1.2805883880630621E-2</v>
      </c>
      <c r="AJ132" s="437">
        <f>'4M - SPS'!AJ132</f>
        <v>4.9377219669255994E-3</v>
      </c>
      <c r="AK132" s="437">
        <f>'4M - SPS'!AK132</f>
        <v>4.0135265347135589E-3</v>
      </c>
      <c r="AL132" s="437">
        <f>'4M - SPS'!AL132</f>
        <v>3.9879175580316362E-3</v>
      </c>
      <c r="AM132" s="437">
        <f>'4M - SPS'!AM132</f>
        <v>5.0576037217033498E-3</v>
      </c>
    </row>
    <row r="133" spans="1:39" s="95" customFormat="1" hidden="1" x14ac:dyDescent="0.25">
      <c r="A133" s="637"/>
      <c r="B133" s="74" t="s">
        <v>3</v>
      </c>
      <c r="C133" s="396">
        <f>'4M - SPS'!C133</f>
        <v>4.1692768850366182E-3</v>
      </c>
      <c r="D133" s="396">
        <f>'4M - SPS'!D133</f>
        <v>3.7264894681143467E-3</v>
      </c>
      <c r="E133" s="396">
        <f>'4M - SPS'!E133</f>
        <v>3.8763402217987103E-3</v>
      </c>
      <c r="F133" s="396">
        <f>'4M - SPS'!F133</f>
        <v>2.5766990633745573E-3</v>
      </c>
      <c r="G133" s="396">
        <f>'4M - SPS'!G133</f>
        <v>6.0374752687771217E-3</v>
      </c>
      <c r="H133" s="396">
        <f>'4M - SPS'!H133</f>
        <v>1.8064643358666917E-2</v>
      </c>
      <c r="I133" s="396">
        <f>'4M - SPS'!I133</f>
        <v>1.4675867510337476E-2</v>
      </c>
      <c r="J133" s="396">
        <f>'4M - SPS'!J133</f>
        <v>1.6014393668506627E-2</v>
      </c>
      <c r="K133" s="396">
        <f>'4M - SPS'!K133</f>
        <v>1.6905592992344596E-2</v>
      </c>
      <c r="L133" s="396">
        <f>'4M - SPS'!L133</f>
        <v>3.3223337421884975E-3</v>
      </c>
      <c r="M133" s="396">
        <f>'4M - SPS'!M133</f>
        <v>3.0404397692707871E-3</v>
      </c>
      <c r="N133" s="396">
        <f>'4M - SPS'!N133</f>
        <v>3.2052956962383477E-3</v>
      </c>
      <c r="O133" s="396">
        <f>'4M - SPS'!O133</f>
        <v>4.1692768850366182E-3</v>
      </c>
      <c r="P133" s="396">
        <f>'4M - SPS'!P133</f>
        <v>3.7264894681143467E-3</v>
      </c>
      <c r="Q133" s="396">
        <f>'4M - SPS'!Q133</f>
        <v>3.8763402217987103E-3</v>
      </c>
      <c r="R133" s="396">
        <f>'4M - SPS'!R133</f>
        <v>2.5766990633745573E-3</v>
      </c>
      <c r="S133" s="396">
        <f>'4M - SPS'!S133</f>
        <v>6.0374752687771217E-3</v>
      </c>
      <c r="T133" s="437">
        <f>'4M - SPS'!T133</f>
        <v>2.147043621581371E-2</v>
      </c>
      <c r="U133" s="437">
        <f>'4M - SPS'!U133</f>
        <v>1.8299443424616649E-2</v>
      </c>
      <c r="V133" s="437">
        <f>'4M - SPS'!V133</f>
        <v>2.0046804821180941E-2</v>
      </c>
      <c r="W133" s="437">
        <f>'4M - SPS'!W133</f>
        <v>2.1605842288933919E-2</v>
      </c>
      <c r="X133" s="437">
        <f>'4M - SPS'!X133</f>
        <v>4.2184306025821097E-3</v>
      </c>
      <c r="Y133" s="437">
        <f>'4M - SPS'!Y133</f>
        <v>3.8932061075715226E-3</v>
      </c>
      <c r="Z133" s="437">
        <f>'4M - SPS'!Z133</f>
        <v>4.0440646715919591E-3</v>
      </c>
      <c r="AA133" s="437">
        <f>'4M - SPS'!AA133</f>
        <v>5.113629345997869E-3</v>
      </c>
      <c r="AB133" s="437">
        <f>'4M - SPS'!AB133</f>
        <v>4.6446398309944823E-3</v>
      </c>
      <c r="AC133" s="437">
        <f>'4M - SPS'!AC133</f>
        <v>5.0429312794476322E-3</v>
      </c>
      <c r="AD133" s="437">
        <f>'4M - SPS'!AD133</f>
        <v>3.2727645221668589E-3</v>
      </c>
      <c r="AE133" s="437">
        <f>'4M - SPS'!AE133</f>
        <v>7.3429732224096003E-3</v>
      </c>
      <c r="AF133" s="437">
        <f>'4M - SPS'!AF133</f>
        <v>2.147043621581371E-2</v>
      </c>
      <c r="AG133" s="437">
        <f>'4M - SPS'!AG133</f>
        <v>1.8299443424616649E-2</v>
      </c>
      <c r="AH133" s="437">
        <f>'4M - SPS'!AH133</f>
        <v>2.0046804821180941E-2</v>
      </c>
      <c r="AI133" s="437">
        <f>'4M - SPS'!AI133</f>
        <v>2.1605842288933919E-2</v>
      </c>
      <c r="AJ133" s="437">
        <f>'4M - SPS'!AJ133</f>
        <v>4.2184306025821097E-3</v>
      </c>
      <c r="AK133" s="437">
        <f>'4M - SPS'!AK133</f>
        <v>3.8932061075715226E-3</v>
      </c>
      <c r="AL133" s="437">
        <f>'4M - SPS'!AL133</f>
        <v>4.0440646715919591E-3</v>
      </c>
      <c r="AM133" s="437">
        <f>'4M - SPS'!AM133</f>
        <v>5.113629345997869E-3</v>
      </c>
    </row>
    <row r="134" spans="1:39" s="95" customFormat="1" hidden="1" x14ac:dyDescent="0.25">
      <c r="A134" s="637"/>
      <c r="B134" s="74" t="s">
        <v>4</v>
      </c>
      <c r="C134" s="396">
        <f>'4M - SPS'!C134</f>
        <v>3.0206072554621395E-3</v>
      </c>
      <c r="D134" s="396">
        <f>'4M - SPS'!D134</f>
        <v>2.9808654054117568E-3</v>
      </c>
      <c r="E134" s="396">
        <f>'4M - SPS'!E134</f>
        <v>3.1354072473519607E-3</v>
      </c>
      <c r="F134" s="396">
        <f>'4M - SPS'!F134</f>
        <v>3.7124696016177404E-3</v>
      </c>
      <c r="G134" s="396">
        <f>'4M - SPS'!G134</f>
        <v>4.3028515152792133E-3</v>
      </c>
      <c r="H134" s="396">
        <f>'4M - SPS'!H134</f>
        <v>1.2177154503892866E-2</v>
      </c>
      <c r="I134" s="396">
        <f>'4M - SPS'!I134</f>
        <v>1.0662522087800325E-2</v>
      </c>
      <c r="J134" s="396">
        <f>'4M - SPS'!J134</f>
        <v>1.1085384696315924E-2</v>
      </c>
      <c r="K134" s="396">
        <f>'4M - SPS'!K134</f>
        <v>9.8906888174850882E-3</v>
      </c>
      <c r="L134" s="396">
        <f>'4M - SPS'!L134</f>
        <v>3.9289036971081369E-3</v>
      </c>
      <c r="M134" s="396">
        <f>'4M - SPS'!M134</f>
        <v>3.8411126221830454E-3</v>
      </c>
      <c r="N134" s="396">
        <f>'4M - SPS'!N134</f>
        <v>2.4403329753919399E-3</v>
      </c>
      <c r="O134" s="396">
        <f>'4M - SPS'!O134</f>
        <v>3.0206072554621395E-3</v>
      </c>
      <c r="P134" s="396">
        <f>'4M - SPS'!P134</f>
        <v>2.9808654054117568E-3</v>
      </c>
      <c r="Q134" s="396">
        <f>'4M - SPS'!Q134</f>
        <v>3.1354072473519607E-3</v>
      </c>
      <c r="R134" s="396">
        <f>'4M - SPS'!R134</f>
        <v>3.7124696016177404E-3</v>
      </c>
      <c r="S134" s="396">
        <f>'4M - SPS'!S134</f>
        <v>4.3028515152792133E-3</v>
      </c>
      <c r="T134" s="437">
        <f>'4M - SPS'!T134</f>
        <v>1.4515808144843659E-2</v>
      </c>
      <c r="U134" s="437">
        <f>'4M - SPS'!U134</f>
        <v>1.3330331747035793E-2</v>
      </c>
      <c r="V134" s="437">
        <f>'4M - SPS'!V134</f>
        <v>1.3925744401631775E-2</v>
      </c>
      <c r="W134" s="437">
        <f>'4M - SPS'!W134</f>
        <v>1.2697199657513368E-2</v>
      </c>
      <c r="X134" s="437">
        <f>'4M - SPS'!X134</f>
        <v>4.9923942546076109E-3</v>
      </c>
      <c r="Y134" s="437">
        <f>'4M - SPS'!Y134</f>
        <v>4.9276238782525322E-3</v>
      </c>
      <c r="Z134" s="437">
        <f>'4M - SPS'!Z134</f>
        <v>3.082040465003791E-3</v>
      </c>
      <c r="AA134" s="437">
        <f>'4M - SPS'!AA134</f>
        <v>3.7124211522127542E-3</v>
      </c>
      <c r="AB134" s="437">
        <f>'4M - SPS'!AB134</f>
        <v>3.7157575526829542E-3</v>
      </c>
      <c r="AC134" s="437">
        <f>'4M - SPS'!AC134</f>
        <v>4.0839983030516586E-3</v>
      </c>
      <c r="AD134" s="437">
        <f>'4M - SPS'!AD134</f>
        <v>4.6995480515005933E-3</v>
      </c>
      <c r="AE134" s="437">
        <f>'4M - SPS'!AE134</f>
        <v>5.2416630231760198E-3</v>
      </c>
      <c r="AF134" s="437">
        <f>'4M - SPS'!AF134</f>
        <v>1.4515808144843659E-2</v>
      </c>
      <c r="AG134" s="437">
        <f>'4M - SPS'!AG134</f>
        <v>1.3330331747035793E-2</v>
      </c>
      <c r="AH134" s="437">
        <f>'4M - SPS'!AH134</f>
        <v>1.3925744401631775E-2</v>
      </c>
      <c r="AI134" s="437">
        <f>'4M - SPS'!AI134</f>
        <v>1.2697199657513368E-2</v>
      </c>
      <c r="AJ134" s="437">
        <f>'4M - SPS'!AJ134</f>
        <v>4.9923942546076109E-3</v>
      </c>
      <c r="AK134" s="437">
        <f>'4M - SPS'!AK134</f>
        <v>4.9276238782525322E-3</v>
      </c>
      <c r="AL134" s="437">
        <f>'4M - SPS'!AL134</f>
        <v>3.082040465003791E-3</v>
      </c>
      <c r="AM134" s="437">
        <f>'4M - SPS'!AM134</f>
        <v>3.7124211522127542E-3</v>
      </c>
    </row>
    <row r="135" spans="1:39" s="95" customFormat="1" hidden="1" x14ac:dyDescent="0.25">
      <c r="A135" s="637"/>
      <c r="B135" s="74" t="s">
        <v>5</v>
      </c>
      <c r="C135" s="396">
        <f>'4M - SPS'!C135</f>
        <v>2.5206392876862228E-3</v>
      </c>
      <c r="D135" s="396">
        <f>'4M - SPS'!D135</f>
        <v>2.6094049094805729E-3</v>
      </c>
      <c r="E135" s="396">
        <f>'4M - SPS'!E135</f>
        <v>2.6625093600977324E-3</v>
      </c>
      <c r="F135" s="396">
        <f>'4M - SPS'!F135</f>
        <v>2.8186873036299166E-3</v>
      </c>
      <c r="G135" s="396">
        <f>'4M - SPS'!G135</f>
        <v>3.4884703758569541E-3</v>
      </c>
      <c r="H135" s="396">
        <f>'4M - SPS'!H135</f>
        <v>1.0277104904642899E-2</v>
      </c>
      <c r="I135" s="396">
        <f>'4M - SPS'!I135</f>
        <v>9.2204375274734379E-3</v>
      </c>
      <c r="J135" s="396">
        <f>'4M - SPS'!J135</f>
        <v>9.38284257001493E-3</v>
      </c>
      <c r="K135" s="396">
        <f>'4M - SPS'!K135</f>
        <v>9.0396007479847072E-3</v>
      </c>
      <c r="L135" s="396">
        <f>'4M - SPS'!L135</f>
        <v>3.1606178908365895E-3</v>
      </c>
      <c r="M135" s="396">
        <f>'4M - SPS'!M135</f>
        <v>3.2913030794887426E-3</v>
      </c>
      <c r="N135" s="396">
        <f>'4M - SPS'!N135</f>
        <v>2.2736736762909611E-3</v>
      </c>
      <c r="O135" s="396">
        <f>'4M - SPS'!O135</f>
        <v>2.5206392876862228E-3</v>
      </c>
      <c r="P135" s="396">
        <f>'4M - SPS'!P135</f>
        <v>2.6094049094805729E-3</v>
      </c>
      <c r="Q135" s="396">
        <f>'4M - SPS'!Q135</f>
        <v>2.6625093600977324E-3</v>
      </c>
      <c r="R135" s="396">
        <f>'4M - SPS'!R135</f>
        <v>2.8186873036299166E-3</v>
      </c>
      <c r="S135" s="396">
        <f>'4M - SPS'!S135</f>
        <v>3.4884703758569541E-3</v>
      </c>
      <c r="T135" s="437">
        <f>'4M - SPS'!T135</f>
        <v>1.2265922418129727E-2</v>
      </c>
      <c r="U135" s="437">
        <f>'4M - SPS'!U135</f>
        <v>1.1540457819931309E-2</v>
      </c>
      <c r="V135" s="437">
        <f>'4M - SPS'!V135</f>
        <v>1.180553540082661E-2</v>
      </c>
      <c r="W135" s="437">
        <f>'4M - SPS'!W135</f>
        <v>1.1612630747216001E-2</v>
      </c>
      <c r="X135" s="437">
        <f>'4M - SPS'!X135</f>
        <v>4.020693420705059E-3</v>
      </c>
      <c r="Y135" s="437">
        <f>'4M - SPS'!Y135</f>
        <v>4.2265989573474503E-3</v>
      </c>
      <c r="Z135" s="437">
        <f>'4M - SPS'!Z135</f>
        <v>2.8749386720885359E-3</v>
      </c>
      <c r="AA135" s="437">
        <f>'4M - SPS'!AA135</f>
        <v>3.1020238779679707E-3</v>
      </c>
      <c r="AB135" s="437">
        <f>'4M - SPS'!AB135</f>
        <v>3.256232707013106E-3</v>
      </c>
      <c r="AC135" s="437">
        <f>'4M - SPS'!AC135</f>
        <v>3.4722645349226392E-3</v>
      </c>
      <c r="AD135" s="437">
        <f>'4M - SPS'!AD135</f>
        <v>3.5750823798204566E-3</v>
      </c>
      <c r="AE135" s="437">
        <f>'4M - SPS'!AE135</f>
        <v>4.2550418124689821E-3</v>
      </c>
      <c r="AF135" s="437">
        <f>'4M - SPS'!AF135</f>
        <v>1.2265922418129727E-2</v>
      </c>
      <c r="AG135" s="437">
        <f>'4M - SPS'!AG135</f>
        <v>1.1540457819931309E-2</v>
      </c>
      <c r="AH135" s="437">
        <f>'4M - SPS'!AH135</f>
        <v>1.180553540082661E-2</v>
      </c>
      <c r="AI135" s="437">
        <f>'4M - SPS'!AI135</f>
        <v>1.1612630747216001E-2</v>
      </c>
      <c r="AJ135" s="437">
        <f>'4M - SPS'!AJ135</f>
        <v>4.020693420705059E-3</v>
      </c>
      <c r="AK135" s="437">
        <f>'4M - SPS'!AK135</f>
        <v>4.2265989573474503E-3</v>
      </c>
      <c r="AL135" s="437">
        <f>'4M - SPS'!AL135</f>
        <v>2.8749386720885359E-3</v>
      </c>
      <c r="AM135" s="437">
        <f>'4M - SPS'!AM135</f>
        <v>3.1020238779679707E-3</v>
      </c>
    </row>
    <row r="136" spans="1:39" s="95" customFormat="1" hidden="1" x14ac:dyDescent="0.25">
      <c r="A136" s="637"/>
      <c r="B136" s="74" t="s">
        <v>22</v>
      </c>
      <c r="C136" s="396">
        <f>'4M - SPS'!C136</f>
        <v>2.5206392876862228E-3</v>
      </c>
      <c r="D136" s="396">
        <f>'4M - SPS'!D136</f>
        <v>2.6094049094805729E-3</v>
      </c>
      <c r="E136" s="396">
        <f>'4M - SPS'!E136</f>
        <v>2.6625093600977324E-3</v>
      </c>
      <c r="F136" s="396">
        <f>'4M - SPS'!F136</f>
        <v>2.8186873036299166E-3</v>
      </c>
      <c r="G136" s="396">
        <f>'4M - SPS'!G136</f>
        <v>3.4884703758569541E-3</v>
      </c>
      <c r="H136" s="396">
        <f>'4M - SPS'!H136</f>
        <v>1.0277104904642899E-2</v>
      </c>
      <c r="I136" s="396">
        <f>'4M - SPS'!I136</f>
        <v>9.2204375274734379E-3</v>
      </c>
      <c r="J136" s="396">
        <f>'4M - SPS'!J136</f>
        <v>9.38284257001493E-3</v>
      </c>
      <c r="K136" s="396">
        <f>'4M - SPS'!K136</f>
        <v>9.0396007479847072E-3</v>
      </c>
      <c r="L136" s="396">
        <f>'4M - SPS'!L136</f>
        <v>3.1606178908365895E-3</v>
      </c>
      <c r="M136" s="396">
        <f>'4M - SPS'!M136</f>
        <v>3.2913030794887426E-3</v>
      </c>
      <c r="N136" s="396">
        <f>'4M - SPS'!N136</f>
        <v>2.2736736762909611E-3</v>
      </c>
      <c r="O136" s="396">
        <f>'4M - SPS'!O136</f>
        <v>2.5206392876862228E-3</v>
      </c>
      <c r="P136" s="396">
        <f>'4M - SPS'!P136</f>
        <v>2.6094049094805729E-3</v>
      </c>
      <c r="Q136" s="396">
        <f>'4M - SPS'!Q136</f>
        <v>2.6625093600977324E-3</v>
      </c>
      <c r="R136" s="396">
        <f>'4M - SPS'!R136</f>
        <v>2.8186873036299166E-3</v>
      </c>
      <c r="S136" s="396">
        <f>'4M - SPS'!S136</f>
        <v>3.4884703758569541E-3</v>
      </c>
      <c r="T136" s="437">
        <f>'4M - SPS'!T136</f>
        <v>1.2265922418129727E-2</v>
      </c>
      <c r="U136" s="437">
        <f>'4M - SPS'!U136</f>
        <v>1.1540457819931309E-2</v>
      </c>
      <c r="V136" s="437">
        <f>'4M - SPS'!V136</f>
        <v>1.180553540082661E-2</v>
      </c>
      <c r="W136" s="437">
        <f>'4M - SPS'!W136</f>
        <v>1.1612630747216001E-2</v>
      </c>
      <c r="X136" s="437">
        <f>'4M - SPS'!X136</f>
        <v>4.020693420705059E-3</v>
      </c>
      <c r="Y136" s="437">
        <f>'4M - SPS'!Y136</f>
        <v>4.2265989573474503E-3</v>
      </c>
      <c r="Z136" s="437">
        <f>'4M - SPS'!Z136</f>
        <v>2.8749386720885359E-3</v>
      </c>
      <c r="AA136" s="437">
        <f>'4M - SPS'!AA136</f>
        <v>3.1020238779679707E-3</v>
      </c>
      <c r="AB136" s="437">
        <f>'4M - SPS'!AB136</f>
        <v>3.256232707013106E-3</v>
      </c>
      <c r="AC136" s="437">
        <f>'4M - SPS'!AC136</f>
        <v>3.4722645349226392E-3</v>
      </c>
      <c r="AD136" s="437">
        <f>'4M - SPS'!AD136</f>
        <v>3.5750823798204566E-3</v>
      </c>
      <c r="AE136" s="437">
        <f>'4M - SPS'!AE136</f>
        <v>4.2550418124689821E-3</v>
      </c>
      <c r="AF136" s="437">
        <f>'4M - SPS'!AF136</f>
        <v>1.2265922418129727E-2</v>
      </c>
      <c r="AG136" s="437">
        <f>'4M - SPS'!AG136</f>
        <v>1.1540457819931309E-2</v>
      </c>
      <c r="AH136" s="437">
        <f>'4M - SPS'!AH136</f>
        <v>1.180553540082661E-2</v>
      </c>
      <c r="AI136" s="437">
        <f>'4M - SPS'!AI136</f>
        <v>1.1612630747216001E-2</v>
      </c>
      <c r="AJ136" s="437">
        <f>'4M - SPS'!AJ136</f>
        <v>4.020693420705059E-3</v>
      </c>
      <c r="AK136" s="437">
        <f>'4M - SPS'!AK136</f>
        <v>4.2265989573474503E-3</v>
      </c>
      <c r="AL136" s="437">
        <f>'4M - SPS'!AL136</f>
        <v>2.8749386720885359E-3</v>
      </c>
      <c r="AM136" s="437">
        <f>'4M - SPS'!AM136</f>
        <v>3.1020238779679707E-3</v>
      </c>
    </row>
    <row r="137" spans="1:39" s="95" customFormat="1" hidden="1" x14ac:dyDescent="0.25">
      <c r="A137" s="637"/>
      <c r="B137" s="74" t="s">
        <v>23</v>
      </c>
      <c r="C137" s="396">
        <f>'4M - SPS'!C137</f>
        <v>2.5206392876862228E-3</v>
      </c>
      <c r="D137" s="396">
        <f>'4M - SPS'!D137</f>
        <v>2.6094049094805729E-3</v>
      </c>
      <c r="E137" s="396">
        <f>'4M - SPS'!E137</f>
        <v>2.6625093600977324E-3</v>
      </c>
      <c r="F137" s="396">
        <f>'4M - SPS'!F137</f>
        <v>2.8186873036299166E-3</v>
      </c>
      <c r="G137" s="396">
        <f>'4M - SPS'!G137</f>
        <v>3.4884703758569541E-3</v>
      </c>
      <c r="H137" s="396">
        <f>'4M - SPS'!H137</f>
        <v>1.0277104904642899E-2</v>
      </c>
      <c r="I137" s="396">
        <f>'4M - SPS'!I137</f>
        <v>9.2204375274734379E-3</v>
      </c>
      <c r="J137" s="396">
        <f>'4M - SPS'!J137</f>
        <v>9.38284257001493E-3</v>
      </c>
      <c r="K137" s="396">
        <f>'4M - SPS'!K137</f>
        <v>9.0396007479847072E-3</v>
      </c>
      <c r="L137" s="396">
        <f>'4M - SPS'!L137</f>
        <v>3.1606178908365895E-3</v>
      </c>
      <c r="M137" s="396">
        <f>'4M - SPS'!M137</f>
        <v>3.2913030794887426E-3</v>
      </c>
      <c r="N137" s="396">
        <f>'4M - SPS'!N137</f>
        <v>2.2736736762909611E-3</v>
      </c>
      <c r="O137" s="396">
        <f>'4M - SPS'!O137</f>
        <v>2.5206392876862228E-3</v>
      </c>
      <c r="P137" s="396">
        <f>'4M - SPS'!P137</f>
        <v>2.6094049094805729E-3</v>
      </c>
      <c r="Q137" s="396">
        <f>'4M - SPS'!Q137</f>
        <v>2.6625093600977324E-3</v>
      </c>
      <c r="R137" s="396">
        <f>'4M - SPS'!R137</f>
        <v>2.8186873036299166E-3</v>
      </c>
      <c r="S137" s="396">
        <f>'4M - SPS'!S137</f>
        <v>3.4884703758569541E-3</v>
      </c>
      <c r="T137" s="437">
        <f>'4M - SPS'!T137</f>
        <v>1.2265922418129727E-2</v>
      </c>
      <c r="U137" s="437">
        <f>'4M - SPS'!U137</f>
        <v>1.1540457819931309E-2</v>
      </c>
      <c r="V137" s="437">
        <f>'4M - SPS'!V137</f>
        <v>1.180553540082661E-2</v>
      </c>
      <c r="W137" s="437">
        <f>'4M - SPS'!W137</f>
        <v>1.1612630747216001E-2</v>
      </c>
      <c r="X137" s="437">
        <f>'4M - SPS'!X137</f>
        <v>4.020693420705059E-3</v>
      </c>
      <c r="Y137" s="437">
        <f>'4M - SPS'!Y137</f>
        <v>4.2265989573474503E-3</v>
      </c>
      <c r="Z137" s="437">
        <f>'4M - SPS'!Z137</f>
        <v>2.8749386720885359E-3</v>
      </c>
      <c r="AA137" s="437">
        <f>'4M - SPS'!AA137</f>
        <v>3.1020238779679707E-3</v>
      </c>
      <c r="AB137" s="437">
        <f>'4M - SPS'!AB137</f>
        <v>3.256232707013106E-3</v>
      </c>
      <c r="AC137" s="437">
        <f>'4M - SPS'!AC137</f>
        <v>3.4722645349226392E-3</v>
      </c>
      <c r="AD137" s="437">
        <f>'4M - SPS'!AD137</f>
        <v>3.5750823798204566E-3</v>
      </c>
      <c r="AE137" s="437">
        <f>'4M - SPS'!AE137</f>
        <v>4.2550418124689821E-3</v>
      </c>
      <c r="AF137" s="437">
        <f>'4M - SPS'!AF137</f>
        <v>1.2265922418129727E-2</v>
      </c>
      <c r="AG137" s="437">
        <f>'4M - SPS'!AG137</f>
        <v>1.1540457819931309E-2</v>
      </c>
      <c r="AH137" s="437">
        <f>'4M - SPS'!AH137</f>
        <v>1.180553540082661E-2</v>
      </c>
      <c r="AI137" s="437">
        <f>'4M - SPS'!AI137</f>
        <v>1.1612630747216001E-2</v>
      </c>
      <c r="AJ137" s="437">
        <f>'4M - SPS'!AJ137</f>
        <v>4.020693420705059E-3</v>
      </c>
      <c r="AK137" s="437">
        <f>'4M - SPS'!AK137</f>
        <v>4.2265989573474503E-3</v>
      </c>
      <c r="AL137" s="437">
        <f>'4M - SPS'!AL137</f>
        <v>2.8749386720885359E-3</v>
      </c>
      <c r="AM137" s="437">
        <f>'4M - SPS'!AM137</f>
        <v>3.1020238779679707E-3</v>
      </c>
    </row>
    <row r="138" spans="1:39" s="95" customFormat="1" hidden="1" x14ac:dyDescent="0.25">
      <c r="A138" s="637"/>
      <c r="B138" s="74" t="s">
        <v>7</v>
      </c>
      <c r="C138" s="396">
        <f>'4M - SPS'!C138</f>
        <v>2.0482580203068823E-3</v>
      </c>
      <c r="D138" s="396">
        <f>'4M - SPS'!D138</f>
        <v>2.0996679827765714E-3</v>
      </c>
      <c r="E138" s="396">
        <f>'4M - SPS'!E138</f>
        <v>2.5117772969197988E-3</v>
      </c>
      <c r="F138" s="396">
        <f>'4M - SPS'!F138</f>
        <v>2.6967656521596078E-3</v>
      </c>
      <c r="G138" s="396">
        <f>'4M - SPS'!G138</f>
        <v>2.9642741322941464E-3</v>
      </c>
      <c r="H138" s="396">
        <f>'4M - SPS'!H138</f>
        <v>8.9200802210856432E-3</v>
      </c>
      <c r="I138" s="396">
        <f>'4M - SPS'!I138</f>
        <v>7.9120840108608016E-3</v>
      </c>
      <c r="J138" s="396">
        <f>'4M - SPS'!J138</f>
        <v>8.1708958704232535E-3</v>
      </c>
      <c r="K138" s="396">
        <f>'4M - SPS'!K138</f>
        <v>7.7885391781615703E-3</v>
      </c>
      <c r="L138" s="396">
        <f>'4M - SPS'!L138</f>
        <v>2.663377281811887E-3</v>
      </c>
      <c r="M138" s="396">
        <f>'4M - SPS'!M138</f>
        <v>2.7952062314655561E-3</v>
      </c>
      <c r="N138" s="396">
        <f>'4M - SPS'!N138</f>
        <v>1.8275092352453522E-3</v>
      </c>
      <c r="O138" s="396">
        <f>'4M - SPS'!O138</f>
        <v>2.0482580203068823E-3</v>
      </c>
      <c r="P138" s="396">
        <f>'4M - SPS'!P138</f>
        <v>2.0996679827765714E-3</v>
      </c>
      <c r="Q138" s="396">
        <f>'4M - SPS'!Q138</f>
        <v>2.5117772969197988E-3</v>
      </c>
      <c r="R138" s="396">
        <f>'4M - SPS'!R138</f>
        <v>2.6967656521596078E-3</v>
      </c>
      <c r="S138" s="396">
        <f>'4M - SPS'!S138</f>
        <v>2.9642741322941464E-3</v>
      </c>
      <c r="T138" s="437">
        <f>'4M - SPS'!T138</f>
        <v>1.0657004299889791E-2</v>
      </c>
      <c r="U138" s="437">
        <f>'4M - SPS'!U138</f>
        <v>9.9142527886540467E-3</v>
      </c>
      <c r="V138" s="437">
        <f>'4M - SPS'!V138</f>
        <v>1.0293608875652354E-2</v>
      </c>
      <c r="W138" s="437">
        <f>'4M - SPS'!W138</f>
        <v>1.0016507394110049E-2</v>
      </c>
      <c r="X138" s="437">
        <f>'4M - SPS'!X138</f>
        <v>3.3911045894702697E-3</v>
      </c>
      <c r="Y138" s="437">
        <f>'4M - SPS'!Y138</f>
        <v>3.5923784815078798E-3</v>
      </c>
      <c r="Z138" s="437">
        <f>'4M - SPS'!Z138</f>
        <v>2.3131365689079007E-3</v>
      </c>
      <c r="AA138" s="437">
        <f>'4M - SPS'!AA138</f>
        <v>2.5239487308487654E-3</v>
      </c>
      <c r="AB138" s="437">
        <f>'4M - SPS'!AB138</f>
        <v>2.6229258899005273E-3</v>
      </c>
      <c r="AC138" s="437">
        <f>'4M - SPS'!AC138</f>
        <v>3.2783517417571441E-3</v>
      </c>
      <c r="AD138" s="437">
        <f>'4M - SPS'!AD138</f>
        <v>3.4213988207972166E-3</v>
      </c>
      <c r="AE138" s="437">
        <f>'4M - SPS'!AE138</f>
        <v>3.6192286783384041E-3</v>
      </c>
      <c r="AF138" s="437">
        <f>'4M - SPS'!AF138</f>
        <v>1.0657004299889791E-2</v>
      </c>
      <c r="AG138" s="437">
        <f>'4M - SPS'!AG138</f>
        <v>9.9142527886540467E-3</v>
      </c>
      <c r="AH138" s="437">
        <f>'4M - SPS'!AH138</f>
        <v>1.0293608875652354E-2</v>
      </c>
      <c r="AI138" s="437">
        <f>'4M - SPS'!AI138</f>
        <v>1.0016507394110049E-2</v>
      </c>
      <c r="AJ138" s="437">
        <f>'4M - SPS'!AJ138</f>
        <v>3.3911045894702697E-3</v>
      </c>
      <c r="AK138" s="437">
        <f>'4M - SPS'!AK138</f>
        <v>3.5923784815078798E-3</v>
      </c>
      <c r="AL138" s="437">
        <f>'4M - SPS'!AL138</f>
        <v>2.3131365689079007E-3</v>
      </c>
      <c r="AM138" s="437">
        <f>'4M - SPS'!AM138</f>
        <v>2.5239487308487654E-3</v>
      </c>
    </row>
    <row r="139" spans="1:39" s="95" customFormat="1" ht="15.75" hidden="1" thickBot="1" x14ac:dyDescent="0.3">
      <c r="A139" s="638"/>
      <c r="B139" s="76" t="s">
        <v>8</v>
      </c>
      <c r="C139" s="396">
        <f>'4M - SPS'!C139</f>
        <v>2.056328093775078E-3</v>
      </c>
      <c r="D139" s="396">
        <f>'4M - SPS'!D139</f>
        <v>2.3809450168806499E-3</v>
      </c>
      <c r="E139" s="396">
        <f>'4M - SPS'!E139</f>
        <v>3.1301001577754123E-3</v>
      </c>
      <c r="F139" s="396">
        <f>'4M - SPS'!F139</f>
        <v>3.6577250464396274E-3</v>
      </c>
      <c r="G139" s="396">
        <f>'4M - SPS'!G139</f>
        <v>4.0499143567503358E-3</v>
      </c>
      <c r="H139" s="396">
        <f>'4M - SPS'!H139</f>
        <v>1.2606364835572214E-2</v>
      </c>
      <c r="I139" s="396">
        <f>'4M - SPS'!I139</f>
        <v>1.0687943341299815E-2</v>
      </c>
      <c r="J139" s="396">
        <f>'4M - SPS'!J139</f>
        <v>1.1522933460942934E-2</v>
      </c>
      <c r="K139" s="396">
        <f>'4M - SPS'!K139</f>
        <v>1.0486282157369091E-2</v>
      </c>
      <c r="L139" s="396">
        <f>'4M - SPS'!L139</f>
        <v>3.6596668037661337E-3</v>
      </c>
      <c r="M139" s="396">
        <f>'4M - SPS'!M139</f>
        <v>3.8274488539499401E-3</v>
      </c>
      <c r="N139" s="396">
        <f>'4M - SPS'!N139</f>
        <v>2.075377328930593E-3</v>
      </c>
      <c r="O139" s="396">
        <f>'4M - SPS'!O139</f>
        <v>2.056328093775078E-3</v>
      </c>
      <c r="P139" s="396">
        <f>'4M - SPS'!P139</f>
        <v>2.3809450168806499E-3</v>
      </c>
      <c r="Q139" s="396">
        <f>'4M - SPS'!Q139</f>
        <v>3.1301001577754123E-3</v>
      </c>
      <c r="R139" s="396">
        <f>'4M - SPS'!R139</f>
        <v>3.6577250464396274E-3</v>
      </c>
      <c r="S139" s="396">
        <f>'4M - SPS'!S139</f>
        <v>4.0499143567503358E-3</v>
      </c>
      <c r="T139" s="437">
        <f>'4M - SPS'!T139</f>
        <v>1.5023709247884228E-2</v>
      </c>
      <c r="U139" s="437">
        <f>'4M - SPS'!U139</f>
        <v>1.3361854180368192E-2</v>
      </c>
      <c r="V139" s="437">
        <f>'4M - SPS'!V139</f>
        <v>1.4470027669606873E-2</v>
      </c>
      <c r="W139" s="437">
        <f>'4M - SPS'!W139</f>
        <v>1.3455598105924432E-2</v>
      </c>
      <c r="X139" s="437">
        <f>'4M - SPS'!X139</f>
        <v>4.6517627836968204E-3</v>
      </c>
      <c r="Y139" s="437">
        <f>'4M - SPS'!Y139</f>
        <v>4.9110799202482062E-3</v>
      </c>
      <c r="Z139" s="437">
        <f>'4M - SPS'!Z139</f>
        <v>2.6224153480532775E-3</v>
      </c>
      <c r="AA139" s="437">
        <f>'4M - SPS'!AA139</f>
        <v>2.5321707854988316E-3</v>
      </c>
      <c r="AB139" s="437">
        <f>'4M - SPS'!AB139</f>
        <v>2.9707383667533136E-3</v>
      </c>
      <c r="AC139" s="437">
        <f>'4M - SPS'!AC139</f>
        <v>4.0778649239203634E-3</v>
      </c>
      <c r="AD139" s="437">
        <f>'4M - SPS'!AD139</f>
        <v>4.6306701990613671E-3</v>
      </c>
      <c r="AE139" s="437">
        <f>'4M - SPS'!AE139</f>
        <v>4.9352287527278365E-3</v>
      </c>
      <c r="AF139" s="437">
        <f>'4M - SPS'!AF139</f>
        <v>1.5023709247884228E-2</v>
      </c>
      <c r="AG139" s="437">
        <f>'4M - SPS'!AG139</f>
        <v>1.3361854180368192E-2</v>
      </c>
      <c r="AH139" s="437">
        <f>'4M - SPS'!AH139</f>
        <v>1.4470027669606873E-2</v>
      </c>
      <c r="AI139" s="437">
        <f>'4M - SPS'!AI139</f>
        <v>1.3455598105924432E-2</v>
      </c>
      <c r="AJ139" s="437">
        <f>'4M - SPS'!AJ139</f>
        <v>4.6517627836968204E-3</v>
      </c>
      <c r="AK139" s="437">
        <f>'4M - SPS'!AK139</f>
        <v>4.9110799202482062E-3</v>
      </c>
      <c r="AL139" s="437">
        <f>'4M - SPS'!AL139</f>
        <v>2.6224153480532775E-3</v>
      </c>
      <c r="AM139" s="437">
        <f>'4M - SPS'!AM139</f>
        <v>2.5321707854988316E-3</v>
      </c>
    </row>
    <row r="140" spans="1:39" s="95" customFormat="1" hidden="1" x14ac:dyDescent="0.25"/>
    <row r="141" spans="1:39" s="95" customFormat="1" ht="15.75" hidden="1" thickBot="1" x14ac:dyDescent="0.3">
      <c r="A141" s="95" t="s">
        <v>170</v>
      </c>
      <c r="C141" s="97"/>
      <c r="D141" s="97"/>
      <c r="E141" s="97"/>
      <c r="F141" s="97"/>
      <c r="G141" s="97"/>
      <c r="H141" s="97"/>
      <c r="I141" s="97"/>
      <c r="J141" s="97"/>
      <c r="K141" s="97"/>
      <c r="L141" s="97"/>
      <c r="M141" s="97"/>
      <c r="N141" s="97"/>
    </row>
    <row r="142" spans="1:39" s="95" customFormat="1" ht="16.5" hidden="1" thickBot="1" x14ac:dyDescent="0.3">
      <c r="A142" s="661" t="s">
        <v>120</v>
      </c>
      <c r="B142" s="247" t="s">
        <v>117</v>
      </c>
      <c r="C142" s="135">
        <f>C$4</f>
        <v>45292</v>
      </c>
      <c r="D142" s="135">
        <f t="shared" ref="D142:AM142" si="60">D$4</f>
        <v>45323</v>
      </c>
      <c r="E142" s="135">
        <f t="shared" si="60"/>
        <v>45352</v>
      </c>
      <c r="F142" s="135">
        <f t="shared" si="60"/>
        <v>45383</v>
      </c>
      <c r="G142" s="135">
        <f t="shared" si="60"/>
        <v>45413</v>
      </c>
      <c r="H142" s="135">
        <f t="shared" si="60"/>
        <v>45444</v>
      </c>
      <c r="I142" s="135">
        <f t="shared" si="60"/>
        <v>45474</v>
      </c>
      <c r="J142" s="135">
        <f t="shared" si="60"/>
        <v>45505</v>
      </c>
      <c r="K142" s="135">
        <f t="shared" si="60"/>
        <v>45536</v>
      </c>
      <c r="L142" s="135">
        <f t="shared" si="60"/>
        <v>45566</v>
      </c>
      <c r="M142" s="135">
        <f t="shared" si="60"/>
        <v>45597</v>
      </c>
      <c r="N142" s="135">
        <f t="shared" si="60"/>
        <v>45627</v>
      </c>
      <c r="O142" s="135">
        <f t="shared" si="60"/>
        <v>45658</v>
      </c>
      <c r="P142" s="135">
        <f t="shared" si="60"/>
        <v>45689</v>
      </c>
      <c r="Q142" s="135">
        <f t="shared" si="60"/>
        <v>45717</v>
      </c>
      <c r="R142" s="135">
        <f t="shared" si="60"/>
        <v>45748</v>
      </c>
      <c r="S142" s="135">
        <f t="shared" si="60"/>
        <v>45778</v>
      </c>
      <c r="T142" s="135">
        <f t="shared" si="60"/>
        <v>45809</v>
      </c>
      <c r="U142" s="135">
        <f t="shared" si="60"/>
        <v>45839</v>
      </c>
      <c r="V142" s="135">
        <f t="shared" si="60"/>
        <v>45870</v>
      </c>
      <c r="W142" s="135">
        <f t="shared" si="60"/>
        <v>45901</v>
      </c>
      <c r="X142" s="135">
        <f t="shared" si="60"/>
        <v>45931</v>
      </c>
      <c r="Y142" s="135">
        <f t="shared" si="60"/>
        <v>45962</v>
      </c>
      <c r="Z142" s="135">
        <f t="shared" si="60"/>
        <v>45992</v>
      </c>
      <c r="AA142" s="135">
        <f t="shared" si="60"/>
        <v>46023</v>
      </c>
      <c r="AB142" s="135">
        <f t="shared" si="60"/>
        <v>46054</v>
      </c>
      <c r="AC142" s="135">
        <f t="shared" si="60"/>
        <v>46082</v>
      </c>
      <c r="AD142" s="135">
        <f t="shared" si="60"/>
        <v>46113</v>
      </c>
      <c r="AE142" s="135">
        <f t="shared" si="60"/>
        <v>46143</v>
      </c>
      <c r="AF142" s="135">
        <f t="shared" si="60"/>
        <v>46174</v>
      </c>
      <c r="AG142" s="135">
        <f t="shared" si="60"/>
        <v>46204</v>
      </c>
      <c r="AH142" s="135">
        <f t="shared" si="60"/>
        <v>46235</v>
      </c>
      <c r="AI142" s="135">
        <f t="shared" si="60"/>
        <v>46266</v>
      </c>
      <c r="AJ142" s="135">
        <f t="shared" si="60"/>
        <v>46296</v>
      </c>
      <c r="AK142" s="135">
        <f t="shared" si="60"/>
        <v>46327</v>
      </c>
      <c r="AL142" s="135">
        <f t="shared" si="60"/>
        <v>46357</v>
      </c>
      <c r="AM142" s="135">
        <f t="shared" si="60"/>
        <v>46388</v>
      </c>
    </row>
    <row r="143" spans="1:39" s="95" customFormat="1" hidden="1" x14ac:dyDescent="0.25">
      <c r="A143" s="662"/>
      <c r="B143" s="227" t="s">
        <v>19</v>
      </c>
      <c r="C143" s="397">
        <f t="shared" ref="C143:C155" si="61">IF(C23=0,0,((C5*0.5)-C41)*C78*C110*C$2)</f>
        <v>0</v>
      </c>
      <c r="D143" s="397">
        <f t="shared" ref="D143:E155" si="62">IF(D23=0,0,((D5*0.5)+C23-D41)*D78*D110*D$2)</f>
        <v>0</v>
      </c>
      <c r="E143" s="397">
        <f t="shared" si="62"/>
        <v>0</v>
      </c>
      <c r="F143" s="397">
        <f t="shared" ref="F143:AM144" si="63">IF(F23=0,0,((F5*0.5)+E23-F41)*F78*F110*F$2)</f>
        <v>0</v>
      </c>
      <c r="G143" s="397">
        <f t="shared" si="63"/>
        <v>0</v>
      </c>
      <c r="H143" s="397">
        <f t="shared" si="63"/>
        <v>0</v>
      </c>
      <c r="I143" s="397">
        <f t="shared" si="63"/>
        <v>0</v>
      </c>
      <c r="J143" s="397">
        <f t="shared" si="63"/>
        <v>0</v>
      </c>
      <c r="K143" s="397">
        <f t="shared" si="63"/>
        <v>0</v>
      </c>
      <c r="L143" s="397">
        <f t="shared" si="63"/>
        <v>0</v>
      </c>
      <c r="M143" s="397">
        <f t="shared" si="63"/>
        <v>0</v>
      </c>
      <c r="N143" s="397">
        <f t="shared" si="63"/>
        <v>0</v>
      </c>
      <c r="O143" s="397">
        <f t="shared" ref="O143:Q155" si="64">IF(O23=0,0,((O5*0.5)+N23-O41)*O78*O110*O$2)</f>
        <v>0</v>
      </c>
      <c r="P143" s="397">
        <f t="shared" si="64"/>
        <v>0</v>
      </c>
      <c r="Q143" s="397">
        <f t="shared" si="64"/>
        <v>0</v>
      </c>
      <c r="R143" s="397">
        <f t="shared" si="63"/>
        <v>0</v>
      </c>
      <c r="S143" s="397">
        <f t="shared" si="63"/>
        <v>0</v>
      </c>
      <c r="T143" s="397">
        <f t="shared" si="63"/>
        <v>0</v>
      </c>
      <c r="U143" s="397">
        <f t="shared" si="63"/>
        <v>0</v>
      </c>
      <c r="V143" s="397">
        <f t="shared" si="63"/>
        <v>0</v>
      </c>
      <c r="W143" s="397">
        <f t="shared" si="63"/>
        <v>0</v>
      </c>
      <c r="X143" s="397">
        <f t="shared" si="63"/>
        <v>0</v>
      </c>
      <c r="Y143" s="397">
        <f t="shared" si="63"/>
        <v>0</v>
      </c>
      <c r="Z143" s="397">
        <f t="shared" si="63"/>
        <v>0</v>
      </c>
      <c r="AA143" s="397">
        <f t="shared" si="63"/>
        <v>0</v>
      </c>
      <c r="AB143" s="397">
        <f t="shared" si="63"/>
        <v>0</v>
      </c>
      <c r="AC143" s="397">
        <f t="shared" si="63"/>
        <v>0</v>
      </c>
      <c r="AD143" s="397">
        <f t="shared" si="63"/>
        <v>0</v>
      </c>
      <c r="AE143" s="397">
        <f t="shared" si="63"/>
        <v>0</v>
      </c>
      <c r="AF143" s="397">
        <f t="shared" si="63"/>
        <v>0</v>
      </c>
      <c r="AG143" s="397">
        <f t="shared" si="63"/>
        <v>0</v>
      </c>
      <c r="AH143" s="397">
        <f t="shared" si="63"/>
        <v>0</v>
      </c>
      <c r="AI143" s="397">
        <f t="shared" si="63"/>
        <v>0</v>
      </c>
      <c r="AJ143" s="397">
        <f t="shared" si="63"/>
        <v>0</v>
      </c>
      <c r="AK143" s="397">
        <f t="shared" si="63"/>
        <v>0</v>
      </c>
      <c r="AL143" s="397">
        <f t="shared" si="63"/>
        <v>0</v>
      </c>
      <c r="AM143" s="397">
        <f t="shared" si="63"/>
        <v>0</v>
      </c>
    </row>
    <row r="144" spans="1:39" s="95" customFormat="1" hidden="1" x14ac:dyDescent="0.25">
      <c r="A144" s="662"/>
      <c r="B144" s="227" t="s">
        <v>0</v>
      </c>
      <c r="C144" s="397">
        <f t="shared" si="61"/>
        <v>0</v>
      </c>
      <c r="D144" s="397">
        <f t="shared" si="62"/>
        <v>0</v>
      </c>
      <c r="E144" s="397">
        <f t="shared" si="62"/>
        <v>0</v>
      </c>
      <c r="F144" s="397">
        <f t="shared" ref="F144:S144" si="65">IF(F24=0,0,((F6*0.5)+E24-F42)*F79*F111*F$2)</f>
        <v>0</v>
      </c>
      <c r="G144" s="397">
        <f t="shared" si="65"/>
        <v>0</v>
      </c>
      <c r="H144" s="397">
        <f t="shared" si="65"/>
        <v>0</v>
      </c>
      <c r="I144" s="397">
        <f t="shared" si="65"/>
        <v>0</v>
      </c>
      <c r="J144" s="397">
        <f t="shared" si="65"/>
        <v>0</v>
      </c>
      <c r="K144" s="397">
        <f t="shared" si="65"/>
        <v>0</v>
      </c>
      <c r="L144" s="397">
        <f t="shared" si="65"/>
        <v>0</v>
      </c>
      <c r="M144" s="397">
        <f t="shared" si="65"/>
        <v>0</v>
      </c>
      <c r="N144" s="397">
        <f t="shared" si="65"/>
        <v>0</v>
      </c>
      <c r="O144" s="397">
        <f t="shared" si="64"/>
        <v>0</v>
      </c>
      <c r="P144" s="397">
        <f t="shared" si="64"/>
        <v>0</v>
      </c>
      <c r="Q144" s="397">
        <f t="shared" si="64"/>
        <v>0</v>
      </c>
      <c r="R144" s="397">
        <f t="shared" si="65"/>
        <v>0</v>
      </c>
      <c r="S144" s="397">
        <f t="shared" si="65"/>
        <v>0</v>
      </c>
      <c r="T144" s="397">
        <f t="shared" si="63"/>
        <v>0</v>
      </c>
      <c r="U144" s="397">
        <f t="shared" si="63"/>
        <v>0</v>
      </c>
      <c r="V144" s="397">
        <f t="shared" si="63"/>
        <v>0</v>
      </c>
      <c r="W144" s="397">
        <f t="shared" si="63"/>
        <v>0</v>
      </c>
      <c r="X144" s="397">
        <f t="shared" si="63"/>
        <v>0</v>
      </c>
      <c r="Y144" s="397">
        <f t="shared" si="63"/>
        <v>0</v>
      </c>
      <c r="Z144" s="397">
        <f t="shared" si="63"/>
        <v>0</v>
      </c>
      <c r="AA144" s="397">
        <f t="shared" si="63"/>
        <v>0</v>
      </c>
      <c r="AB144" s="397">
        <f t="shared" si="63"/>
        <v>0</v>
      </c>
      <c r="AC144" s="397">
        <f t="shared" si="63"/>
        <v>0</v>
      </c>
      <c r="AD144" s="397">
        <f t="shared" si="63"/>
        <v>0</v>
      </c>
      <c r="AE144" s="397">
        <f t="shared" si="63"/>
        <v>0</v>
      </c>
      <c r="AF144" s="397">
        <f t="shared" si="63"/>
        <v>0</v>
      </c>
      <c r="AG144" s="397">
        <f t="shared" si="63"/>
        <v>0</v>
      </c>
      <c r="AH144" s="397">
        <f t="shared" si="63"/>
        <v>0</v>
      </c>
      <c r="AI144" s="397">
        <f t="shared" si="63"/>
        <v>0</v>
      </c>
      <c r="AJ144" s="397">
        <f t="shared" si="63"/>
        <v>0</v>
      </c>
      <c r="AK144" s="397">
        <f t="shared" si="63"/>
        <v>0</v>
      </c>
      <c r="AL144" s="397">
        <f t="shared" si="63"/>
        <v>0</v>
      </c>
      <c r="AM144" s="397">
        <f t="shared" si="63"/>
        <v>0</v>
      </c>
    </row>
    <row r="145" spans="1:39" s="95" customFormat="1" hidden="1" x14ac:dyDescent="0.25">
      <c r="A145" s="662"/>
      <c r="B145" s="227" t="s">
        <v>20</v>
      </c>
      <c r="C145" s="397">
        <f t="shared" si="61"/>
        <v>0</v>
      </c>
      <c r="D145" s="397">
        <f t="shared" si="62"/>
        <v>0</v>
      </c>
      <c r="E145" s="397">
        <f t="shared" si="62"/>
        <v>0</v>
      </c>
      <c r="F145" s="397">
        <f t="shared" ref="F145:AM148" si="66">IF(F25=0,0,((F7*0.5)+E25-F43)*F80*F112*F$2)</f>
        <v>0</v>
      </c>
      <c r="G145" s="397">
        <f t="shared" si="66"/>
        <v>0</v>
      </c>
      <c r="H145" s="397">
        <f t="shared" si="66"/>
        <v>0</v>
      </c>
      <c r="I145" s="397">
        <f t="shared" si="66"/>
        <v>0</v>
      </c>
      <c r="J145" s="397">
        <f t="shared" si="66"/>
        <v>0</v>
      </c>
      <c r="K145" s="397">
        <f t="shared" si="66"/>
        <v>0</v>
      </c>
      <c r="L145" s="397">
        <f t="shared" si="66"/>
        <v>0</v>
      </c>
      <c r="M145" s="397">
        <f t="shared" si="66"/>
        <v>0</v>
      </c>
      <c r="N145" s="397">
        <f t="shared" si="66"/>
        <v>0</v>
      </c>
      <c r="O145" s="397">
        <f t="shared" si="64"/>
        <v>0</v>
      </c>
      <c r="P145" s="397">
        <f t="shared" si="64"/>
        <v>0</v>
      </c>
      <c r="Q145" s="397">
        <f t="shared" si="64"/>
        <v>0</v>
      </c>
      <c r="R145" s="397">
        <f t="shared" si="66"/>
        <v>0</v>
      </c>
      <c r="S145" s="397">
        <f t="shared" si="66"/>
        <v>0</v>
      </c>
      <c r="T145" s="397">
        <f t="shared" si="66"/>
        <v>0</v>
      </c>
      <c r="U145" s="397">
        <f t="shared" si="66"/>
        <v>0</v>
      </c>
      <c r="V145" s="397">
        <f t="shared" si="66"/>
        <v>0</v>
      </c>
      <c r="W145" s="397">
        <f t="shared" si="66"/>
        <v>0</v>
      </c>
      <c r="X145" s="397">
        <f t="shared" si="66"/>
        <v>0</v>
      </c>
      <c r="Y145" s="397">
        <f t="shared" si="66"/>
        <v>0</v>
      </c>
      <c r="Z145" s="397">
        <f t="shared" si="66"/>
        <v>0</v>
      </c>
      <c r="AA145" s="397">
        <f t="shared" si="66"/>
        <v>0</v>
      </c>
      <c r="AB145" s="397">
        <f t="shared" si="66"/>
        <v>0</v>
      </c>
      <c r="AC145" s="397">
        <f t="shared" si="66"/>
        <v>0</v>
      </c>
      <c r="AD145" s="397">
        <f t="shared" si="66"/>
        <v>0</v>
      </c>
      <c r="AE145" s="397">
        <f t="shared" si="66"/>
        <v>0</v>
      </c>
      <c r="AF145" s="397">
        <f t="shared" si="66"/>
        <v>0</v>
      </c>
      <c r="AG145" s="397">
        <f t="shared" si="66"/>
        <v>0</v>
      </c>
      <c r="AH145" s="397">
        <f t="shared" si="66"/>
        <v>0</v>
      </c>
      <c r="AI145" s="397">
        <f t="shared" si="66"/>
        <v>0</v>
      </c>
      <c r="AJ145" s="397">
        <f t="shared" si="66"/>
        <v>0</v>
      </c>
      <c r="AK145" s="397">
        <f t="shared" si="66"/>
        <v>0</v>
      </c>
      <c r="AL145" s="397">
        <f t="shared" si="66"/>
        <v>0</v>
      </c>
      <c r="AM145" s="397">
        <f t="shared" si="66"/>
        <v>0</v>
      </c>
    </row>
    <row r="146" spans="1:39" s="95" customFormat="1" hidden="1" x14ac:dyDescent="0.25">
      <c r="A146" s="662"/>
      <c r="B146" s="227" t="s">
        <v>1</v>
      </c>
      <c r="C146" s="397">
        <f t="shared" si="61"/>
        <v>0</v>
      </c>
      <c r="D146" s="397">
        <f t="shared" si="62"/>
        <v>0</v>
      </c>
      <c r="E146" s="397">
        <f t="shared" si="62"/>
        <v>0</v>
      </c>
      <c r="F146" s="397">
        <f t="shared" si="66"/>
        <v>0</v>
      </c>
      <c r="G146" s="397">
        <f t="shared" si="66"/>
        <v>0</v>
      </c>
      <c r="H146" s="397">
        <f t="shared" si="66"/>
        <v>0</v>
      </c>
      <c r="I146" s="397">
        <f t="shared" si="66"/>
        <v>0</v>
      </c>
      <c r="J146" s="397">
        <f t="shared" si="66"/>
        <v>0</v>
      </c>
      <c r="K146" s="397">
        <f t="shared" si="66"/>
        <v>0</v>
      </c>
      <c r="L146" s="397">
        <f t="shared" si="66"/>
        <v>0</v>
      </c>
      <c r="M146" s="397">
        <f t="shared" si="66"/>
        <v>0</v>
      </c>
      <c r="N146" s="397">
        <f t="shared" si="66"/>
        <v>0</v>
      </c>
      <c r="O146" s="397">
        <f t="shared" si="64"/>
        <v>0</v>
      </c>
      <c r="P146" s="397">
        <f t="shared" si="64"/>
        <v>0</v>
      </c>
      <c r="Q146" s="397">
        <f t="shared" si="64"/>
        <v>0</v>
      </c>
      <c r="R146" s="397">
        <f t="shared" si="66"/>
        <v>0</v>
      </c>
      <c r="S146" s="397">
        <f t="shared" si="66"/>
        <v>0</v>
      </c>
      <c r="T146" s="397">
        <f t="shared" si="66"/>
        <v>0</v>
      </c>
      <c r="U146" s="397">
        <f t="shared" si="66"/>
        <v>0</v>
      </c>
      <c r="V146" s="397">
        <f t="shared" si="66"/>
        <v>0</v>
      </c>
      <c r="W146" s="397">
        <f t="shared" si="66"/>
        <v>0</v>
      </c>
      <c r="X146" s="397">
        <f t="shared" si="66"/>
        <v>0</v>
      </c>
      <c r="Y146" s="397">
        <f t="shared" si="66"/>
        <v>0</v>
      </c>
      <c r="Z146" s="397">
        <f t="shared" si="66"/>
        <v>0</v>
      </c>
      <c r="AA146" s="397">
        <f t="shared" si="66"/>
        <v>0</v>
      </c>
      <c r="AB146" s="397">
        <f t="shared" si="66"/>
        <v>0</v>
      </c>
      <c r="AC146" s="397">
        <f t="shared" si="66"/>
        <v>0</v>
      </c>
      <c r="AD146" s="397">
        <f t="shared" si="66"/>
        <v>0</v>
      </c>
      <c r="AE146" s="397">
        <f t="shared" si="66"/>
        <v>0</v>
      </c>
      <c r="AF146" s="397">
        <f t="shared" si="66"/>
        <v>0</v>
      </c>
      <c r="AG146" s="397">
        <f t="shared" si="66"/>
        <v>0</v>
      </c>
      <c r="AH146" s="397">
        <f t="shared" si="66"/>
        <v>0</v>
      </c>
      <c r="AI146" s="397">
        <f t="shared" si="66"/>
        <v>0</v>
      </c>
      <c r="AJ146" s="397">
        <f t="shared" si="66"/>
        <v>0</v>
      </c>
      <c r="AK146" s="397">
        <f t="shared" si="66"/>
        <v>0</v>
      </c>
      <c r="AL146" s="397">
        <f t="shared" si="66"/>
        <v>0</v>
      </c>
      <c r="AM146" s="397">
        <f t="shared" si="66"/>
        <v>0</v>
      </c>
    </row>
    <row r="147" spans="1:39" s="95" customFormat="1" hidden="1" x14ac:dyDescent="0.25">
      <c r="A147" s="662"/>
      <c r="B147" s="227" t="s">
        <v>21</v>
      </c>
      <c r="C147" s="397">
        <f t="shared" si="61"/>
        <v>0</v>
      </c>
      <c r="D147" s="397">
        <f t="shared" si="62"/>
        <v>0</v>
      </c>
      <c r="E147" s="397">
        <f t="shared" si="62"/>
        <v>0</v>
      </c>
      <c r="F147" s="397">
        <f t="shared" si="66"/>
        <v>0</v>
      </c>
      <c r="G147" s="397">
        <f t="shared" si="66"/>
        <v>0</v>
      </c>
      <c r="H147" s="397">
        <f t="shared" si="66"/>
        <v>0</v>
      </c>
      <c r="I147" s="397">
        <f t="shared" si="66"/>
        <v>0</v>
      </c>
      <c r="J147" s="397">
        <f t="shared" si="66"/>
        <v>0</v>
      </c>
      <c r="K147" s="397">
        <f t="shared" si="66"/>
        <v>0</v>
      </c>
      <c r="L147" s="397">
        <f t="shared" si="66"/>
        <v>0</v>
      </c>
      <c r="M147" s="397">
        <f t="shared" si="66"/>
        <v>0</v>
      </c>
      <c r="N147" s="397">
        <f t="shared" si="66"/>
        <v>0</v>
      </c>
      <c r="O147" s="397">
        <f t="shared" si="64"/>
        <v>0</v>
      </c>
      <c r="P147" s="397">
        <f t="shared" si="64"/>
        <v>0</v>
      </c>
      <c r="Q147" s="397">
        <f t="shared" si="64"/>
        <v>0</v>
      </c>
      <c r="R147" s="397">
        <f t="shared" si="66"/>
        <v>0</v>
      </c>
      <c r="S147" s="397">
        <f t="shared" si="66"/>
        <v>0</v>
      </c>
      <c r="T147" s="397">
        <f t="shared" si="66"/>
        <v>0</v>
      </c>
      <c r="U147" s="397">
        <f t="shared" si="66"/>
        <v>0</v>
      </c>
      <c r="V147" s="397">
        <f t="shared" si="66"/>
        <v>0</v>
      </c>
      <c r="W147" s="397">
        <f t="shared" si="66"/>
        <v>0</v>
      </c>
      <c r="X147" s="397">
        <f t="shared" si="66"/>
        <v>0</v>
      </c>
      <c r="Y147" s="397">
        <f t="shared" si="66"/>
        <v>0</v>
      </c>
      <c r="Z147" s="397">
        <f t="shared" si="66"/>
        <v>0</v>
      </c>
      <c r="AA147" s="397">
        <f t="shared" si="66"/>
        <v>0</v>
      </c>
      <c r="AB147" s="397">
        <f t="shared" si="66"/>
        <v>0</v>
      </c>
      <c r="AC147" s="397">
        <f t="shared" si="66"/>
        <v>0</v>
      </c>
      <c r="AD147" s="397">
        <f t="shared" si="66"/>
        <v>0</v>
      </c>
      <c r="AE147" s="397">
        <f t="shared" si="66"/>
        <v>0</v>
      </c>
      <c r="AF147" s="397">
        <f t="shared" si="66"/>
        <v>0</v>
      </c>
      <c r="AG147" s="397">
        <f t="shared" si="66"/>
        <v>0</v>
      </c>
      <c r="AH147" s="397">
        <f t="shared" si="66"/>
        <v>0</v>
      </c>
      <c r="AI147" s="397">
        <f t="shared" si="66"/>
        <v>0</v>
      </c>
      <c r="AJ147" s="397">
        <f t="shared" si="66"/>
        <v>0</v>
      </c>
      <c r="AK147" s="397">
        <f t="shared" si="66"/>
        <v>0</v>
      </c>
      <c r="AL147" s="397">
        <f t="shared" si="66"/>
        <v>0</v>
      </c>
      <c r="AM147" s="397">
        <f t="shared" si="66"/>
        <v>0</v>
      </c>
    </row>
    <row r="148" spans="1:39" s="95" customFormat="1" hidden="1" x14ac:dyDescent="0.25">
      <c r="A148" s="662"/>
      <c r="B148" s="74" t="s">
        <v>9</v>
      </c>
      <c r="C148" s="397">
        <f t="shared" si="61"/>
        <v>0</v>
      </c>
      <c r="D148" s="397">
        <f t="shared" si="62"/>
        <v>0</v>
      </c>
      <c r="E148" s="397">
        <f t="shared" si="62"/>
        <v>0</v>
      </c>
      <c r="F148" s="397">
        <f t="shared" si="66"/>
        <v>0</v>
      </c>
      <c r="G148" s="397">
        <f t="shared" si="66"/>
        <v>0</v>
      </c>
      <c r="H148" s="397">
        <f t="shared" si="66"/>
        <v>0</v>
      </c>
      <c r="I148" s="397">
        <f t="shared" si="66"/>
        <v>0</v>
      </c>
      <c r="J148" s="397">
        <f t="shared" si="66"/>
        <v>0</v>
      </c>
      <c r="K148" s="397">
        <f t="shared" si="66"/>
        <v>0</v>
      </c>
      <c r="L148" s="397">
        <f t="shared" si="66"/>
        <v>0</v>
      </c>
      <c r="M148" s="397">
        <f t="shared" si="66"/>
        <v>0</v>
      </c>
      <c r="N148" s="397">
        <f t="shared" si="66"/>
        <v>0</v>
      </c>
      <c r="O148" s="397">
        <f t="shared" si="64"/>
        <v>0</v>
      </c>
      <c r="P148" s="397">
        <f t="shared" si="64"/>
        <v>0</v>
      </c>
      <c r="Q148" s="397">
        <f t="shared" si="64"/>
        <v>0</v>
      </c>
      <c r="R148" s="397">
        <f t="shared" si="66"/>
        <v>0</v>
      </c>
      <c r="S148" s="397">
        <f t="shared" si="66"/>
        <v>0</v>
      </c>
      <c r="T148" s="397">
        <f t="shared" si="66"/>
        <v>0</v>
      </c>
      <c r="U148" s="397">
        <f t="shared" si="66"/>
        <v>0</v>
      </c>
      <c r="V148" s="397">
        <f t="shared" si="66"/>
        <v>0</v>
      </c>
      <c r="W148" s="397">
        <f t="shared" si="66"/>
        <v>0</v>
      </c>
      <c r="X148" s="397">
        <f t="shared" si="66"/>
        <v>0</v>
      </c>
      <c r="Y148" s="397">
        <f t="shared" si="66"/>
        <v>0</v>
      </c>
      <c r="Z148" s="397">
        <f t="shared" si="66"/>
        <v>0</v>
      </c>
      <c r="AA148" s="397">
        <f t="shared" si="66"/>
        <v>0</v>
      </c>
      <c r="AB148" s="397">
        <f t="shared" si="66"/>
        <v>0</v>
      </c>
      <c r="AC148" s="397">
        <f t="shared" si="66"/>
        <v>0</v>
      </c>
      <c r="AD148" s="397">
        <f t="shared" si="66"/>
        <v>0</v>
      </c>
      <c r="AE148" s="397">
        <f t="shared" si="66"/>
        <v>0</v>
      </c>
      <c r="AF148" s="397">
        <f t="shared" si="66"/>
        <v>0</v>
      </c>
      <c r="AG148" s="397">
        <f t="shared" si="66"/>
        <v>0</v>
      </c>
      <c r="AH148" s="397">
        <f t="shared" si="66"/>
        <v>0</v>
      </c>
      <c r="AI148" s="397">
        <f t="shared" si="66"/>
        <v>0</v>
      </c>
      <c r="AJ148" s="397">
        <f t="shared" si="66"/>
        <v>0</v>
      </c>
      <c r="AK148" s="397">
        <f t="shared" si="66"/>
        <v>0</v>
      </c>
      <c r="AL148" s="397">
        <f t="shared" si="66"/>
        <v>0</v>
      </c>
      <c r="AM148" s="397">
        <f t="shared" si="66"/>
        <v>0</v>
      </c>
    </row>
    <row r="149" spans="1:39" s="95" customFormat="1" hidden="1" x14ac:dyDescent="0.25">
      <c r="A149" s="662"/>
      <c r="B149" s="74" t="s">
        <v>3</v>
      </c>
      <c r="C149" s="397">
        <f t="shared" si="61"/>
        <v>0</v>
      </c>
      <c r="D149" s="397">
        <f t="shared" si="62"/>
        <v>0</v>
      </c>
      <c r="E149" s="397">
        <f t="shared" si="62"/>
        <v>0</v>
      </c>
      <c r="F149" s="397">
        <f t="shared" ref="F149:AM152" si="67">IF(F29=0,0,((F11*0.5)+E29-F47)*F84*F116*F$2)</f>
        <v>0</v>
      </c>
      <c r="G149" s="397">
        <f t="shared" si="67"/>
        <v>0</v>
      </c>
      <c r="H149" s="397">
        <f t="shared" si="67"/>
        <v>0</v>
      </c>
      <c r="I149" s="397">
        <f t="shared" si="67"/>
        <v>0</v>
      </c>
      <c r="J149" s="397">
        <f t="shared" si="67"/>
        <v>0</v>
      </c>
      <c r="K149" s="397">
        <f t="shared" si="67"/>
        <v>0</v>
      </c>
      <c r="L149" s="397">
        <f t="shared" si="67"/>
        <v>0</v>
      </c>
      <c r="M149" s="397">
        <f t="shared" si="67"/>
        <v>0</v>
      </c>
      <c r="N149" s="397">
        <f t="shared" si="67"/>
        <v>0</v>
      </c>
      <c r="O149" s="397">
        <f t="shared" si="64"/>
        <v>0</v>
      </c>
      <c r="P149" s="397">
        <f t="shared" si="64"/>
        <v>0</v>
      </c>
      <c r="Q149" s="397">
        <f t="shared" si="64"/>
        <v>0</v>
      </c>
      <c r="R149" s="397">
        <f t="shared" si="67"/>
        <v>0</v>
      </c>
      <c r="S149" s="397">
        <f t="shared" si="67"/>
        <v>0</v>
      </c>
      <c r="T149" s="397">
        <f t="shared" si="67"/>
        <v>0</v>
      </c>
      <c r="U149" s="397">
        <f t="shared" si="67"/>
        <v>0</v>
      </c>
      <c r="V149" s="397">
        <f t="shared" si="67"/>
        <v>0</v>
      </c>
      <c r="W149" s="397">
        <f t="shared" si="67"/>
        <v>0</v>
      </c>
      <c r="X149" s="397">
        <f t="shared" si="67"/>
        <v>0</v>
      </c>
      <c r="Y149" s="397">
        <f t="shared" si="67"/>
        <v>0</v>
      </c>
      <c r="Z149" s="397">
        <f t="shared" si="67"/>
        <v>0</v>
      </c>
      <c r="AA149" s="397">
        <f t="shared" si="67"/>
        <v>0</v>
      </c>
      <c r="AB149" s="397">
        <f t="shared" si="67"/>
        <v>0</v>
      </c>
      <c r="AC149" s="397">
        <f t="shared" si="67"/>
        <v>0</v>
      </c>
      <c r="AD149" s="397">
        <f t="shared" si="67"/>
        <v>0</v>
      </c>
      <c r="AE149" s="397">
        <f t="shared" si="67"/>
        <v>0</v>
      </c>
      <c r="AF149" s="397">
        <f t="shared" si="67"/>
        <v>0</v>
      </c>
      <c r="AG149" s="397">
        <f t="shared" si="67"/>
        <v>0</v>
      </c>
      <c r="AH149" s="397">
        <f t="shared" si="67"/>
        <v>0</v>
      </c>
      <c r="AI149" s="397">
        <f t="shared" si="67"/>
        <v>0</v>
      </c>
      <c r="AJ149" s="397">
        <f t="shared" si="67"/>
        <v>0</v>
      </c>
      <c r="AK149" s="397">
        <f t="shared" si="67"/>
        <v>0</v>
      </c>
      <c r="AL149" s="397">
        <f t="shared" si="67"/>
        <v>0</v>
      </c>
      <c r="AM149" s="397">
        <f t="shared" si="67"/>
        <v>0</v>
      </c>
    </row>
    <row r="150" spans="1:39" s="95" customFormat="1" ht="15.75" hidden="1" customHeight="1" x14ac:dyDescent="0.25">
      <c r="A150" s="662"/>
      <c r="B150" s="74" t="s">
        <v>4</v>
      </c>
      <c r="C150" s="397">
        <f t="shared" si="61"/>
        <v>0</v>
      </c>
      <c r="D150" s="397">
        <f t="shared" si="62"/>
        <v>0</v>
      </c>
      <c r="E150" s="397">
        <f t="shared" si="62"/>
        <v>0</v>
      </c>
      <c r="F150" s="397">
        <f t="shared" si="67"/>
        <v>0</v>
      </c>
      <c r="G150" s="397">
        <f t="shared" si="67"/>
        <v>0</v>
      </c>
      <c r="H150" s="397">
        <f t="shared" si="67"/>
        <v>0</v>
      </c>
      <c r="I150" s="397">
        <f t="shared" si="67"/>
        <v>0</v>
      </c>
      <c r="J150" s="397">
        <f t="shared" si="67"/>
        <v>0</v>
      </c>
      <c r="K150" s="397">
        <f t="shared" si="67"/>
        <v>0</v>
      </c>
      <c r="L150" s="397">
        <f t="shared" si="67"/>
        <v>0</v>
      </c>
      <c r="M150" s="397">
        <f t="shared" si="67"/>
        <v>0</v>
      </c>
      <c r="N150" s="397">
        <f t="shared" si="67"/>
        <v>0</v>
      </c>
      <c r="O150" s="397">
        <f t="shared" si="64"/>
        <v>0</v>
      </c>
      <c r="P150" s="397">
        <f t="shared" si="64"/>
        <v>0</v>
      </c>
      <c r="Q150" s="397">
        <f t="shared" si="64"/>
        <v>0</v>
      </c>
      <c r="R150" s="397">
        <f t="shared" si="67"/>
        <v>0</v>
      </c>
      <c r="S150" s="397">
        <f t="shared" si="67"/>
        <v>0</v>
      </c>
      <c r="T150" s="397">
        <f t="shared" si="67"/>
        <v>0</v>
      </c>
      <c r="U150" s="397">
        <f t="shared" si="67"/>
        <v>0</v>
      </c>
      <c r="V150" s="397">
        <f t="shared" si="67"/>
        <v>0</v>
      </c>
      <c r="W150" s="397">
        <f t="shared" si="67"/>
        <v>0</v>
      </c>
      <c r="X150" s="397">
        <f t="shared" si="67"/>
        <v>0</v>
      </c>
      <c r="Y150" s="397">
        <f t="shared" si="67"/>
        <v>0</v>
      </c>
      <c r="Z150" s="397">
        <f t="shared" si="67"/>
        <v>0</v>
      </c>
      <c r="AA150" s="397">
        <f t="shared" si="67"/>
        <v>0</v>
      </c>
      <c r="AB150" s="397">
        <f t="shared" si="67"/>
        <v>0</v>
      </c>
      <c r="AC150" s="397">
        <f t="shared" si="67"/>
        <v>0</v>
      </c>
      <c r="AD150" s="397">
        <f t="shared" si="67"/>
        <v>0</v>
      </c>
      <c r="AE150" s="397">
        <f t="shared" si="67"/>
        <v>0</v>
      </c>
      <c r="AF150" s="397">
        <f t="shared" si="67"/>
        <v>0</v>
      </c>
      <c r="AG150" s="397">
        <f t="shared" si="67"/>
        <v>0</v>
      </c>
      <c r="AH150" s="397">
        <f t="shared" si="67"/>
        <v>0</v>
      </c>
      <c r="AI150" s="397">
        <f t="shared" si="67"/>
        <v>0</v>
      </c>
      <c r="AJ150" s="397">
        <f t="shared" si="67"/>
        <v>0</v>
      </c>
      <c r="AK150" s="397">
        <f t="shared" si="67"/>
        <v>0</v>
      </c>
      <c r="AL150" s="397">
        <f t="shared" si="67"/>
        <v>0</v>
      </c>
      <c r="AM150" s="397">
        <f t="shared" si="67"/>
        <v>0</v>
      </c>
    </row>
    <row r="151" spans="1:39" s="95" customFormat="1" hidden="1" x14ac:dyDescent="0.25">
      <c r="A151" s="662"/>
      <c r="B151" s="74" t="s">
        <v>5</v>
      </c>
      <c r="C151" s="397">
        <f t="shared" si="61"/>
        <v>0</v>
      </c>
      <c r="D151" s="397">
        <f t="shared" si="62"/>
        <v>0</v>
      </c>
      <c r="E151" s="397">
        <f t="shared" si="62"/>
        <v>0</v>
      </c>
      <c r="F151" s="397">
        <f t="shared" si="67"/>
        <v>0</v>
      </c>
      <c r="G151" s="397">
        <f t="shared" si="67"/>
        <v>0</v>
      </c>
      <c r="H151" s="397">
        <f t="shared" si="67"/>
        <v>0</v>
      </c>
      <c r="I151" s="397">
        <f t="shared" si="67"/>
        <v>0</v>
      </c>
      <c r="J151" s="397">
        <f t="shared" si="67"/>
        <v>0</v>
      </c>
      <c r="K151" s="397">
        <f t="shared" si="67"/>
        <v>0</v>
      </c>
      <c r="L151" s="397">
        <f t="shared" si="67"/>
        <v>0</v>
      </c>
      <c r="M151" s="397">
        <f t="shared" si="67"/>
        <v>0</v>
      </c>
      <c r="N151" s="397">
        <f t="shared" si="67"/>
        <v>0</v>
      </c>
      <c r="O151" s="397">
        <f t="shared" si="64"/>
        <v>0</v>
      </c>
      <c r="P151" s="397">
        <f t="shared" si="64"/>
        <v>0</v>
      </c>
      <c r="Q151" s="397">
        <f t="shared" si="64"/>
        <v>0</v>
      </c>
      <c r="R151" s="397">
        <f t="shared" si="67"/>
        <v>0</v>
      </c>
      <c r="S151" s="397">
        <f t="shared" si="67"/>
        <v>0</v>
      </c>
      <c r="T151" s="397">
        <f t="shared" si="67"/>
        <v>0</v>
      </c>
      <c r="U151" s="397">
        <f t="shared" si="67"/>
        <v>0</v>
      </c>
      <c r="V151" s="397">
        <f t="shared" si="67"/>
        <v>0</v>
      </c>
      <c r="W151" s="397">
        <f t="shared" si="67"/>
        <v>0</v>
      </c>
      <c r="X151" s="397">
        <f t="shared" si="67"/>
        <v>0</v>
      </c>
      <c r="Y151" s="397">
        <f t="shared" si="67"/>
        <v>0</v>
      </c>
      <c r="Z151" s="397">
        <f t="shared" si="67"/>
        <v>0</v>
      </c>
      <c r="AA151" s="397">
        <f t="shared" si="67"/>
        <v>0</v>
      </c>
      <c r="AB151" s="397">
        <f t="shared" si="67"/>
        <v>0</v>
      </c>
      <c r="AC151" s="397">
        <f t="shared" si="67"/>
        <v>0</v>
      </c>
      <c r="AD151" s="397">
        <f t="shared" si="67"/>
        <v>0</v>
      </c>
      <c r="AE151" s="397">
        <f t="shared" si="67"/>
        <v>0</v>
      </c>
      <c r="AF151" s="397">
        <f t="shared" si="67"/>
        <v>0</v>
      </c>
      <c r="AG151" s="397">
        <f t="shared" si="67"/>
        <v>0</v>
      </c>
      <c r="AH151" s="397">
        <f t="shared" si="67"/>
        <v>0</v>
      </c>
      <c r="AI151" s="397">
        <f t="shared" si="67"/>
        <v>0</v>
      </c>
      <c r="AJ151" s="397">
        <f t="shared" si="67"/>
        <v>0</v>
      </c>
      <c r="AK151" s="397">
        <f t="shared" si="67"/>
        <v>0</v>
      </c>
      <c r="AL151" s="397">
        <f t="shared" si="67"/>
        <v>0</v>
      </c>
      <c r="AM151" s="397">
        <f t="shared" si="67"/>
        <v>0</v>
      </c>
    </row>
    <row r="152" spans="1:39" s="95" customFormat="1" hidden="1" x14ac:dyDescent="0.25">
      <c r="A152" s="662"/>
      <c r="B152" s="74" t="s">
        <v>22</v>
      </c>
      <c r="C152" s="397">
        <f t="shared" si="61"/>
        <v>0</v>
      </c>
      <c r="D152" s="397">
        <f t="shared" si="62"/>
        <v>0</v>
      </c>
      <c r="E152" s="397">
        <f t="shared" si="62"/>
        <v>0</v>
      </c>
      <c r="F152" s="397">
        <f t="shared" si="67"/>
        <v>0</v>
      </c>
      <c r="G152" s="397">
        <f t="shared" si="67"/>
        <v>0</v>
      </c>
      <c r="H152" s="397">
        <f t="shared" si="67"/>
        <v>0</v>
      </c>
      <c r="I152" s="397">
        <f t="shared" si="67"/>
        <v>0</v>
      </c>
      <c r="J152" s="397">
        <f t="shared" si="67"/>
        <v>0</v>
      </c>
      <c r="K152" s="397">
        <f t="shared" si="67"/>
        <v>0</v>
      </c>
      <c r="L152" s="397">
        <f t="shared" si="67"/>
        <v>0</v>
      </c>
      <c r="M152" s="397">
        <f t="shared" si="67"/>
        <v>0</v>
      </c>
      <c r="N152" s="397">
        <f t="shared" si="67"/>
        <v>0</v>
      </c>
      <c r="O152" s="397">
        <f t="shared" si="64"/>
        <v>0</v>
      </c>
      <c r="P152" s="397">
        <f t="shared" si="64"/>
        <v>0</v>
      </c>
      <c r="Q152" s="397">
        <f t="shared" si="64"/>
        <v>0</v>
      </c>
      <c r="R152" s="397">
        <f t="shared" si="67"/>
        <v>0</v>
      </c>
      <c r="S152" s="397">
        <f t="shared" si="67"/>
        <v>0</v>
      </c>
      <c r="T152" s="397">
        <f t="shared" si="67"/>
        <v>0</v>
      </c>
      <c r="U152" s="397">
        <f t="shared" si="67"/>
        <v>0</v>
      </c>
      <c r="V152" s="397">
        <f t="shared" si="67"/>
        <v>0</v>
      </c>
      <c r="W152" s="397">
        <f t="shared" si="67"/>
        <v>0</v>
      </c>
      <c r="X152" s="397">
        <f t="shared" si="67"/>
        <v>0</v>
      </c>
      <c r="Y152" s="397">
        <f t="shared" si="67"/>
        <v>0</v>
      </c>
      <c r="Z152" s="397">
        <f t="shared" si="67"/>
        <v>0</v>
      </c>
      <c r="AA152" s="397">
        <f t="shared" si="67"/>
        <v>0</v>
      </c>
      <c r="AB152" s="397">
        <f t="shared" si="67"/>
        <v>0</v>
      </c>
      <c r="AC152" s="397">
        <f t="shared" si="67"/>
        <v>0</v>
      </c>
      <c r="AD152" s="397">
        <f t="shared" si="67"/>
        <v>0</v>
      </c>
      <c r="AE152" s="397">
        <f t="shared" si="67"/>
        <v>0</v>
      </c>
      <c r="AF152" s="397">
        <f t="shared" si="67"/>
        <v>0</v>
      </c>
      <c r="AG152" s="397">
        <f t="shared" si="67"/>
        <v>0</v>
      </c>
      <c r="AH152" s="397">
        <f t="shared" si="67"/>
        <v>0</v>
      </c>
      <c r="AI152" s="397">
        <f t="shared" si="67"/>
        <v>0</v>
      </c>
      <c r="AJ152" s="397">
        <f t="shared" si="67"/>
        <v>0</v>
      </c>
      <c r="AK152" s="397">
        <f t="shared" si="67"/>
        <v>0</v>
      </c>
      <c r="AL152" s="397">
        <f t="shared" si="67"/>
        <v>0</v>
      </c>
      <c r="AM152" s="397">
        <f t="shared" si="67"/>
        <v>0</v>
      </c>
    </row>
    <row r="153" spans="1:39" s="95" customFormat="1" hidden="1" x14ac:dyDescent="0.25">
      <c r="A153" s="662"/>
      <c r="B153" s="74" t="s">
        <v>23</v>
      </c>
      <c r="C153" s="397">
        <f t="shared" si="61"/>
        <v>0</v>
      </c>
      <c r="D153" s="397">
        <f t="shared" si="62"/>
        <v>0</v>
      </c>
      <c r="E153" s="397">
        <f t="shared" si="62"/>
        <v>0</v>
      </c>
      <c r="F153" s="397">
        <f t="shared" ref="F153:AM155" si="68">IF(F33=0,0,((F15*0.5)+E33-F51)*F88*F120*F$2)</f>
        <v>0</v>
      </c>
      <c r="G153" s="397">
        <f t="shared" si="68"/>
        <v>0</v>
      </c>
      <c r="H153" s="397">
        <f t="shared" si="68"/>
        <v>0</v>
      </c>
      <c r="I153" s="397">
        <f t="shared" si="68"/>
        <v>0</v>
      </c>
      <c r="J153" s="397">
        <f t="shared" si="68"/>
        <v>0</v>
      </c>
      <c r="K153" s="397">
        <f t="shared" si="68"/>
        <v>0</v>
      </c>
      <c r="L153" s="397">
        <f t="shared" si="68"/>
        <v>0</v>
      </c>
      <c r="M153" s="397">
        <f t="shared" si="68"/>
        <v>0</v>
      </c>
      <c r="N153" s="397">
        <f t="shared" si="68"/>
        <v>0</v>
      </c>
      <c r="O153" s="397">
        <f t="shared" si="64"/>
        <v>0</v>
      </c>
      <c r="P153" s="397">
        <f t="shared" si="64"/>
        <v>0</v>
      </c>
      <c r="Q153" s="397">
        <f t="shared" si="64"/>
        <v>0</v>
      </c>
      <c r="R153" s="397">
        <f t="shared" si="68"/>
        <v>0</v>
      </c>
      <c r="S153" s="397">
        <f t="shared" si="68"/>
        <v>0</v>
      </c>
      <c r="T153" s="397">
        <f t="shared" si="68"/>
        <v>0</v>
      </c>
      <c r="U153" s="397">
        <f t="shared" si="68"/>
        <v>0</v>
      </c>
      <c r="V153" s="397">
        <f t="shared" si="68"/>
        <v>0</v>
      </c>
      <c r="W153" s="397">
        <f t="shared" si="68"/>
        <v>0</v>
      </c>
      <c r="X153" s="397">
        <f t="shared" si="68"/>
        <v>0</v>
      </c>
      <c r="Y153" s="397">
        <f t="shared" si="68"/>
        <v>0</v>
      </c>
      <c r="Z153" s="397">
        <f t="shared" si="68"/>
        <v>0</v>
      </c>
      <c r="AA153" s="397">
        <f t="shared" si="68"/>
        <v>0</v>
      </c>
      <c r="AB153" s="397">
        <f t="shared" si="68"/>
        <v>0</v>
      </c>
      <c r="AC153" s="397">
        <f t="shared" si="68"/>
        <v>0</v>
      </c>
      <c r="AD153" s="397">
        <f t="shared" si="68"/>
        <v>0</v>
      </c>
      <c r="AE153" s="397">
        <f t="shared" si="68"/>
        <v>0</v>
      </c>
      <c r="AF153" s="397">
        <f t="shared" si="68"/>
        <v>0</v>
      </c>
      <c r="AG153" s="397">
        <f t="shared" si="68"/>
        <v>0</v>
      </c>
      <c r="AH153" s="397">
        <f t="shared" si="68"/>
        <v>0</v>
      </c>
      <c r="AI153" s="397">
        <f t="shared" si="68"/>
        <v>0</v>
      </c>
      <c r="AJ153" s="397">
        <f t="shared" si="68"/>
        <v>0</v>
      </c>
      <c r="AK153" s="397">
        <f t="shared" si="68"/>
        <v>0</v>
      </c>
      <c r="AL153" s="397">
        <f t="shared" si="68"/>
        <v>0</v>
      </c>
      <c r="AM153" s="397">
        <f t="shared" si="68"/>
        <v>0</v>
      </c>
    </row>
    <row r="154" spans="1:39" s="95" customFormat="1" ht="15.75" hidden="1" customHeight="1" x14ac:dyDescent="0.25">
      <c r="A154" s="662"/>
      <c r="B154" s="74" t="s">
        <v>7</v>
      </c>
      <c r="C154" s="397">
        <f t="shared" si="61"/>
        <v>0</v>
      </c>
      <c r="D154" s="397">
        <f t="shared" si="62"/>
        <v>0</v>
      </c>
      <c r="E154" s="397">
        <f t="shared" si="62"/>
        <v>0</v>
      </c>
      <c r="F154" s="397">
        <f t="shared" si="68"/>
        <v>0</v>
      </c>
      <c r="G154" s="397">
        <f t="shared" si="68"/>
        <v>0</v>
      </c>
      <c r="H154" s="397">
        <f t="shared" si="68"/>
        <v>0</v>
      </c>
      <c r="I154" s="397">
        <f t="shared" si="68"/>
        <v>0</v>
      </c>
      <c r="J154" s="397">
        <f t="shared" si="68"/>
        <v>0</v>
      </c>
      <c r="K154" s="397">
        <f t="shared" si="68"/>
        <v>0</v>
      </c>
      <c r="L154" s="397">
        <f t="shared" si="68"/>
        <v>0</v>
      </c>
      <c r="M154" s="397">
        <f t="shared" si="68"/>
        <v>0</v>
      </c>
      <c r="N154" s="397">
        <f t="shared" si="68"/>
        <v>0</v>
      </c>
      <c r="O154" s="397">
        <f t="shared" si="64"/>
        <v>0</v>
      </c>
      <c r="P154" s="397">
        <f t="shared" si="64"/>
        <v>0</v>
      </c>
      <c r="Q154" s="397">
        <f t="shared" si="64"/>
        <v>0</v>
      </c>
      <c r="R154" s="397">
        <f t="shared" si="68"/>
        <v>0</v>
      </c>
      <c r="S154" s="397">
        <f t="shared" si="68"/>
        <v>0</v>
      </c>
      <c r="T154" s="397">
        <f t="shared" si="68"/>
        <v>0</v>
      </c>
      <c r="U154" s="397">
        <f t="shared" si="68"/>
        <v>0</v>
      </c>
      <c r="V154" s="397">
        <f t="shared" si="68"/>
        <v>0</v>
      </c>
      <c r="W154" s="397">
        <f t="shared" si="68"/>
        <v>0</v>
      </c>
      <c r="X154" s="397">
        <f t="shared" si="68"/>
        <v>0</v>
      </c>
      <c r="Y154" s="397">
        <f t="shared" si="68"/>
        <v>0</v>
      </c>
      <c r="Z154" s="397">
        <f t="shared" si="68"/>
        <v>0</v>
      </c>
      <c r="AA154" s="397">
        <f t="shared" si="68"/>
        <v>0</v>
      </c>
      <c r="AB154" s="397">
        <f t="shared" si="68"/>
        <v>0</v>
      </c>
      <c r="AC154" s="397">
        <f t="shared" si="68"/>
        <v>0</v>
      </c>
      <c r="AD154" s="397">
        <f t="shared" si="68"/>
        <v>0</v>
      </c>
      <c r="AE154" s="397">
        <f t="shared" si="68"/>
        <v>0</v>
      </c>
      <c r="AF154" s="397">
        <f t="shared" si="68"/>
        <v>0</v>
      </c>
      <c r="AG154" s="397">
        <f t="shared" si="68"/>
        <v>0</v>
      </c>
      <c r="AH154" s="397">
        <f t="shared" si="68"/>
        <v>0</v>
      </c>
      <c r="AI154" s="397">
        <f t="shared" si="68"/>
        <v>0</v>
      </c>
      <c r="AJ154" s="397">
        <f t="shared" si="68"/>
        <v>0</v>
      </c>
      <c r="AK154" s="397">
        <f t="shared" si="68"/>
        <v>0</v>
      </c>
      <c r="AL154" s="397">
        <f t="shared" si="68"/>
        <v>0</v>
      </c>
      <c r="AM154" s="397">
        <f t="shared" si="68"/>
        <v>0</v>
      </c>
    </row>
    <row r="155" spans="1:39" s="95" customFormat="1" ht="15.75" hidden="1" customHeight="1" x14ac:dyDescent="0.25">
      <c r="A155" s="662"/>
      <c r="B155" s="74" t="s">
        <v>8</v>
      </c>
      <c r="C155" s="397">
        <f t="shared" si="61"/>
        <v>0</v>
      </c>
      <c r="D155" s="397">
        <f t="shared" si="62"/>
        <v>0</v>
      </c>
      <c r="E155" s="397">
        <f t="shared" si="62"/>
        <v>0</v>
      </c>
      <c r="F155" s="397">
        <f t="shared" si="68"/>
        <v>0</v>
      </c>
      <c r="G155" s="397">
        <f t="shared" si="68"/>
        <v>0</v>
      </c>
      <c r="H155" s="397">
        <f t="shared" si="68"/>
        <v>0</v>
      </c>
      <c r="I155" s="397">
        <f t="shared" si="68"/>
        <v>0</v>
      </c>
      <c r="J155" s="397">
        <f t="shared" si="68"/>
        <v>0</v>
      </c>
      <c r="K155" s="397">
        <f t="shared" si="68"/>
        <v>0</v>
      </c>
      <c r="L155" s="397">
        <f t="shared" si="68"/>
        <v>0</v>
      </c>
      <c r="M155" s="397">
        <f t="shared" si="68"/>
        <v>0</v>
      </c>
      <c r="N155" s="397">
        <f t="shared" si="68"/>
        <v>0</v>
      </c>
      <c r="O155" s="397">
        <f t="shared" si="64"/>
        <v>0</v>
      </c>
      <c r="P155" s="397">
        <f t="shared" si="64"/>
        <v>0</v>
      </c>
      <c r="Q155" s="397">
        <f t="shared" si="64"/>
        <v>0</v>
      </c>
      <c r="R155" s="397">
        <f t="shared" si="68"/>
        <v>0</v>
      </c>
      <c r="S155" s="397">
        <f t="shared" si="68"/>
        <v>0</v>
      </c>
      <c r="T155" s="397">
        <f t="shared" si="68"/>
        <v>0</v>
      </c>
      <c r="U155" s="397">
        <f t="shared" si="68"/>
        <v>0</v>
      </c>
      <c r="V155" s="397">
        <f t="shared" si="68"/>
        <v>0</v>
      </c>
      <c r="W155" s="397">
        <f t="shared" si="68"/>
        <v>0</v>
      </c>
      <c r="X155" s="397">
        <f t="shared" si="68"/>
        <v>0</v>
      </c>
      <c r="Y155" s="397">
        <f t="shared" si="68"/>
        <v>0</v>
      </c>
      <c r="Z155" s="397">
        <f t="shared" si="68"/>
        <v>0</v>
      </c>
      <c r="AA155" s="397">
        <f t="shared" si="68"/>
        <v>0</v>
      </c>
      <c r="AB155" s="397">
        <f t="shared" si="68"/>
        <v>0</v>
      </c>
      <c r="AC155" s="397">
        <f t="shared" si="68"/>
        <v>0</v>
      </c>
      <c r="AD155" s="397">
        <f t="shared" si="68"/>
        <v>0</v>
      </c>
      <c r="AE155" s="397">
        <f t="shared" si="68"/>
        <v>0</v>
      </c>
      <c r="AF155" s="397">
        <f t="shared" si="68"/>
        <v>0</v>
      </c>
      <c r="AG155" s="397">
        <f t="shared" si="68"/>
        <v>0</v>
      </c>
      <c r="AH155" s="397">
        <f t="shared" si="68"/>
        <v>0</v>
      </c>
      <c r="AI155" s="397">
        <f t="shared" si="68"/>
        <v>0</v>
      </c>
      <c r="AJ155" s="397">
        <f t="shared" si="68"/>
        <v>0</v>
      </c>
      <c r="AK155" s="397">
        <f t="shared" si="68"/>
        <v>0</v>
      </c>
      <c r="AL155" s="397">
        <f t="shared" si="68"/>
        <v>0</v>
      </c>
      <c r="AM155" s="397">
        <f t="shared" si="68"/>
        <v>0</v>
      </c>
    </row>
    <row r="156" spans="1:39" s="95" customFormat="1" ht="15.75" hidden="1" customHeight="1" x14ac:dyDescent="0.25">
      <c r="A156" s="662"/>
      <c r="B156" s="13"/>
      <c r="C156" s="306"/>
      <c r="D156" s="306"/>
      <c r="E156" s="306"/>
      <c r="F156" s="306"/>
      <c r="G156" s="306"/>
      <c r="H156" s="306"/>
      <c r="I156" s="306"/>
      <c r="J156" s="306"/>
      <c r="K156" s="306"/>
      <c r="L156" s="306"/>
      <c r="M156" s="306"/>
      <c r="N156" s="306"/>
      <c r="O156" s="306"/>
      <c r="P156" s="306"/>
      <c r="Q156" s="306"/>
      <c r="R156" s="306"/>
      <c r="S156" s="306"/>
      <c r="T156" s="306"/>
      <c r="U156" s="306"/>
      <c r="V156" s="306"/>
      <c r="W156" s="306"/>
      <c r="X156" s="306"/>
      <c r="Y156" s="306"/>
      <c r="Z156" s="306"/>
      <c r="AA156" s="306"/>
      <c r="AB156" s="306"/>
      <c r="AC156" s="306"/>
      <c r="AD156" s="306"/>
      <c r="AE156" s="306"/>
      <c r="AF156" s="306"/>
      <c r="AG156" s="306"/>
      <c r="AH156" s="306"/>
      <c r="AI156" s="306"/>
      <c r="AJ156" s="306"/>
      <c r="AK156" s="306"/>
      <c r="AL156" s="306"/>
      <c r="AM156" s="306"/>
    </row>
    <row r="157" spans="1:39" s="95" customFormat="1" ht="15.75" hidden="1" customHeight="1" x14ac:dyDescent="0.25">
      <c r="A157" s="662"/>
      <c r="B157" s="226" t="s">
        <v>25</v>
      </c>
      <c r="C157" s="397">
        <f>SUM(C143:C156)</f>
        <v>0</v>
      </c>
      <c r="D157" s="397">
        <f>SUM(D143:D156)</f>
        <v>0</v>
      </c>
      <c r="E157" s="397">
        <f t="shared" ref="E157:AM157" si="69">SUM(E143:E156)</f>
        <v>0</v>
      </c>
      <c r="F157" s="397">
        <f t="shared" si="69"/>
        <v>0</v>
      </c>
      <c r="G157" s="397">
        <f t="shared" si="69"/>
        <v>0</v>
      </c>
      <c r="H157" s="397">
        <f t="shared" si="69"/>
        <v>0</v>
      </c>
      <c r="I157" s="397">
        <f t="shared" si="69"/>
        <v>0</v>
      </c>
      <c r="J157" s="397">
        <f t="shared" si="69"/>
        <v>0</v>
      </c>
      <c r="K157" s="397">
        <f t="shared" si="69"/>
        <v>0</v>
      </c>
      <c r="L157" s="397">
        <f t="shared" si="69"/>
        <v>0</v>
      </c>
      <c r="M157" s="397">
        <f t="shared" si="69"/>
        <v>0</v>
      </c>
      <c r="N157" s="397">
        <f t="shared" si="69"/>
        <v>0</v>
      </c>
      <c r="O157" s="397">
        <f t="shared" si="69"/>
        <v>0</v>
      </c>
      <c r="P157" s="397">
        <f t="shared" si="69"/>
        <v>0</v>
      </c>
      <c r="Q157" s="397">
        <f t="shared" si="69"/>
        <v>0</v>
      </c>
      <c r="R157" s="397">
        <f t="shared" si="69"/>
        <v>0</v>
      </c>
      <c r="S157" s="397">
        <f t="shared" si="69"/>
        <v>0</v>
      </c>
      <c r="T157" s="397">
        <f t="shared" si="69"/>
        <v>0</v>
      </c>
      <c r="U157" s="397">
        <f t="shared" si="69"/>
        <v>0</v>
      </c>
      <c r="V157" s="397">
        <f t="shared" si="69"/>
        <v>0</v>
      </c>
      <c r="W157" s="397">
        <f t="shared" si="69"/>
        <v>0</v>
      </c>
      <c r="X157" s="397">
        <f t="shared" si="69"/>
        <v>0</v>
      </c>
      <c r="Y157" s="397">
        <f t="shared" si="69"/>
        <v>0</v>
      </c>
      <c r="Z157" s="397">
        <f t="shared" si="69"/>
        <v>0</v>
      </c>
      <c r="AA157" s="397">
        <f t="shared" si="69"/>
        <v>0</v>
      </c>
      <c r="AB157" s="397">
        <f t="shared" si="69"/>
        <v>0</v>
      </c>
      <c r="AC157" s="397">
        <f t="shared" si="69"/>
        <v>0</v>
      </c>
      <c r="AD157" s="397">
        <f t="shared" si="69"/>
        <v>0</v>
      </c>
      <c r="AE157" s="397">
        <f t="shared" si="69"/>
        <v>0</v>
      </c>
      <c r="AF157" s="397">
        <f t="shared" si="69"/>
        <v>0</v>
      </c>
      <c r="AG157" s="397">
        <f t="shared" si="69"/>
        <v>0</v>
      </c>
      <c r="AH157" s="397">
        <f t="shared" si="69"/>
        <v>0</v>
      </c>
      <c r="AI157" s="397">
        <f t="shared" si="69"/>
        <v>0</v>
      </c>
      <c r="AJ157" s="397">
        <f t="shared" si="69"/>
        <v>0</v>
      </c>
      <c r="AK157" s="397">
        <f t="shared" si="69"/>
        <v>0</v>
      </c>
      <c r="AL157" s="397">
        <f t="shared" si="69"/>
        <v>0</v>
      </c>
      <c r="AM157" s="397">
        <f t="shared" si="69"/>
        <v>0</v>
      </c>
    </row>
    <row r="158" spans="1:39" s="95" customFormat="1" ht="16.5" hidden="1" customHeight="1" thickBot="1" x14ac:dyDescent="0.3">
      <c r="A158" s="663"/>
      <c r="B158" s="127" t="s">
        <v>26</v>
      </c>
      <c r="C158" s="405">
        <f>C157</f>
        <v>0</v>
      </c>
      <c r="D158" s="405">
        <f>C158+D157</f>
        <v>0</v>
      </c>
      <c r="E158" s="405">
        <f t="shared" ref="E158:AM158" si="70">D158+E157</f>
        <v>0</v>
      </c>
      <c r="F158" s="405">
        <f t="shared" si="70"/>
        <v>0</v>
      </c>
      <c r="G158" s="405">
        <f t="shared" si="70"/>
        <v>0</v>
      </c>
      <c r="H158" s="405">
        <f t="shared" si="70"/>
        <v>0</v>
      </c>
      <c r="I158" s="405">
        <f t="shared" si="70"/>
        <v>0</v>
      </c>
      <c r="J158" s="405">
        <f t="shared" si="70"/>
        <v>0</v>
      </c>
      <c r="K158" s="405">
        <f t="shared" si="70"/>
        <v>0</v>
      </c>
      <c r="L158" s="405">
        <f t="shared" si="70"/>
        <v>0</v>
      </c>
      <c r="M158" s="405">
        <f t="shared" si="70"/>
        <v>0</v>
      </c>
      <c r="N158" s="405">
        <f t="shared" si="70"/>
        <v>0</v>
      </c>
      <c r="O158" s="405">
        <f t="shared" si="70"/>
        <v>0</v>
      </c>
      <c r="P158" s="405">
        <f t="shared" si="70"/>
        <v>0</v>
      </c>
      <c r="Q158" s="405">
        <f t="shared" si="70"/>
        <v>0</v>
      </c>
      <c r="R158" s="405">
        <f t="shared" si="70"/>
        <v>0</v>
      </c>
      <c r="S158" s="405">
        <f t="shared" si="70"/>
        <v>0</v>
      </c>
      <c r="T158" s="405">
        <f t="shared" si="70"/>
        <v>0</v>
      </c>
      <c r="U158" s="405">
        <f t="shared" si="70"/>
        <v>0</v>
      </c>
      <c r="V158" s="405">
        <f t="shared" si="70"/>
        <v>0</v>
      </c>
      <c r="W158" s="405">
        <f t="shared" si="70"/>
        <v>0</v>
      </c>
      <c r="X158" s="405">
        <f t="shared" si="70"/>
        <v>0</v>
      </c>
      <c r="Y158" s="405">
        <f t="shared" si="70"/>
        <v>0</v>
      </c>
      <c r="Z158" s="405">
        <f t="shared" si="70"/>
        <v>0</v>
      </c>
      <c r="AA158" s="405">
        <f t="shared" si="70"/>
        <v>0</v>
      </c>
      <c r="AB158" s="405">
        <f t="shared" si="70"/>
        <v>0</v>
      </c>
      <c r="AC158" s="405">
        <f t="shared" si="70"/>
        <v>0</v>
      </c>
      <c r="AD158" s="405">
        <f t="shared" si="70"/>
        <v>0</v>
      </c>
      <c r="AE158" s="405">
        <f t="shared" si="70"/>
        <v>0</v>
      </c>
      <c r="AF158" s="405">
        <f t="shared" si="70"/>
        <v>0</v>
      </c>
      <c r="AG158" s="405">
        <f t="shared" si="70"/>
        <v>0</v>
      </c>
      <c r="AH158" s="405">
        <f t="shared" si="70"/>
        <v>0</v>
      </c>
      <c r="AI158" s="405">
        <f t="shared" si="70"/>
        <v>0</v>
      </c>
      <c r="AJ158" s="405">
        <f t="shared" si="70"/>
        <v>0</v>
      </c>
      <c r="AK158" s="405">
        <f t="shared" si="70"/>
        <v>0</v>
      </c>
      <c r="AL158" s="405">
        <f t="shared" si="70"/>
        <v>0</v>
      </c>
      <c r="AM158" s="405">
        <f t="shared" si="70"/>
        <v>0</v>
      </c>
    </row>
    <row r="159" spans="1:39" s="95" customFormat="1" hidden="1" x14ac:dyDescent="0.25">
      <c r="C159" s="97"/>
      <c r="D159" s="97"/>
      <c r="E159" s="97"/>
      <c r="F159" s="97"/>
      <c r="G159" s="97"/>
      <c r="H159" s="97"/>
      <c r="I159" s="97"/>
      <c r="J159" s="97"/>
      <c r="K159" s="97"/>
      <c r="L159" s="97"/>
      <c r="M159" s="97"/>
      <c r="N159" s="97"/>
    </row>
    <row r="160" spans="1:39" s="95" customFormat="1" ht="15.75" hidden="1" thickBot="1" x14ac:dyDescent="0.3">
      <c r="C160" s="97"/>
      <c r="D160" s="97"/>
      <c r="E160" s="97"/>
      <c r="F160" s="97"/>
      <c r="G160" s="97"/>
      <c r="H160" s="97"/>
      <c r="I160" s="97"/>
      <c r="J160" s="97"/>
      <c r="K160" s="97"/>
      <c r="L160" s="97"/>
      <c r="M160" s="97"/>
      <c r="N160" s="97"/>
    </row>
    <row r="161" spans="1:39" s="95" customFormat="1" ht="16.5" hidden="1" thickBot="1" x14ac:dyDescent="0.3">
      <c r="A161" s="661" t="s">
        <v>121</v>
      </c>
      <c r="B161" s="247" t="s">
        <v>117</v>
      </c>
      <c r="C161" s="135">
        <f>C$4</f>
        <v>45292</v>
      </c>
      <c r="D161" s="135">
        <f t="shared" ref="D161:AM161" si="71">D$4</f>
        <v>45323</v>
      </c>
      <c r="E161" s="135">
        <f t="shared" si="71"/>
        <v>45352</v>
      </c>
      <c r="F161" s="135">
        <f t="shared" si="71"/>
        <v>45383</v>
      </c>
      <c r="G161" s="135">
        <f t="shared" si="71"/>
        <v>45413</v>
      </c>
      <c r="H161" s="135">
        <f t="shared" si="71"/>
        <v>45444</v>
      </c>
      <c r="I161" s="135">
        <f t="shared" si="71"/>
        <v>45474</v>
      </c>
      <c r="J161" s="135">
        <f t="shared" si="71"/>
        <v>45505</v>
      </c>
      <c r="K161" s="135">
        <f t="shared" si="71"/>
        <v>45536</v>
      </c>
      <c r="L161" s="135">
        <f t="shared" si="71"/>
        <v>45566</v>
      </c>
      <c r="M161" s="135">
        <f t="shared" si="71"/>
        <v>45597</v>
      </c>
      <c r="N161" s="135">
        <f t="shared" si="71"/>
        <v>45627</v>
      </c>
      <c r="O161" s="135">
        <f t="shared" si="71"/>
        <v>45658</v>
      </c>
      <c r="P161" s="135">
        <f t="shared" si="71"/>
        <v>45689</v>
      </c>
      <c r="Q161" s="135">
        <f t="shared" si="71"/>
        <v>45717</v>
      </c>
      <c r="R161" s="135">
        <f t="shared" si="71"/>
        <v>45748</v>
      </c>
      <c r="S161" s="135">
        <f t="shared" si="71"/>
        <v>45778</v>
      </c>
      <c r="T161" s="135">
        <f t="shared" si="71"/>
        <v>45809</v>
      </c>
      <c r="U161" s="135">
        <f t="shared" si="71"/>
        <v>45839</v>
      </c>
      <c r="V161" s="135">
        <f t="shared" si="71"/>
        <v>45870</v>
      </c>
      <c r="W161" s="135">
        <f t="shared" si="71"/>
        <v>45901</v>
      </c>
      <c r="X161" s="135">
        <f t="shared" si="71"/>
        <v>45931</v>
      </c>
      <c r="Y161" s="135">
        <f t="shared" si="71"/>
        <v>45962</v>
      </c>
      <c r="Z161" s="135">
        <f t="shared" si="71"/>
        <v>45992</v>
      </c>
      <c r="AA161" s="135">
        <f t="shared" si="71"/>
        <v>46023</v>
      </c>
      <c r="AB161" s="135">
        <f t="shared" si="71"/>
        <v>46054</v>
      </c>
      <c r="AC161" s="135">
        <f t="shared" si="71"/>
        <v>46082</v>
      </c>
      <c r="AD161" s="135">
        <f t="shared" si="71"/>
        <v>46113</v>
      </c>
      <c r="AE161" s="135">
        <f t="shared" si="71"/>
        <v>46143</v>
      </c>
      <c r="AF161" s="135">
        <f t="shared" si="71"/>
        <v>46174</v>
      </c>
      <c r="AG161" s="135">
        <f t="shared" si="71"/>
        <v>46204</v>
      </c>
      <c r="AH161" s="135">
        <f t="shared" si="71"/>
        <v>46235</v>
      </c>
      <c r="AI161" s="135">
        <f t="shared" si="71"/>
        <v>46266</v>
      </c>
      <c r="AJ161" s="135">
        <f t="shared" si="71"/>
        <v>46296</v>
      </c>
      <c r="AK161" s="135">
        <f t="shared" si="71"/>
        <v>46327</v>
      </c>
      <c r="AL161" s="135">
        <f t="shared" si="71"/>
        <v>46357</v>
      </c>
      <c r="AM161" s="135">
        <f t="shared" si="71"/>
        <v>46388</v>
      </c>
    </row>
    <row r="162" spans="1:39" s="95" customFormat="1" hidden="1" x14ac:dyDescent="0.25">
      <c r="A162" s="662"/>
      <c r="B162" s="227" t="s">
        <v>19</v>
      </c>
      <c r="C162" s="397">
        <f>IF(C23=0,0,((C5*0.5)-C41)*C78*C127*C$2)</f>
        <v>0</v>
      </c>
      <c r="D162" s="397">
        <f>IF(D23=0,0,((D5*0.5)+C23-D41)*D78*D127*D$2)</f>
        <v>0</v>
      </c>
      <c r="E162" s="397">
        <f t="shared" ref="E162:AM163" si="72">IF(E23=0,0,((E5*0.5)+D23-E41)*E78*E127*E$2)</f>
        <v>0</v>
      </c>
      <c r="F162" s="397">
        <f t="shared" si="72"/>
        <v>0</v>
      </c>
      <c r="G162" s="397">
        <f t="shared" si="72"/>
        <v>0</v>
      </c>
      <c r="H162" s="397">
        <f t="shared" si="72"/>
        <v>0</v>
      </c>
      <c r="I162" s="397">
        <f t="shared" si="72"/>
        <v>0</v>
      </c>
      <c r="J162" s="397">
        <f t="shared" si="72"/>
        <v>0</v>
      </c>
      <c r="K162" s="397">
        <f t="shared" si="72"/>
        <v>0</v>
      </c>
      <c r="L162" s="397">
        <f t="shared" si="72"/>
        <v>0</v>
      </c>
      <c r="M162" s="397">
        <f t="shared" si="72"/>
        <v>0</v>
      </c>
      <c r="N162" s="397">
        <f t="shared" si="72"/>
        <v>0</v>
      </c>
      <c r="O162" s="397">
        <f t="shared" si="72"/>
        <v>0</v>
      </c>
      <c r="P162" s="397">
        <f t="shared" si="72"/>
        <v>0</v>
      </c>
      <c r="Q162" s="397">
        <f t="shared" si="72"/>
        <v>0</v>
      </c>
      <c r="R162" s="397">
        <f t="shared" si="72"/>
        <v>0</v>
      </c>
      <c r="S162" s="397">
        <f t="shared" si="72"/>
        <v>0</v>
      </c>
      <c r="T162" s="397">
        <f t="shared" si="72"/>
        <v>0</v>
      </c>
      <c r="U162" s="397">
        <f t="shared" si="72"/>
        <v>0</v>
      </c>
      <c r="V162" s="397">
        <f t="shared" si="72"/>
        <v>0</v>
      </c>
      <c r="W162" s="397">
        <f t="shared" si="72"/>
        <v>0</v>
      </c>
      <c r="X162" s="397">
        <f t="shared" si="72"/>
        <v>0</v>
      </c>
      <c r="Y162" s="397">
        <f t="shared" si="72"/>
        <v>0</v>
      </c>
      <c r="Z162" s="397">
        <f t="shared" si="72"/>
        <v>0</v>
      </c>
      <c r="AA162" s="397">
        <f t="shared" si="72"/>
        <v>0</v>
      </c>
      <c r="AB162" s="397">
        <f t="shared" si="72"/>
        <v>0</v>
      </c>
      <c r="AC162" s="397">
        <f t="shared" si="72"/>
        <v>0</v>
      </c>
      <c r="AD162" s="397">
        <f t="shared" si="72"/>
        <v>0</v>
      </c>
      <c r="AE162" s="397">
        <f t="shared" si="72"/>
        <v>0</v>
      </c>
      <c r="AF162" s="397">
        <f t="shared" si="72"/>
        <v>0</v>
      </c>
      <c r="AG162" s="397">
        <f t="shared" si="72"/>
        <v>0</v>
      </c>
      <c r="AH162" s="397">
        <f t="shared" si="72"/>
        <v>0</v>
      </c>
      <c r="AI162" s="397">
        <f t="shared" si="72"/>
        <v>0</v>
      </c>
      <c r="AJ162" s="397">
        <f t="shared" si="72"/>
        <v>0</v>
      </c>
      <c r="AK162" s="397">
        <f t="shared" si="72"/>
        <v>0</v>
      </c>
      <c r="AL162" s="397">
        <f t="shared" si="72"/>
        <v>0</v>
      </c>
      <c r="AM162" s="397">
        <f t="shared" si="72"/>
        <v>0</v>
      </c>
    </row>
    <row r="163" spans="1:39" s="95" customFormat="1" hidden="1" x14ac:dyDescent="0.25">
      <c r="A163" s="662"/>
      <c r="B163" s="227" t="s">
        <v>0</v>
      </c>
      <c r="C163" s="397">
        <f t="shared" ref="C163:C174" si="73">IF(C24=0,0,((C6*0.5)-C42)*C79*C128*C$2)</f>
        <v>0</v>
      </c>
      <c r="D163" s="397">
        <f t="shared" ref="D163:S174" si="74">IF(D24=0,0,((D6*0.5)+C24-D42)*D79*D128*D$2)</f>
        <v>0</v>
      </c>
      <c r="E163" s="397">
        <f t="shared" si="74"/>
        <v>0</v>
      </c>
      <c r="F163" s="397">
        <f t="shared" si="74"/>
        <v>0</v>
      </c>
      <c r="G163" s="397">
        <f t="shared" si="74"/>
        <v>0</v>
      </c>
      <c r="H163" s="397">
        <f t="shared" si="74"/>
        <v>0</v>
      </c>
      <c r="I163" s="397">
        <f t="shared" si="74"/>
        <v>0</v>
      </c>
      <c r="J163" s="397">
        <f t="shared" si="74"/>
        <v>0</v>
      </c>
      <c r="K163" s="397">
        <f t="shared" si="74"/>
        <v>0</v>
      </c>
      <c r="L163" s="397">
        <f t="shared" si="74"/>
        <v>0</v>
      </c>
      <c r="M163" s="397">
        <f t="shared" si="74"/>
        <v>0</v>
      </c>
      <c r="N163" s="397">
        <f t="shared" si="74"/>
        <v>0</v>
      </c>
      <c r="O163" s="397">
        <f t="shared" si="74"/>
        <v>0</v>
      </c>
      <c r="P163" s="397">
        <f t="shared" si="74"/>
        <v>0</v>
      </c>
      <c r="Q163" s="397">
        <f t="shared" si="74"/>
        <v>0</v>
      </c>
      <c r="R163" s="397">
        <f t="shared" si="74"/>
        <v>0</v>
      </c>
      <c r="S163" s="397">
        <f t="shared" si="74"/>
        <v>0</v>
      </c>
      <c r="T163" s="397">
        <f t="shared" si="72"/>
        <v>0</v>
      </c>
      <c r="U163" s="397">
        <f t="shared" si="72"/>
        <v>0</v>
      </c>
      <c r="V163" s="397">
        <f t="shared" si="72"/>
        <v>0</v>
      </c>
      <c r="W163" s="397">
        <f t="shared" si="72"/>
        <v>0</v>
      </c>
      <c r="X163" s="397">
        <f t="shared" si="72"/>
        <v>0</v>
      </c>
      <c r="Y163" s="397">
        <f t="shared" si="72"/>
        <v>0</v>
      </c>
      <c r="Z163" s="397">
        <f t="shared" si="72"/>
        <v>0</v>
      </c>
      <c r="AA163" s="397">
        <f t="shared" si="72"/>
        <v>0</v>
      </c>
      <c r="AB163" s="397">
        <f t="shared" si="72"/>
        <v>0</v>
      </c>
      <c r="AC163" s="397">
        <f t="shared" si="72"/>
        <v>0</v>
      </c>
      <c r="AD163" s="397">
        <f t="shared" si="72"/>
        <v>0</v>
      </c>
      <c r="AE163" s="397">
        <f t="shared" si="72"/>
        <v>0</v>
      </c>
      <c r="AF163" s="397">
        <f t="shared" si="72"/>
        <v>0</v>
      </c>
      <c r="AG163" s="397">
        <f t="shared" si="72"/>
        <v>0</v>
      </c>
      <c r="AH163" s="397">
        <f t="shared" si="72"/>
        <v>0</v>
      </c>
      <c r="AI163" s="397">
        <f t="shared" si="72"/>
        <v>0</v>
      </c>
      <c r="AJ163" s="397">
        <f t="shared" si="72"/>
        <v>0</v>
      </c>
      <c r="AK163" s="397">
        <f t="shared" si="72"/>
        <v>0</v>
      </c>
      <c r="AL163" s="397">
        <f t="shared" si="72"/>
        <v>0</v>
      </c>
      <c r="AM163" s="397">
        <f t="shared" si="72"/>
        <v>0</v>
      </c>
    </row>
    <row r="164" spans="1:39" s="95" customFormat="1" hidden="1" x14ac:dyDescent="0.25">
      <c r="A164" s="662"/>
      <c r="B164" s="227" t="s">
        <v>20</v>
      </c>
      <c r="C164" s="397">
        <f t="shared" si="73"/>
        <v>0</v>
      </c>
      <c r="D164" s="397">
        <f t="shared" si="74"/>
        <v>0</v>
      </c>
      <c r="E164" s="397">
        <f t="shared" ref="E164:AM167" si="75">IF(E25=0,0,((E7*0.5)+D25-E43)*E80*E129*E$2)</f>
        <v>0</v>
      </c>
      <c r="F164" s="397">
        <f t="shared" si="75"/>
        <v>0</v>
      </c>
      <c r="G164" s="397">
        <f t="shared" si="75"/>
        <v>0</v>
      </c>
      <c r="H164" s="397">
        <f t="shared" si="75"/>
        <v>0</v>
      </c>
      <c r="I164" s="397">
        <f t="shared" si="75"/>
        <v>0</v>
      </c>
      <c r="J164" s="397">
        <f t="shared" si="75"/>
        <v>0</v>
      </c>
      <c r="K164" s="397">
        <f t="shared" si="75"/>
        <v>0</v>
      </c>
      <c r="L164" s="397">
        <f t="shared" si="75"/>
        <v>0</v>
      </c>
      <c r="M164" s="397">
        <f t="shared" si="75"/>
        <v>0</v>
      </c>
      <c r="N164" s="397">
        <f t="shared" si="75"/>
        <v>0</v>
      </c>
      <c r="O164" s="397">
        <f t="shared" si="75"/>
        <v>0</v>
      </c>
      <c r="P164" s="397">
        <f t="shared" si="75"/>
        <v>0</v>
      </c>
      <c r="Q164" s="397">
        <f t="shared" si="75"/>
        <v>0</v>
      </c>
      <c r="R164" s="397">
        <f t="shared" si="75"/>
        <v>0</v>
      </c>
      <c r="S164" s="397">
        <f t="shared" si="75"/>
        <v>0</v>
      </c>
      <c r="T164" s="397">
        <f t="shared" si="75"/>
        <v>0</v>
      </c>
      <c r="U164" s="397">
        <f t="shared" si="75"/>
        <v>0</v>
      </c>
      <c r="V164" s="397">
        <f t="shared" si="75"/>
        <v>0</v>
      </c>
      <c r="W164" s="397">
        <f t="shared" si="75"/>
        <v>0</v>
      </c>
      <c r="X164" s="397">
        <f t="shared" si="75"/>
        <v>0</v>
      </c>
      <c r="Y164" s="397">
        <f t="shared" si="75"/>
        <v>0</v>
      </c>
      <c r="Z164" s="397">
        <f t="shared" si="75"/>
        <v>0</v>
      </c>
      <c r="AA164" s="397">
        <f t="shared" si="75"/>
        <v>0</v>
      </c>
      <c r="AB164" s="397">
        <f t="shared" si="75"/>
        <v>0</v>
      </c>
      <c r="AC164" s="397">
        <f t="shared" si="75"/>
        <v>0</v>
      </c>
      <c r="AD164" s="397">
        <f t="shared" si="75"/>
        <v>0</v>
      </c>
      <c r="AE164" s="397">
        <f t="shared" si="75"/>
        <v>0</v>
      </c>
      <c r="AF164" s="397">
        <f t="shared" si="75"/>
        <v>0</v>
      </c>
      <c r="AG164" s="397">
        <f t="shared" si="75"/>
        <v>0</v>
      </c>
      <c r="AH164" s="397">
        <f t="shared" si="75"/>
        <v>0</v>
      </c>
      <c r="AI164" s="397">
        <f t="shared" si="75"/>
        <v>0</v>
      </c>
      <c r="AJ164" s="397">
        <f t="shared" si="75"/>
        <v>0</v>
      </c>
      <c r="AK164" s="397">
        <f t="shared" si="75"/>
        <v>0</v>
      </c>
      <c r="AL164" s="397">
        <f t="shared" si="75"/>
        <v>0</v>
      </c>
      <c r="AM164" s="397">
        <f t="shared" si="75"/>
        <v>0</v>
      </c>
    </row>
    <row r="165" spans="1:39" s="95" customFormat="1" hidden="1" x14ac:dyDescent="0.25">
      <c r="A165" s="662"/>
      <c r="B165" s="227" t="s">
        <v>1</v>
      </c>
      <c r="C165" s="397">
        <f t="shared" si="73"/>
        <v>0</v>
      </c>
      <c r="D165" s="397">
        <f t="shared" si="74"/>
        <v>0</v>
      </c>
      <c r="E165" s="397">
        <f t="shared" si="75"/>
        <v>0</v>
      </c>
      <c r="F165" s="397">
        <f t="shared" si="75"/>
        <v>0</v>
      </c>
      <c r="G165" s="397">
        <f t="shared" si="75"/>
        <v>0</v>
      </c>
      <c r="H165" s="397">
        <f t="shared" si="75"/>
        <v>0</v>
      </c>
      <c r="I165" s="397">
        <f t="shared" si="75"/>
        <v>0</v>
      </c>
      <c r="J165" s="397">
        <f t="shared" si="75"/>
        <v>0</v>
      </c>
      <c r="K165" s="397">
        <f t="shared" si="75"/>
        <v>0</v>
      </c>
      <c r="L165" s="397">
        <f t="shared" si="75"/>
        <v>0</v>
      </c>
      <c r="M165" s="397">
        <f t="shared" si="75"/>
        <v>0</v>
      </c>
      <c r="N165" s="397">
        <f t="shared" si="75"/>
        <v>0</v>
      </c>
      <c r="O165" s="397">
        <f t="shared" si="75"/>
        <v>0</v>
      </c>
      <c r="P165" s="397">
        <f t="shared" si="75"/>
        <v>0</v>
      </c>
      <c r="Q165" s="397">
        <f t="shared" si="75"/>
        <v>0</v>
      </c>
      <c r="R165" s="397">
        <f t="shared" si="75"/>
        <v>0</v>
      </c>
      <c r="S165" s="397">
        <f t="shared" si="75"/>
        <v>0</v>
      </c>
      <c r="T165" s="397">
        <f t="shared" si="75"/>
        <v>0</v>
      </c>
      <c r="U165" s="397">
        <f t="shared" si="75"/>
        <v>0</v>
      </c>
      <c r="V165" s="397">
        <f t="shared" si="75"/>
        <v>0</v>
      </c>
      <c r="W165" s="397">
        <f t="shared" si="75"/>
        <v>0</v>
      </c>
      <c r="X165" s="397">
        <f t="shared" si="75"/>
        <v>0</v>
      </c>
      <c r="Y165" s="397">
        <f t="shared" si="75"/>
        <v>0</v>
      </c>
      <c r="Z165" s="397">
        <f t="shared" si="75"/>
        <v>0</v>
      </c>
      <c r="AA165" s="397">
        <f t="shared" si="75"/>
        <v>0</v>
      </c>
      <c r="AB165" s="397">
        <f t="shared" si="75"/>
        <v>0</v>
      </c>
      <c r="AC165" s="397">
        <f t="shared" si="75"/>
        <v>0</v>
      </c>
      <c r="AD165" s="397">
        <f t="shared" si="75"/>
        <v>0</v>
      </c>
      <c r="AE165" s="397">
        <f t="shared" si="75"/>
        <v>0</v>
      </c>
      <c r="AF165" s="397">
        <f t="shared" si="75"/>
        <v>0</v>
      </c>
      <c r="AG165" s="397">
        <f t="shared" si="75"/>
        <v>0</v>
      </c>
      <c r="AH165" s="397">
        <f t="shared" si="75"/>
        <v>0</v>
      </c>
      <c r="AI165" s="397">
        <f t="shared" si="75"/>
        <v>0</v>
      </c>
      <c r="AJ165" s="397">
        <f t="shared" si="75"/>
        <v>0</v>
      </c>
      <c r="AK165" s="397">
        <f t="shared" si="75"/>
        <v>0</v>
      </c>
      <c r="AL165" s="397">
        <f t="shared" si="75"/>
        <v>0</v>
      </c>
      <c r="AM165" s="397">
        <f t="shared" si="75"/>
        <v>0</v>
      </c>
    </row>
    <row r="166" spans="1:39" s="95" customFormat="1" hidden="1" x14ac:dyDescent="0.25">
      <c r="A166" s="662"/>
      <c r="B166" s="227" t="s">
        <v>21</v>
      </c>
      <c r="C166" s="397">
        <f t="shared" si="73"/>
        <v>0</v>
      </c>
      <c r="D166" s="397">
        <f t="shared" si="74"/>
        <v>0</v>
      </c>
      <c r="E166" s="397">
        <f t="shared" si="75"/>
        <v>0</v>
      </c>
      <c r="F166" s="397">
        <f t="shared" si="75"/>
        <v>0</v>
      </c>
      <c r="G166" s="397">
        <f t="shared" si="75"/>
        <v>0</v>
      </c>
      <c r="H166" s="397">
        <f t="shared" si="75"/>
        <v>0</v>
      </c>
      <c r="I166" s="397">
        <f t="shared" si="75"/>
        <v>0</v>
      </c>
      <c r="J166" s="397">
        <f t="shared" si="75"/>
        <v>0</v>
      </c>
      <c r="K166" s="397">
        <f t="shared" si="75"/>
        <v>0</v>
      </c>
      <c r="L166" s="397">
        <f t="shared" si="75"/>
        <v>0</v>
      </c>
      <c r="M166" s="397">
        <f t="shared" si="75"/>
        <v>0</v>
      </c>
      <c r="N166" s="397">
        <f t="shared" si="75"/>
        <v>0</v>
      </c>
      <c r="O166" s="397">
        <f t="shared" si="75"/>
        <v>0</v>
      </c>
      <c r="P166" s="397">
        <f t="shared" si="75"/>
        <v>0</v>
      </c>
      <c r="Q166" s="397">
        <f t="shared" si="75"/>
        <v>0</v>
      </c>
      <c r="R166" s="397">
        <f t="shared" si="75"/>
        <v>0</v>
      </c>
      <c r="S166" s="397">
        <f t="shared" si="75"/>
        <v>0</v>
      </c>
      <c r="T166" s="397">
        <f t="shared" si="75"/>
        <v>0</v>
      </c>
      <c r="U166" s="397">
        <f t="shared" si="75"/>
        <v>0</v>
      </c>
      <c r="V166" s="397">
        <f t="shared" si="75"/>
        <v>0</v>
      </c>
      <c r="W166" s="397">
        <f t="shared" si="75"/>
        <v>0</v>
      </c>
      <c r="X166" s="397">
        <f t="shared" si="75"/>
        <v>0</v>
      </c>
      <c r="Y166" s="397">
        <f t="shared" si="75"/>
        <v>0</v>
      </c>
      <c r="Z166" s="397">
        <f t="shared" si="75"/>
        <v>0</v>
      </c>
      <c r="AA166" s="397">
        <f t="shared" si="75"/>
        <v>0</v>
      </c>
      <c r="AB166" s="397">
        <f t="shared" si="75"/>
        <v>0</v>
      </c>
      <c r="AC166" s="397">
        <f t="shared" si="75"/>
        <v>0</v>
      </c>
      <c r="AD166" s="397">
        <f t="shared" si="75"/>
        <v>0</v>
      </c>
      <c r="AE166" s="397">
        <f t="shared" si="75"/>
        <v>0</v>
      </c>
      <c r="AF166" s="397">
        <f t="shared" si="75"/>
        <v>0</v>
      </c>
      <c r="AG166" s="397">
        <f t="shared" si="75"/>
        <v>0</v>
      </c>
      <c r="AH166" s="397">
        <f t="shared" si="75"/>
        <v>0</v>
      </c>
      <c r="AI166" s="397">
        <f t="shared" si="75"/>
        <v>0</v>
      </c>
      <c r="AJ166" s="397">
        <f t="shared" si="75"/>
        <v>0</v>
      </c>
      <c r="AK166" s="397">
        <f t="shared" si="75"/>
        <v>0</v>
      </c>
      <c r="AL166" s="397">
        <f t="shared" si="75"/>
        <v>0</v>
      </c>
      <c r="AM166" s="397">
        <f t="shared" si="75"/>
        <v>0</v>
      </c>
    </row>
    <row r="167" spans="1:39" s="95" customFormat="1" hidden="1" x14ac:dyDescent="0.25">
      <c r="A167" s="662"/>
      <c r="B167" s="74" t="s">
        <v>9</v>
      </c>
      <c r="C167" s="397">
        <f t="shared" si="73"/>
        <v>0</v>
      </c>
      <c r="D167" s="397">
        <f t="shared" si="74"/>
        <v>0</v>
      </c>
      <c r="E167" s="397">
        <f t="shared" si="75"/>
        <v>0</v>
      </c>
      <c r="F167" s="397">
        <f t="shared" si="75"/>
        <v>0</v>
      </c>
      <c r="G167" s="397">
        <f t="shared" si="75"/>
        <v>0</v>
      </c>
      <c r="H167" s="397">
        <f t="shared" si="75"/>
        <v>0</v>
      </c>
      <c r="I167" s="397">
        <f t="shared" si="75"/>
        <v>0</v>
      </c>
      <c r="J167" s="397">
        <f t="shared" si="75"/>
        <v>0</v>
      </c>
      <c r="K167" s="397">
        <f t="shared" si="75"/>
        <v>0</v>
      </c>
      <c r="L167" s="397">
        <f t="shared" si="75"/>
        <v>0</v>
      </c>
      <c r="M167" s="397">
        <f t="shared" si="75"/>
        <v>0</v>
      </c>
      <c r="N167" s="397">
        <f t="shared" si="75"/>
        <v>0</v>
      </c>
      <c r="O167" s="397">
        <f t="shared" si="75"/>
        <v>0</v>
      </c>
      <c r="P167" s="397">
        <f t="shared" si="75"/>
        <v>0</v>
      </c>
      <c r="Q167" s="397">
        <f t="shared" si="75"/>
        <v>0</v>
      </c>
      <c r="R167" s="397">
        <f t="shared" si="75"/>
        <v>0</v>
      </c>
      <c r="S167" s="397">
        <f t="shared" si="75"/>
        <v>0</v>
      </c>
      <c r="T167" s="397">
        <f t="shared" si="75"/>
        <v>0</v>
      </c>
      <c r="U167" s="397">
        <f t="shared" si="75"/>
        <v>0</v>
      </c>
      <c r="V167" s="397">
        <f t="shared" si="75"/>
        <v>0</v>
      </c>
      <c r="W167" s="397">
        <f t="shared" si="75"/>
        <v>0</v>
      </c>
      <c r="X167" s="397">
        <f t="shared" si="75"/>
        <v>0</v>
      </c>
      <c r="Y167" s="397">
        <f t="shared" si="75"/>
        <v>0</v>
      </c>
      <c r="Z167" s="397">
        <f t="shared" si="75"/>
        <v>0</v>
      </c>
      <c r="AA167" s="397">
        <f t="shared" si="75"/>
        <v>0</v>
      </c>
      <c r="AB167" s="397">
        <f t="shared" si="75"/>
        <v>0</v>
      </c>
      <c r="AC167" s="397">
        <f t="shared" si="75"/>
        <v>0</v>
      </c>
      <c r="AD167" s="397">
        <f t="shared" si="75"/>
        <v>0</v>
      </c>
      <c r="AE167" s="397">
        <f t="shared" si="75"/>
        <v>0</v>
      </c>
      <c r="AF167" s="397">
        <f t="shared" si="75"/>
        <v>0</v>
      </c>
      <c r="AG167" s="397">
        <f t="shared" si="75"/>
        <v>0</v>
      </c>
      <c r="AH167" s="397">
        <f t="shared" si="75"/>
        <v>0</v>
      </c>
      <c r="AI167" s="397">
        <f t="shared" si="75"/>
        <v>0</v>
      </c>
      <c r="AJ167" s="397">
        <f t="shared" si="75"/>
        <v>0</v>
      </c>
      <c r="AK167" s="397">
        <f t="shared" si="75"/>
        <v>0</v>
      </c>
      <c r="AL167" s="397">
        <f t="shared" si="75"/>
        <v>0</v>
      </c>
      <c r="AM167" s="397">
        <f t="shared" si="75"/>
        <v>0</v>
      </c>
    </row>
    <row r="168" spans="1:39" s="95" customFormat="1" hidden="1" x14ac:dyDescent="0.25">
      <c r="A168" s="662"/>
      <c r="B168" s="74" t="s">
        <v>3</v>
      </c>
      <c r="C168" s="397">
        <f t="shared" si="73"/>
        <v>0</v>
      </c>
      <c r="D168" s="397">
        <f t="shared" si="74"/>
        <v>0</v>
      </c>
      <c r="E168" s="397">
        <f t="shared" ref="E168:AM171" si="76">IF(E29=0,0,((E11*0.5)+D29-E47)*E84*E133*E$2)</f>
        <v>0</v>
      </c>
      <c r="F168" s="397">
        <f t="shared" si="76"/>
        <v>0</v>
      </c>
      <c r="G168" s="397">
        <f t="shared" si="76"/>
        <v>0</v>
      </c>
      <c r="H168" s="397">
        <f t="shared" si="76"/>
        <v>0</v>
      </c>
      <c r="I168" s="397">
        <f t="shared" si="76"/>
        <v>0</v>
      </c>
      <c r="J168" s="397">
        <f t="shared" si="76"/>
        <v>0</v>
      </c>
      <c r="K168" s="397">
        <f t="shared" si="76"/>
        <v>0</v>
      </c>
      <c r="L168" s="397">
        <f t="shared" si="76"/>
        <v>0</v>
      </c>
      <c r="M168" s="397">
        <f t="shared" si="76"/>
        <v>0</v>
      </c>
      <c r="N168" s="397">
        <f t="shared" si="76"/>
        <v>0</v>
      </c>
      <c r="O168" s="397">
        <f t="shared" si="76"/>
        <v>0</v>
      </c>
      <c r="P168" s="397">
        <f t="shared" si="76"/>
        <v>0</v>
      </c>
      <c r="Q168" s="397">
        <f t="shared" si="76"/>
        <v>0</v>
      </c>
      <c r="R168" s="397">
        <f t="shared" si="76"/>
        <v>0</v>
      </c>
      <c r="S168" s="397">
        <f t="shared" si="76"/>
        <v>0</v>
      </c>
      <c r="T168" s="397">
        <f t="shared" si="76"/>
        <v>0</v>
      </c>
      <c r="U168" s="397">
        <f t="shared" si="76"/>
        <v>0</v>
      </c>
      <c r="V168" s="397">
        <f t="shared" si="76"/>
        <v>0</v>
      </c>
      <c r="W168" s="397">
        <f t="shared" si="76"/>
        <v>0</v>
      </c>
      <c r="X168" s="397">
        <f t="shared" si="76"/>
        <v>0</v>
      </c>
      <c r="Y168" s="397">
        <f t="shared" si="76"/>
        <v>0</v>
      </c>
      <c r="Z168" s="397">
        <f t="shared" si="76"/>
        <v>0</v>
      </c>
      <c r="AA168" s="397">
        <f t="shared" si="76"/>
        <v>0</v>
      </c>
      <c r="AB168" s="397">
        <f t="shared" si="76"/>
        <v>0</v>
      </c>
      <c r="AC168" s="397">
        <f t="shared" si="76"/>
        <v>0</v>
      </c>
      <c r="AD168" s="397">
        <f t="shared" si="76"/>
        <v>0</v>
      </c>
      <c r="AE168" s="397">
        <f t="shared" si="76"/>
        <v>0</v>
      </c>
      <c r="AF168" s="397">
        <f t="shared" si="76"/>
        <v>0</v>
      </c>
      <c r="AG168" s="397">
        <f t="shared" si="76"/>
        <v>0</v>
      </c>
      <c r="AH168" s="397">
        <f t="shared" si="76"/>
        <v>0</v>
      </c>
      <c r="AI168" s="397">
        <f t="shared" si="76"/>
        <v>0</v>
      </c>
      <c r="AJ168" s="397">
        <f t="shared" si="76"/>
        <v>0</v>
      </c>
      <c r="AK168" s="397">
        <f t="shared" si="76"/>
        <v>0</v>
      </c>
      <c r="AL168" s="397">
        <f t="shared" si="76"/>
        <v>0</v>
      </c>
      <c r="AM168" s="397">
        <f t="shared" si="76"/>
        <v>0</v>
      </c>
    </row>
    <row r="169" spans="1:39" s="95" customFormat="1" ht="15.75" hidden="1" customHeight="1" x14ac:dyDescent="0.25">
      <c r="A169" s="662"/>
      <c r="B169" s="74" t="s">
        <v>4</v>
      </c>
      <c r="C169" s="397">
        <f t="shared" si="73"/>
        <v>0</v>
      </c>
      <c r="D169" s="397">
        <f t="shared" si="74"/>
        <v>0</v>
      </c>
      <c r="E169" s="397">
        <f t="shared" si="76"/>
        <v>0</v>
      </c>
      <c r="F169" s="397">
        <f t="shared" si="76"/>
        <v>0</v>
      </c>
      <c r="G169" s="397">
        <f t="shared" si="76"/>
        <v>0</v>
      </c>
      <c r="H169" s="397">
        <f t="shared" si="76"/>
        <v>0</v>
      </c>
      <c r="I169" s="397">
        <f t="shared" si="76"/>
        <v>0</v>
      </c>
      <c r="J169" s="397">
        <f t="shared" si="76"/>
        <v>0</v>
      </c>
      <c r="K169" s="397">
        <f t="shared" si="76"/>
        <v>0</v>
      </c>
      <c r="L169" s="397">
        <f t="shared" si="76"/>
        <v>0</v>
      </c>
      <c r="M169" s="397">
        <f t="shared" si="76"/>
        <v>0</v>
      </c>
      <c r="N169" s="397">
        <f t="shared" si="76"/>
        <v>0</v>
      </c>
      <c r="O169" s="397">
        <f t="shared" si="76"/>
        <v>0</v>
      </c>
      <c r="P169" s="397">
        <f t="shared" si="76"/>
        <v>0</v>
      </c>
      <c r="Q169" s="397">
        <f t="shared" si="76"/>
        <v>0</v>
      </c>
      <c r="R169" s="397">
        <f t="shared" si="76"/>
        <v>0</v>
      </c>
      <c r="S169" s="397">
        <f t="shared" si="76"/>
        <v>0</v>
      </c>
      <c r="T169" s="397">
        <f t="shared" si="76"/>
        <v>0</v>
      </c>
      <c r="U169" s="397">
        <f t="shared" si="76"/>
        <v>0</v>
      </c>
      <c r="V169" s="397">
        <f t="shared" si="76"/>
        <v>0</v>
      </c>
      <c r="W169" s="397">
        <f t="shared" si="76"/>
        <v>0</v>
      </c>
      <c r="X169" s="397">
        <f t="shared" si="76"/>
        <v>0</v>
      </c>
      <c r="Y169" s="397">
        <f t="shared" si="76"/>
        <v>0</v>
      </c>
      <c r="Z169" s="397">
        <f t="shared" si="76"/>
        <v>0</v>
      </c>
      <c r="AA169" s="397">
        <f t="shared" si="76"/>
        <v>0</v>
      </c>
      <c r="AB169" s="397">
        <f t="shared" si="76"/>
        <v>0</v>
      </c>
      <c r="AC169" s="397">
        <f t="shared" si="76"/>
        <v>0</v>
      </c>
      <c r="AD169" s="397">
        <f t="shared" si="76"/>
        <v>0</v>
      </c>
      <c r="AE169" s="397">
        <f t="shared" si="76"/>
        <v>0</v>
      </c>
      <c r="AF169" s="397">
        <f t="shared" si="76"/>
        <v>0</v>
      </c>
      <c r="AG169" s="397">
        <f t="shared" si="76"/>
        <v>0</v>
      </c>
      <c r="AH169" s="397">
        <f t="shared" si="76"/>
        <v>0</v>
      </c>
      <c r="AI169" s="397">
        <f t="shared" si="76"/>
        <v>0</v>
      </c>
      <c r="AJ169" s="397">
        <f t="shared" si="76"/>
        <v>0</v>
      </c>
      <c r="AK169" s="397">
        <f t="shared" si="76"/>
        <v>0</v>
      </c>
      <c r="AL169" s="397">
        <f t="shared" si="76"/>
        <v>0</v>
      </c>
      <c r="AM169" s="397">
        <f t="shared" si="76"/>
        <v>0</v>
      </c>
    </row>
    <row r="170" spans="1:39" s="95" customFormat="1" hidden="1" x14ac:dyDescent="0.25">
      <c r="A170" s="662"/>
      <c r="B170" s="74" t="s">
        <v>5</v>
      </c>
      <c r="C170" s="397">
        <f t="shared" si="73"/>
        <v>0</v>
      </c>
      <c r="D170" s="397">
        <f t="shared" si="74"/>
        <v>0</v>
      </c>
      <c r="E170" s="397">
        <f t="shared" si="76"/>
        <v>0</v>
      </c>
      <c r="F170" s="397">
        <f t="shared" si="76"/>
        <v>0</v>
      </c>
      <c r="G170" s="397">
        <f t="shared" si="76"/>
        <v>0</v>
      </c>
      <c r="H170" s="397">
        <f t="shared" si="76"/>
        <v>0</v>
      </c>
      <c r="I170" s="397">
        <f t="shared" si="76"/>
        <v>0</v>
      </c>
      <c r="J170" s="397">
        <f t="shared" si="76"/>
        <v>0</v>
      </c>
      <c r="K170" s="397">
        <f t="shared" si="76"/>
        <v>0</v>
      </c>
      <c r="L170" s="397">
        <f t="shared" si="76"/>
        <v>0</v>
      </c>
      <c r="M170" s="397">
        <f t="shared" si="76"/>
        <v>0</v>
      </c>
      <c r="N170" s="397">
        <f t="shared" si="76"/>
        <v>0</v>
      </c>
      <c r="O170" s="397">
        <f t="shared" si="76"/>
        <v>0</v>
      </c>
      <c r="P170" s="397">
        <f t="shared" si="76"/>
        <v>0</v>
      </c>
      <c r="Q170" s="397">
        <f t="shared" si="76"/>
        <v>0</v>
      </c>
      <c r="R170" s="397">
        <f t="shared" si="76"/>
        <v>0</v>
      </c>
      <c r="S170" s="397">
        <f t="shared" si="76"/>
        <v>0</v>
      </c>
      <c r="T170" s="397">
        <f t="shared" si="76"/>
        <v>0</v>
      </c>
      <c r="U170" s="397">
        <f t="shared" si="76"/>
        <v>0</v>
      </c>
      <c r="V170" s="397">
        <f t="shared" si="76"/>
        <v>0</v>
      </c>
      <c r="W170" s="397">
        <f t="shared" si="76"/>
        <v>0</v>
      </c>
      <c r="X170" s="397">
        <f t="shared" si="76"/>
        <v>0</v>
      </c>
      <c r="Y170" s="397">
        <f t="shared" si="76"/>
        <v>0</v>
      </c>
      <c r="Z170" s="397">
        <f t="shared" si="76"/>
        <v>0</v>
      </c>
      <c r="AA170" s="397">
        <f t="shared" si="76"/>
        <v>0</v>
      </c>
      <c r="AB170" s="397">
        <f t="shared" si="76"/>
        <v>0</v>
      </c>
      <c r="AC170" s="397">
        <f t="shared" si="76"/>
        <v>0</v>
      </c>
      <c r="AD170" s="397">
        <f t="shared" si="76"/>
        <v>0</v>
      </c>
      <c r="AE170" s="397">
        <f t="shared" si="76"/>
        <v>0</v>
      </c>
      <c r="AF170" s="397">
        <f t="shared" si="76"/>
        <v>0</v>
      </c>
      <c r="AG170" s="397">
        <f t="shared" si="76"/>
        <v>0</v>
      </c>
      <c r="AH170" s="397">
        <f t="shared" si="76"/>
        <v>0</v>
      </c>
      <c r="AI170" s="397">
        <f t="shared" si="76"/>
        <v>0</v>
      </c>
      <c r="AJ170" s="397">
        <f t="shared" si="76"/>
        <v>0</v>
      </c>
      <c r="AK170" s="397">
        <f t="shared" si="76"/>
        <v>0</v>
      </c>
      <c r="AL170" s="397">
        <f t="shared" si="76"/>
        <v>0</v>
      </c>
      <c r="AM170" s="397">
        <f t="shared" si="76"/>
        <v>0</v>
      </c>
    </row>
    <row r="171" spans="1:39" s="95" customFormat="1" hidden="1" x14ac:dyDescent="0.25">
      <c r="A171" s="662"/>
      <c r="B171" s="74" t="s">
        <v>22</v>
      </c>
      <c r="C171" s="397">
        <f t="shared" si="73"/>
        <v>0</v>
      </c>
      <c r="D171" s="397">
        <f t="shared" si="74"/>
        <v>0</v>
      </c>
      <c r="E171" s="397">
        <f t="shared" si="76"/>
        <v>0</v>
      </c>
      <c r="F171" s="397">
        <f t="shared" si="76"/>
        <v>0</v>
      </c>
      <c r="G171" s="397">
        <f t="shared" si="76"/>
        <v>0</v>
      </c>
      <c r="H171" s="397">
        <f t="shared" si="76"/>
        <v>0</v>
      </c>
      <c r="I171" s="397">
        <f t="shared" si="76"/>
        <v>0</v>
      </c>
      <c r="J171" s="397">
        <f t="shared" si="76"/>
        <v>0</v>
      </c>
      <c r="K171" s="397">
        <f t="shared" si="76"/>
        <v>0</v>
      </c>
      <c r="L171" s="397">
        <f t="shared" si="76"/>
        <v>0</v>
      </c>
      <c r="M171" s="397">
        <f t="shared" si="76"/>
        <v>0</v>
      </c>
      <c r="N171" s="397">
        <f t="shared" si="76"/>
        <v>0</v>
      </c>
      <c r="O171" s="397">
        <f t="shared" si="76"/>
        <v>0</v>
      </c>
      <c r="P171" s="397">
        <f t="shared" si="76"/>
        <v>0</v>
      </c>
      <c r="Q171" s="397">
        <f t="shared" si="76"/>
        <v>0</v>
      </c>
      <c r="R171" s="397">
        <f t="shared" si="76"/>
        <v>0</v>
      </c>
      <c r="S171" s="397">
        <f t="shared" si="76"/>
        <v>0</v>
      </c>
      <c r="T171" s="397">
        <f t="shared" si="76"/>
        <v>0</v>
      </c>
      <c r="U171" s="397">
        <f t="shared" si="76"/>
        <v>0</v>
      </c>
      <c r="V171" s="397">
        <f t="shared" si="76"/>
        <v>0</v>
      </c>
      <c r="W171" s="397">
        <f t="shared" si="76"/>
        <v>0</v>
      </c>
      <c r="X171" s="397">
        <f t="shared" si="76"/>
        <v>0</v>
      </c>
      <c r="Y171" s="397">
        <f t="shared" si="76"/>
        <v>0</v>
      </c>
      <c r="Z171" s="397">
        <f t="shared" si="76"/>
        <v>0</v>
      </c>
      <c r="AA171" s="397">
        <f t="shared" si="76"/>
        <v>0</v>
      </c>
      <c r="AB171" s="397">
        <f t="shared" si="76"/>
        <v>0</v>
      </c>
      <c r="AC171" s="397">
        <f t="shared" si="76"/>
        <v>0</v>
      </c>
      <c r="AD171" s="397">
        <f t="shared" si="76"/>
        <v>0</v>
      </c>
      <c r="AE171" s="397">
        <f t="shared" si="76"/>
        <v>0</v>
      </c>
      <c r="AF171" s="397">
        <f t="shared" si="76"/>
        <v>0</v>
      </c>
      <c r="AG171" s="397">
        <f t="shared" si="76"/>
        <v>0</v>
      </c>
      <c r="AH171" s="397">
        <f t="shared" si="76"/>
        <v>0</v>
      </c>
      <c r="AI171" s="397">
        <f t="shared" si="76"/>
        <v>0</v>
      </c>
      <c r="AJ171" s="397">
        <f t="shared" si="76"/>
        <v>0</v>
      </c>
      <c r="AK171" s="397">
        <f t="shared" si="76"/>
        <v>0</v>
      </c>
      <c r="AL171" s="397">
        <f t="shared" si="76"/>
        <v>0</v>
      </c>
      <c r="AM171" s="397">
        <f t="shared" si="76"/>
        <v>0</v>
      </c>
    </row>
    <row r="172" spans="1:39" s="95" customFormat="1" hidden="1" x14ac:dyDescent="0.25">
      <c r="A172" s="662"/>
      <c r="B172" s="74" t="s">
        <v>23</v>
      </c>
      <c r="C172" s="397">
        <f t="shared" si="73"/>
        <v>0</v>
      </c>
      <c r="D172" s="397">
        <f t="shared" si="74"/>
        <v>0</v>
      </c>
      <c r="E172" s="397">
        <f t="shared" ref="E172:AM174" si="77">IF(E33=0,0,((E15*0.5)+D33-E51)*E88*E137*E$2)</f>
        <v>0</v>
      </c>
      <c r="F172" s="397">
        <f t="shared" si="77"/>
        <v>0</v>
      </c>
      <c r="G172" s="397">
        <f t="shared" si="77"/>
        <v>0</v>
      </c>
      <c r="H172" s="397">
        <f t="shared" si="77"/>
        <v>0</v>
      </c>
      <c r="I172" s="397">
        <f t="shared" si="77"/>
        <v>0</v>
      </c>
      <c r="J172" s="397">
        <f t="shared" si="77"/>
        <v>0</v>
      </c>
      <c r="K172" s="397">
        <f t="shared" si="77"/>
        <v>0</v>
      </c>
      <c r="L172" s="397">
        <f t="shared" si="77"/>
        <v>0</v>
      </c>
      <c r="M172" s="397">
        <f t="shared" si="77"/>
        <v>0</v>
      </c>
      <c r="N172" s="397">
        <f t="shared" si="77"/>
        <v>0</v>
      </c>
      <c r="O172" s="397">
        <f t="shared" si="77"/>
        <v>0</v>
      </c>
      <c r="P172" s="397">
        <f t="shared" si="77"/>
        <v>0</v>
      </c>
      <c r="Q172" s="397">
        <f t="shared" si="77"/>
        <v>0</v>
      </c>
      <c r="R172" s="397">
        <f t="shared" si="77"/>
        <v>0</v>
      </c>
      <c r="S172" s="397">
        <f t="shared" si="77"/>
        <v>0</v>
      </c>
      <c r="T172" s="397">
        <f t="shared" si="77"/>
        <v>0</v>
      </c>
      <c r="U172" s="397">
        <f t="shared" si="77"/>
        <v>0</v>
      </c>
      <c r="V172" s="397">
        <f t="shared" si="77"/>
        <v>0</v>
      </c>
      <c r="W172" s="397">
        <f t="shared" si="77"/>
        <v>0</v>
      </c>
      <c r="X172" s="397">
        <f t="shared" si="77"/>
        <v>0</v>
      </c>
      <c r="Y172" s="397">
        <f t="shared" si="77"/>
        <v>0</v>
      </c>
      <c r="Z172" s="397">
        <f t="shared" si="77"/>
        <v>0</v>
      </c>
      <c r="AA172" s="397">
        <f t="shared" si="77"/>
        <v>0</v>
      </c>
      <c r="AB172" s="397">
        <f t="shared" si="77"/>
        <v>0</v>
      </c>
      <c r="AC172" s="397">
        <f t="shared" si="77"/>
        <v>0</v>
      </c>
      <c r="AD172" s="397">
        <f t="shared" si="77"/>
        <v>0</v>
      </c>
      <c r="AE172" s="397">
        <f t="shared" si="77"/>
        <v>0</v>
      </c>
      <c r="AF172" s="397">
        <f t="shared" si="77"/>
        <v>0</v>
      </c>
      <c r="AG172" s="397">
        <f t="shared" si="77"/>
        <v>0</v>
      </c>
      <c r="AH172" s="397">
        <f t="shared" si="77"/>
        <v>0</v>
      </c>
      <c r="AI172" s="397">
        <f t="shared" si="77"/>
        <v>0</v>
      </c>
      <c r="AJ172" s="397">
        <f t="shared" si="77"/>
        <v>0</v>
      </c>
      <c r="AK172" s="397">
        <f t="shared" si="77"/>
        <v>0</v>
      </c>
      <c r="AL172" s="397">
        <f t="shared" si="77"/>
        <v>0</v>
      </c>
      <c r="AM172" s="397">
        <f t="shared" si="77"/>
        <v>0</v>
      </c>
    </row>
    <row r="173" spans="1:39" s="95" customFormat="1" ht="15.75" hidden="1" customHeight="1" x14ac:dyDescent="0.25">
      <c r="A173" s="662"/>
      <c r="B173" s="74" t="s">
        <v>7</v>
      </c>
      <c r="C173" s="397">
        <f t="shared" si="73"/>
        <v>0</v>
      </c>
      <c r="D173" s="397">
        <f t="shared" si="74"/>
        <v>0</v>
      </c>
      <c r="E173" s="397">
        <f t="shared" si="77"/>
        <v>0</v>
      </c>
      <c r="F173" s="397">
        <f t="shared" si="77"/>
        <v>0</v>
      </c>
      <c r="G173" s="397">
        <f t="shared" si="77"/>
        <v>0</v>
      </c>
      <c r="H173" s="397">
        <f t="shared" si="77"/>
        <v>0</v>
      </c>
      <c r="I173" s="397">
        <f t="shared" si="77"/>
        <v>0</v>
      </c>
      <c r="J173" s="397">
        <f t="shared" si="77"/>
        <v>0</v>
      </c>
      <c r="K173" s="397">
        <f t="shared" si="77"/>
        <v>0</v>
      </c>
      <c r="L173" s="397">
        <f t="shared" si="77"/>
        <v>0</v>
      </c>
      <c r="M173" s="397">
        <f t="shared" si="77"/>
        <v>0</v>
      </c>
      <c r="N173" s="397">
        <f t="shared" si="77"/>
        <v>0</v>
      </c>
      <c r="O173" s="397">
        <f t="shared" si="77"/>
        <v>0</v>
      </c>
      <c r="P173" s="397">
        <f t="shared" si="77"/>
        <v>0</v>
      </c>
      <c r="Q173" s="397">
        <f t="shared" si="77"/>
        <v>0</v>
      </c>
      <c r="R173" s="397">
        <f t="shared" si="77"/>
        <v>0</v>
      </c>
      <c r="S173" s="397">
        <f t="shared" si="77"/>
        <v>0</v>
      </c>
      <c r="T173" s="397">
        <f t="shared" si="77"/>
        <v>0</v>
      </c>
      <c r="U173" s="397">
        <f t="shared" si="77"/>
        <v>0</v>
      </c>
      <c r="V173" s="397">
        <f t="shared" si="77"/>
        <v>0</v>
      </c>
      <c r="W173" s="397">
        <f t="shared" si="77"/>
        <v>0</v>
      </c>
      <c r="X173" s="397">
        <f t="shared" si="77"/>
        <v>0</v>
      </c>
      <c r="Y173" s="397">
        <f t="shared" si="77"/>
        <v>0</v>
      </c>
      <c r="Z173" s="397">
        <f t="shared" si="77"/>
        <v>0</v>
      </c>
      <c r="AA173" s="397">
        <f t="shared" si="77"/>
        <v>0</v>
      </c>
      <c r="AB173" s="397">
        <f t="shared" si="77"/>
        <v>0</v>
      </c>
      <c r="AC173" s="397">
        <f t="shared" si="77"/>
        <v>0</v>
      </c>
      <c r="AD173" s="397">
        <f t="shared" si="77"/>
        <v>0</v>
      </c>
      <c r="AE173" s="397">
        <f t="shared" si="77"/>
        <v>0</v>
      </c>
      <c r="AF173" s="397">
        <f t="shared" si="77"/>
        <v>0</v>
      </c>
      <c r="AG173" s="397">
        <f t="shared" si="77"/>
        <v>0</v>
      </c>
      <c r="AH173" s="397">
        <f t="shared" si="77"/>
        <v>0</v>
      </c>
      <c r="AI173" s="397">
        <f t="shared" si="77"/>
        <v>0</v>
      </c>
      <c r="AJ173" s="397">
        <f t="shared" si="77"/>
        <v>0</v>
      </c>
      <c r="AK173" s="397">
        <f t="shared" si="77"/>
        <v>0</v>
      </c>
      <c r="AL173" s="397">
        <f t="shared" si="77"/>
        <v>0</v>
      </c>
      <c r="AM173" s="397">
        <f t="shared" si="77"/>
        <v>0</v>
      </c>
    </row>
    <row r="174" spans="1:39" s="95" customFormat="1" ht="15.75" hidden="1" customHeight="1" x14ac:dyDescent="0.25">
      <c r="A174" s="662"/>
      <c r="B174" s="74" t="s">
        <v>8</v>
      </c>
      <c r="C174" s="397">
        <f t="shared" si="73"/>
        <v>0</v>
      </c>
      <c r="D174" s="397">
        <f t="shared" si="74"/>
        <v>0</v>
      </c>
      <c r="E174" s="397">
        <f t="shared" si="77"/>
        <v>0</v>
      </c>
      <c r="F174" s="397">
        <f t="shared" si="77"/>
        <v>0</v>
      </c>
      <c r="G174" s="397">
        <f t="shared" si="77"/>
        <v>0</v>
      </c>
      <c r="H174" s="397">
        <f t="shared" si="77"/>
        <v>0</v>
      </c>
      <c r="I174" s="397">
        <f t="shared" si="77"/>
        <v>0</v>
      </c>
      <c r="J174" s="397">
        <f t="shared" si="77"/>
        <v>0</v>
      </c>
      <c r="K174" s="397">
        <f t="shared" si="77"/>
        <v>0</v>
      </c>
      <c r="L174" s="397">
        <f t="shared" si="77"/>
        <v>0</v>
      </c>
      <c r="M174" s="397">
        <f t="shared" si="77"/>
        <v>0</v>
      </c>
      <c r="N174" s="397">
        <f t="shared" si="77"/>
        <v>0</v>
      </c>
      <c r="O174" s="397">
        <f t="shared" si="77"/>
        <v>0</v>
      </c>
      <c r="P174" s="397">
        <f t="shared" si="77"/>
        <v>0</v>
      </c>
      <c r="Q174" s="397">
        <f t="shared" si="77"/>
        <v>0</v>
      </c>
      <c r="R174" s="397">
        <f t="shared" si="77"/>
        <v>0</v>
      </c>
      <c r="S174" s="397">
        <f t="shared" si="77"/>
        <v>0</v>
      </c>
      <c r="T174" s="397">
        <f t="shared" si="77"/>
        <v>0</v>
      </c>
      <c r="U174" s="397">
        <f t="shared" si="77"/>
        <v>0</v>
      </c>
      <c r="V174" s="397">
        <f t="shared" si="77"/>
        <v>0</v>
      </c>
      <c r="W174" s="397">
        <f t="shared" si="77"/>
        <v>0</v>
      </c>
      <c r="X174" s="397">
        <f t="shared" si="77"/>
        <v>0</v>
      </c>
      <c r="Y174" s="397">
        <f t="shared" si="77"/>
        <v>0</v>
      </c>
      <c r="Z174" s="397">
        <f t="shared" si="77"/>
        <v>0</v>
      </c>
      <c r="AA174" s="397">
        <f t="shared" si="77"/>
        <v>0</v>
      </c>
      <c r="AB174" s="397">
        <f t="shared" si="77"/>
        <v>0</v>
      </c>
      <c r="AC174" s="397">
        <f t="shared" si="77"/>
        <v>0</v>
      </c>
      <c r="AD174" s="397">
        <f t="shared" si="77"/>
        <v>0</v>
      </c>
      <c r="AE174" s="397">
        <f t="shared" si="77"/>
        <v>0</v>
      </c>
      <c r="AF174" s="397">
        <f t="shared" si="77"/>
        <v>0</v>
      </c>
      <c r="AG174" s="397">
        <f t="shared" si="77"/>
        <v>0</v>
      </c>
      <c r="AH174" s="397">
        <f t="shared" si="77"/>
        <v>0</v>
      </c>
      <c r="AI174" s="397">
        <f t="shared" si="77"/>
        <v>0</v>
      </c>
      <c r="AJ174" s="397">
        <f t="shared" si="77"/>
        <v>0</v>
      </c>
      <c r="AK174" s="397">
        <f t="shared" si="77"/>
        <v>0</v>
      </c>
      <c r="AL174" s="397">
        <f t="shared" si="77"/>
        <v>0</v>
      </c>
      <c r="AM174" s="397">
        <f t="shared" si="77"/>
        <v>0</v>
      </c>
    </row>
    <row r="175" spans="1:39" s="95" customFormat="1" ht="15.75" hidden="1" customHeight="1" x14ac:dyDescent="0.25">
      <c r="A175" s="662"/>
      <c r="B175" s="13"/>
      <c r="C175" s="306"/>
      <c r="D175" s="306"/>
      <c r="E175" s="306"/>
      <c r="F175" s="306"/>
      <c r="G175" s="306"/>
      <c r="H175" s="306"/>
      <c r="I175" s="306"/>
      <c r="J175" s="306"/>
      <c r="K175" s="306"/>
      <c r="L175" s="306"/>
      <c r="M175" s="306"/>
      <c r="N175" s="306"/>
      <c r="O175" s="306"/>
      <c r="P175" s="306"/>
      <c r="Q175" s="306"/>
      <c r="R175" s="306"/>
      <c r="S175" s="306"/>
      <c r="T175" s="306"/>
      <c r="U175" s="306"/>
      <c r="V175" s="306"/>
      <c r="W175" s="306"/>
      <c r="X175" s="306"/>
      <c r="Y175" s="306"/>
      <c r="Z175" s="306"/>
      <c r="AA175" s="306"/>
      <c r="AB175" s="306"/>
      <c r="AC175" s="306"/>
      <c r="AD175" s="306"/>
      <c r="AE175" s="306"/>
      <c r="AF175" s="306"/>
      <c r="AG175" s="306"/>
      <c r="AH175" s="306"/>
      <c r="AI175" s="306"/>
      <c r="AJ175" s="306"/>
      <c r="AK175" s="306"/>
      <c r="AL175" s="306"/>
      <c r="AM175" s="306"/>
    </row>
    <row r="176" spans="1:39" s="95" customFormat="1" ht="15.75" hidden="1" customHeight="1" x14ac:dyDescent="0.25">
      <c r="A176" s="662"/>
      <c r="B176" s="226" t="s">
        <v>25</v>
      </c>
      <c r="C176" s="397">
        <f>SUM(C162:C175)</f>
        <v>0</v>
      </c>
      <c r="D176" s="397">
        <f>SUM(D162:D175)</f>
        <v>0</v>
      </c>
      <c r="E176" s="397">
        <f t="shared" ref="E176:AM176" si="78">SUM(E162:E175)</f>
        <v>0</v>
      </c>
      <c r="F176" s="397">
        <f t="shared" si="78"/>
        <v>0</v>
      </c>
      <c r="G176" s="397">
        <f t="shared" si="78"/>
        <v>0</v>
      </c>
      <c r="H176" s="397">
        <f t="shared" si="78"/>
        <v>0</v>
      </c>
      <c r="I176" s="397">
        <f t="shared" si="78"/>
        <v>0</v>
      </c>
      <c r="J176" s="397">
        <f t="shared" si="78"/>
        <v>0</v>
      </c>
      <c r="K176" s="397">
        <f t="shared" si="78"/>
        <v>0</v>
      </c>
      <c r="L176" s="397">
        <f t="shared" si="78"/>
        <v>0</v>
      </c>
      <c r="M176" s="397">
        <f t="shared" si="78"/>
        <v>0</v>
      </c>
      <c r="N176" s="397">
        <f t="shared" si="78"/>
        <v>0</v>
      </c>
      <c r="O176" s="397">
        <f t="shared" si="78"/>
        <v>0</v>
      </c>
      <c r="P176" s="397">
        <f t="shared" si="78"/>
        <v>0</v>
      </c>
      <c r="Q176" s="397">
        <f t="shared" si="78"/>
        <v>0</v>
      </c>
      <c r="R176" s="397">
        <f t="shared" si="78"/>
        <v>0</v>
      </c>
      <c r="S176" s="397">
        <f t="shared" si="78"/>
        <v>0</v>
      </c>
      <c r="T176" s="397">
        <f t="shared" si="78"/>
        <v>0</v>
      </c>
      <c r="U176" s="397">
        <f t="shared" si="78"/>
        <v>0</v>
      </c>
      <c r="V176" s="397">
        <f t="shared" si="78"/>
        <v>0</v>
      </c>
      <c r="W176" s="397">
        <f t="shared" si="78"/>
        <v>0</v>
      </c>
      <c r="X176" s="397">
        <f t="shared" si="78"/>
        <v>0</v>
      </c>
      <c r="Y176" s="397">
        <f t="shared" si="78"/>
        <v>0</v>
      </c>
      <c r="Z176" s="397">
        <f t="shared" si="78"/>
        <v>0</v>
      </c>
      <c r="AA176" s="397">
        <f t="shared" si="78"/>
        <v>0</v>
      </c>
      <c r="AB176" s="397">
        <f t="shared" si="78"/>
        <v>0</v>
      </c>
      <c r="AC176" s="397">
        <f t="shared" si="78"/>
        <v>0</v>
      </c>
      <c r="AD176" s="397">
        <f t="shared" si="78"/>
        <v>0</v>
      </c>
      <c r="AE176" s="397">
        <f t="shared" si="78"/>
        <v>0</v>
      </c>
      <c r="AF176" s="397">
        <f t="shared" si="78"/>
        <v>0</v>
      </c>
      <c r="AG176" s="397">
        <f t="shared" si="78"/>
        <v>0</v>
      </c>
      <c r="AH176" s="397">
        <f t="shared" si="78"/>
        <v>0</v>
      </c>
      <c r="AI176" s="397">
        <f t="shared" si="78"/>
        <v>0</v>
      </c>
      <c r="AJ176" s="397">
        <f t="shared" si="78"/>
        <v>0</v>
      </c>
      <c r="AK176" s="397">
        <f t="shared" si="78"/>
        <v>0</v>
      </c>
      <c r="AL176" s="397">
        <f t="shared" si="78"/>
        <v>0</v>
      </c>
      <c r="AM176" s="397">
        <f t="shared" si="78"/>
        <v>0</v>
      </c>
    </row>
    <row r="177" spans="1:39" s="95" customFormat="1" ht="16.5" hidden="1" customHeight="1" thickBot="1" x14ac:dyDescent="0.3">
      <c r="A177" s="663"/>
      <c r="B177" s="127" t="s">
        <v>26</v>
      </c>
      <c r="C177" s="405">
        <f>C176</f>
        <v>0</v>
      </c>
      <c r="D177" s="405">
        <f>C177+D176</f>
        <v>0</v>
      </c>
      <c r="E177" s="405">
        <f t="shared" ref="E177:AM177" si="79">D177+E176</f>
        <v>0</v>
      </c>
      <c r="F177" s="405">
        <f t="shared" si="79"/>
        <v>0</v>
      </c>
      <c r="G177" s="405">
        <f t="shared" si="79"/>
        <v>0</v>
      </c>
      <c r="H177" s="405">
        <f t="shared" si="79"/>
        <v>0</v>
      </c>
      <c r="I177" s="405">
        <f t="shared" si="79"/>
        <v>0</v>
      </c>
      <c r="J177" s="405">
        <f t="shared" si="79"/>
        <v>0</v>
      </c>
      <c r="K177" s="405">
        <f t="shared" si="79"/>
        <v>0</v>
      </c>
      <c r="L177" s="405">
        <f t="shared" si="79"/>
        <v>0</v>
      </c>
      <c r="M177" s="405">
        <f t="shared" si="79"/>
        <v>0</v>
      </c>
      <c r="N177" s="405">
        <f t="shared" si="79"/>
        <v>0</v>
      </c>
      <c r="O177" s="405">
        <f t="shared" si="79"/>
        <v>0</v>
      </c>
      <c r="P177" s="405">
        <f t="shared" si="79"/>
        <v>0</v>
      </c>
      <c r="Q177" s="405">
        <f t="shared" si="79"/>
        <v>0</v>
      </c>
      <c r="R177" s="405">
        <f t="shared" si="79"/>
        <v>0</v>
      </c>
      <c r="S177" s="405">
        <f t="shared" si="79"/>
        <v>0</v>
      </c>
      <c r="T177" s="405">
        <f t="shared" si="79"/>
        <v>0</v>
      </c>
      <c r="U177" s="405">
        <f t="shared" si="79"/>
        <v>0</v>
      </c>
      <c r="V177" s="405">
        <f t="shared" si="79"/>
        <v>0</v>
      </c>
      <c r="W177" s="405">
        <f t="shared" si="79"/>
        <v>0</v>
      </c>
      <c r="X177" s="405">
        <f t="shared" si="79"/>
        <v>0</v>
      </c>
      <c r="Y177" s="405">
        <f t="shared" si="79"/>
        <v>0</v>
      </c>
      <c r="Z177" s="405">
        <f t="shared" si="79"/>
        <v>0</v>
      </c>
      <c r="AA177" s="405">
        <f t="shared" si="79"/>
        <v>0</v>
      </c>
      <c r="AB177" s="405">
        <f t="shared" si="79"/>
        <v>0</v>
      </c>
      <c r="AC177" s="405">
        <f t="shared" si="79"/>
        <v>0</v>
      </c>
      <c r="AD177" s="405">
        <f t="shared" si="79"/>
        <v>0</v>
      </c>
      <c r="AE177" s="405">
        <f t="shared" si="79"/>
        <v>0</v>
      </c>
      <c r="AF177" s="405">
        <f t="shared" si="79"/>
        <v>0</v>
      </c>
      <c r="AG177" s="405">
        <f t="shared" si="79"/>
        <v>0</v>
      </c>
      <c r="AH177" s="405">
        <f t="shared" si="79"/>
        <v>0</v>
      </c>
      <c r="AI177" s="405">
        <f t="shared" si="79"/>
        <v>0</v>
      </c>
      <c r="AJ177" s="405">
        <f t="shared" si="79"/>
        <v>0</v>
      </c>
      <c r="AK177" s="405">
        <f t="shared" si="79"/>
        <v>0</v>
      </c>
      <c r="AL177" s="405">
        <f t="shared" si="79"/>
        <v>0</v>
      </c>
      <c r="AM177" s="405">
        <f t="shared" si="79"/>
        <v>0</v>
      </c>
    </row>
    <row r="178" spans="1:39" hidden="1" x14ac:dyDescent="0.25">
      <c r="A178" s="95"/>
      <c r="B178" s="95" t="s">
        <v>122</v>
      </c>
      <c r="C178" s="99">
        <f>C157+C176</f>
        <v>0</v>
      </c>
      <c r="D178" s="99">
        <f t="shared" ref="D178:AM178" si="80">D157+D176</f>
        <v>0</v>
      </c>
      <c r="E178" s="99">
        <f t="shared" si="80"/>
        <v>0</v>
      </c>
      <c r="F178" s="99">
        <f t="shared" si="80"/>
        <v>0</v>
      </c>
      <c r="G178" s="99">
        <f t="shared" si="80"/>
        <v>0</v>
      </c>
      <c r="H178" s="99">
        <f t="shared" si="80"/>
        <v>0</v>
      </c>
      <c r="I178" s="99">
        <f t="shared" si="80"/>
        <v>0</v>
      </c>
      <c r="J178" s="99">
        <f t="shared" si="80"/>
        <v>0</v>
      </c>
      <c r="K178" s="99">
        <f t="shared" si="80"/>
        <v>0</v>
      </c>
      <c r="L178" s="99">
        <f t="shared" si="80"/>
        <v>0</v>
      </c>
      <c r="M178" s="99">
        <f t="shared" si="80"/>
        <v>0</v>
      </c>
      <c r="N178" s="99">
        <f t="shared" si="80"/>
        <v>0</v>
      </c>
      <c r="O178" s="99">
        <f t="shared" si="80"/>
        <v>0</v>
      </c>
      <c r="P178" s="99">
        <f t="shared" si="80"/>
        <v>0</v>
      </c>
      <c r="Q178" s="99">
        <f t="shared" si="80"/>
        <v>0</v>
      </c>
      <c r="R178" s="99">
        <f t="shared" si="80"/>
        <v>0</v>
      </c>
      <c r="S178" s="99">
        <f t="shared" si="80"/>
        <v>0</v>
      </c>
      <c r="T178" s="99">
        <f t="shared" si="80"/>
        <v>0</v>
      </c>
      <c r="U178" s="99">
        <f t="shared" si="80"/>
        <v>0</v>
      </c>
      <c r="V178" s="99">
        <f t="shared" si="80"/>
        <v>0</v>
      </c>
      <c r="W178" s="99">
        <f t="shared" si="80"/>
        <v>0</v>
      </c>
      <c r="X178" s="99">
        <f t="shared" si="80"/>
        <v>0</v>
      </c>
      <c r="Y178" s="99">
        <f t="shared" si="80"/>
        <v>0</v>
      </c>
      <c r="Z178" s="99">
        <f t="shared" si="80"/>
        <v>0</v>
      </c>
      <c r="AA178" s="99">
        <f t="shared" si="80"/>
        <v>0</v>
      </c>
      <c r="AB178" s="99">
        <f t="shared" si="80"/>
        <v>0</v>
      </c>
      <c r="AC178" s="99">
        <f t="shared" si="80"/>
        <v>0</v>
      </c>
      <c r="AD178" s="99">
        <f t="shared" si="80"/>
        <v>0</v>
      </c>
      <c r="AE178" s="99">
        <f t="shared" si="80"/>
        <v>0</v>
      </c>
      <c r="AF178" s="99">
        <f t="shared" si="80"/>
        <v>0</v>
      </c>
      <c r="AG178" s="99">
        <f t="shared" si="80"/>
        <v>0</v>
      </c>
      <c r="AH178" s="99">
        <f t="shared" si="80"/>
        <v>0</v>
      </c>
      <c r="AI178" s="99">
        <f t="shared" si="80"/>
        <v>0</v>
      </c>
      <c r="AJ178" s="99">
        <f t="shared" si="80"/>
        <v>0</v>
      </c>
      <c r="AK178" s="99">
        <f t="shared" si="80"/>
        <v>0</v>
      </c>
      <c r="AL178" s="99">
        <f t="shared" si="80"/>
        <v>0</v>
      </c>
      <c r="AM178" s="99">
        <f t="shared" si="80"/>
        <v>0</v>
      </c>
    </row>
    <row r="179" spans="1:39" hidden="1" x14ac:dyDescent="0.25">
      <c r="A179" s="95"/>
      <c r="B179" s="95" t="s">
        <v>174</v>
      </c>
      <c r="C179" s="97">
        <f>C178-C73</f>
        <v>0</v>
      </c>
      <c r="D179" s="97">
        <f t="shared" ref="D179:AM179" si="81">D178-D73</f>
        <v>0</v>
      </c>
      <c r="E179" s="97">
        <f t="shared" si="81"/>
        <v>0</v>
      </c>
      <c r="F179" s="97">
        <f t="shared" si="81"/>
        <v>0</v>
      </c>
      <c r="G179" s="97">
        <f t="shared" si="81"/>
        <v>0</v>
      </c>
      <c r="H179" s="97">
        <f t="shared" si="81"/>
        <v>0</v>
      </c>
      <c r="I179" s="97">
        <f t="shared" si="81"/>
        <v>0</v>
      </c>
      <c r="J179" s="97">
        <f t="shared" si="81"/>
        <v>0</v>
      </c>
      <c r="K179" s="97">
        <f t="shared" si="81"/>
        <v>0</v>
      </c>
      <c r="L179" s="97">
        <f t="shared" si="81"/>
        <v>0</v>
      </c>
      <c r="M179" s="97">
        <f t="shared" si="81"/>
        <v>0</v>
      </c>
      <c r="N179" s="97">
        <f t="shared" si="81"/>
        <v>0</v>
      </c>
      <c r="O179" s="97">
        <f t="shared" si="81"/>
        <v>0</v>
      </c>
      <c r="P179" s="97">
        <f t="shared" si="81"/>
        <v>0</v>
      </c>
      <c r="Q179" s="97">
        <f t="shared" si="81"/>
        <v>0</v>
      </c>
      <c r="R179" s="97">
        <f t="shared" si="81"/>
        <v>0</v>
      </c>
      <c r="S179" s="97">
        <f t="shared" si="81"/>
        <v>0</v>
      </c>
      <c r="T179" s="97">
        <f t="shared" si="81"/>
        <v>0</v>
      </c>
      <c r="U179" s="97">
        <f t="shared" si="81"/>
        <v>0</v>
      </c>
      <c r="V179" s="97">
        <f t="shared" si="81"/>
        <v>0</v>
      </c>
      <c r="W179" s="97">
        <f t="shared" si="81"/>
        <v>0</v>
      </c>
      <c r="X179" s="97">
        <f t="shared" si="81"/>
        <v>0</v>
      </c>
      <c r="Y179" s="97">
        <f t="shared" si="81"/>
        <v>0</v>
      </c>
      <c r="Z179" s="97">
        <f t="shared" si="81"/>
        <v>0</v>
      </c>
      <c r="AA179" s="97">
        <f t="shared" si="81"/>
        <v>0</v>
      </c>
      <c r="AB179" s="97">
        <f t="shared" si="81"/>
        <v>0</v>
      </c>
      <c r="AC179" s="97">
        <f t="shared" si="81"/>
        <v>0</v>
      </c>
      <c r="AD179" s="97">
        <f t="shared" si="81"/>
        <v>0</v>
      </c>
      <c r="AE179" s="97">
        <f t="shared" si="81"/>
        <v>0</v>
      </c>
      <c r="AF179" s="97">
        <f t="shared" si="81"/>
        <v>0</v>
      </c>
      <c r="AG179" s="97">
        <f t="shared" si="81"/>
        <v>0</v>
      </c>
      <c r="AH179" s="97">
        <f t="shared" si="81"/>
        <v>0</v>
      </c>
      <c r="AI179" s="97">
        <f t="shared" si="81"/>
        <v>0</v>
      </c>
      <c r="AJ179" s="97">
        <f t="shared" si="81"/>
        <v>0</v>
      </c>
      <c r="AK179" s="97">
        <f t="shared" si="81"/>
        <v>0</v>
      </c>
      <c r="AL179" s="97">
        <f t="shared" si="81"/>
        <v>0</v>
      </c>
      <c r="AM179" s="97">
        <f t="shared" si="81"/>
        <v>0</v>
      </c>
    </row>
    <row r="180" spans="1:39" ht="15.75" hidden="1" thickBot="1" x14ac:dyDescent="0.3">
      <c r="A180" s="95"/>
      <c r="B180" s="95"/>
      <c r="C180" s="97"/>
      <c r="D180" s="97"/>
      <c r="E180" s="97"/>
      <c r="F180" s="97"/>
      <c r="G180" s="97"/>
      <c r="H180" s="97"/>
      <c r="I180" s="97"/>
      <c r="J180" s="97"/>
      <c r="K180" s="97"/>
      <c r="L180" s="97"/>
      <c r="M180" s="97"/>
      <c r="N180" s="97"/>
    </row>
    <row r="181" spans="1:39" ht="15.75" hidden="1" thickBot="1" x14ac:dyDescent="0.3">
      <c r="A181" s="95"/>
      <c r="B181" s="243" t="s">
        <v>38</v>
      </c>
      <c r="C181" s="135">
        <f>C$4</f>
        <v>45292</v>
      </c>
      <c r="D181" s="135">
        <f t="shared" ref="D181:AM181" si="82">D$4</f>
        <v>45323</v>
      </c>
      <c r="E181" s="135">
        <f t="shared" si="82"/>
        <v>45352</v>
      </c>
      <c r="F181" s="135">
        <f t="shared" si="82"/>
        <v>45383</v>
      </c>
      <c r="G181" s="135">
        <f t="shared" si="82"/>
        <v>45413</v>
      </c>
      <c r="H181" s="135">
        <f t="shared" si="82"/>
        <v>45444</v>
      </c>
      <c r="I181" s="135">
        <f t="shared" si="82"/>
        <v>45474</v>
      </c>
      <c r="J181" s="135">
        <f t="shared" si="82"/>
        <v>45505</v>
      </c>
      <c r="K181" s="135">
        <f t="shared" si="82"/>
        <v>45536</v>
      </c>
      <c r="L181" s="135">
        <f t="shared" si="82"/>
        <v>45566</v>
      </c>
      <c r="M181" s="135">
        <f t="shared" si="82"/>
        <v>45597</v>
      </c>
      <c r="N181" s="135">
        <f t="shared" si="82"/>
        <v>45627</v>
      </c>
      <c r="O181" s="135">
        <f t="shared" si="82"/>
        <v>45658</v>
      </c>
      <c r="P181" s="135">
        <f t="shared" si="82"/>
        <v>45689</v>
      </c>
      <c r="Q181" s="135">
        <f t="shared" si="82"/>
        <v>45717</v>
      </c>
      <c r="R181" s="135">
        <f t="shared" si="82"/>
        <v>45748</v>
      </c>
      <c r="S181" s="135">
        <f t="shared" si="82"/>
        <v>45778</v>
      </c>
      <c r="T181" s="135">
        <f t="shared" si="82"/>
        <v>45809</v>
      </c>
      <c r="U181" s="135">
        <f t="shared" si="82"/>
        <v>45839</v>
      </c>
      <c r="V181" s="135">
        <f t="shared" si="82"/>
        <v>45870</v>
      </c>
      <c r="W181" s="135">
        <f t="shared" si="82"/>
        <v>45901</v>
      </c>
      <c r="X181" s="135">
        <f t="shared" si="82"/>
        <v>45931</v>
      </c>
      <c r="Y181" s="135">
        <f t="shared" si="82"/>
        <v>45962</v>
      </c>
      <c r="Z181" s="135">
        <f t="shared" si="82"/>
        <v>45992</v>
      </c>
      <c r="AA181" s="135">
        <f t="shared" si="82"/>
        <v>46023</v>
      </c>
      <c r="AB181" s="135">
        <f t="shared" si="82"/>
        <v>46054</v>
      </c>
      <c r="AC181" s="135">
        <f t="shared" si="82"/>
        <v>46082</v>
      </c>
      <c r="AD181" s="135">
        <f t="shared" si="82"/>
        <v>46113</v>
      </c>
      <c r="AE181" s="135">
        <f t="shared" si="82"/>
        <v>46143</v>
      </c>
      <c r="AF181" s="135">
        <f t="shared" si="82"/>
        <v>46174</v>
      </c>
      <c r="AG181" s="135">
        <f t="shared" si="82"/>
        <v>46204</v>
      </c>
      <c r="AH181" s="135">
        <f t="shared" si="82"/>
        <v>46235</v>
      </c>
      <c r="AI181" s="135">
        <f t="shared" si="82"/>
        <v>46266</v>
      </c>
      <c r="AJ181" s="135">
        <f t="shared" si="82"/>
        <v>46296</v>
      </c>
      <c r="AK181" s="135">
        <f t="shared" si="82"/>
        <v>46327</v>
      </c>
      <c r="AL181" s="135">
        <f t="shared" si="82"/>
        <v>46357</v>
      </c>
      <c r="AM181" s="135">
        <f t="shared" si="82"/>
        <v>46388</v>
      </c>
    </row>
    <row r="182" spans="1:39" hidden="1" x14ac:dyDescent="0.25">
      <c r="A182" s="95"/>
      <c r="B182" s="237" t="s">
        <v>123</v>
      </c>
      <c r="C182" s="107">
        <f>C157*'REVISED SUMMARY'!C43</f>
        <v>0</v>
      </c>
      <c r="D182" s="107">
        <f>D157*'REVISED SUMMARY'!D43</f>
        <v>0</v>
      </c>
      <c r="E182" s="107">
        <f>E157*'REVISED SUMMARY'!E43</f>
        <v>0</v>
      </c>
      <c r="F182" s="107">
        <f>F157*'REVISED SUMMARY'!F43</f>
        <v>0</v>
      </c>
      <c r="G182" s="107">
        <f>G157*'REVISED SUMMARY'!G43</f>
        <v>0</v>
      </c>
      <c r="H182" s="107">
        <f>H157*'REVISED SUMMARY'!H43</f>
        <v>0</v>
      </c>
      <c r="I182" s="107">
        <f>I157*'REVISED SUMMARY'!I43</f>
        <v>0</v>
      </c>
      <c r="J182" s="107">
        <f>J157*'REVISED SUMMARY'!J43</f>
        <v>0</v>
      </c>
      <c r="K182" s="107">
        <f>K157*'REVISED SUMMARY'!K43</f>
        <v>0</v>
      </c>
      <c r="L182" s="107">
        <f>L157*'REVISED SUMMARY'!L43</f>
        <v>0</v>
      </c>
      <c r="M182" s="107">
        <f>M157*'REVISED SUMMARY'!M43</f>
        <v>0</v>
      </c>
      <c r="N182" s="107">
        <f>N157*'REVISED SUMMARY'!N43</f>
        <v>0</v>
      </c>
      <c r="O182" s="209">
        <f>O157*'REVISED SUMMARY'!O43</f>
        <v>0</v>
      </c>
      <c r="P182" s="209">
        <f>P157*'REVISED SUMMARY'!P43</f>
        <v>0</v>
      </c>
      <c r="Q182" s="209">
        <f>Q157*'REVISED SUMMARY'!Q43</f>
        <v>0</v>
      </c>
      <c r="R182" s="209">
        <f>R157*'REVISED SUMMARY'!R43</f>
        <v>0</v>
      </c>
      <c r="S182" s="209">
        <f>S157*'REVISED SUMMARY'!S43</f>
        <v>0</v>
      </c>
      <c r="T182" s="209">
        <f>T157*'REVISED SUMMARY'!T43</f>
        <v>0</v>
      </c>
      <c r="U182" s="209">
        <f>U157*'REVISED SUMMARY'!U43</f>
        <v>0</v>
      </c>
      <c r="V182" s="209">
        <f>V157*'REVISED SUMMARY'!V43</f>
        <v>0</v>
      </c>
      <c r="W182" s="209">
        <f>W157*'REVISED SUMMARY'!W43</f>
        <v>0</v>
      </c>
      <c r="X182" s="209">
        <f>X157*'REVISED SUMMARY'!X43</f>
        <v>0</v>
      </c>
      <c r="Y182" s="209">
        <f>Y157*'REVISED SUMMARY'!Y43</f>
        <v>0</v>
      </c>
      <c r="Z182" s="209">
        <f>Z157*'REVISED SUMMARY'!Z43</f>
        <v>0</v>
      </c>
      <c r="AA182" s="209">
        <f>AA157*'REVISED SUMMARY'!AA43</f>
        <v>0</v>
      </c>
      <c r="AB182" s="209">
        <f>AB157*'REVISED SUMMARY'!AB43</f>
        <v>0</v>
      </c>
      <c r="AC182" s="209">
        <f>AC157*'REVISED SUMMARY'!AC43</f>
        <v>0</v>
      </c>
      <c r="AD182" s="209">
        <f>AD157*'REVISED SUMMARY'!AD43</f>
        <v>0</v>
      </c>
      <c r="AE182" s="209">
        <f>AE157*'REVISED SUMMARY'!AE43</f>
        <v>0</v>
      </c>
      <c r="AF182" s="209">
        <f>AF157*'REVISED SUMMARY'!AF43</f>
        <v>0</v>
      </c>
      <c r="AG182" s="209">
        <f>AG157*'REVISED SUMMARY'!AG43</f>
        <v>0</v>
      </c>
      <c r="AH182" s="209">
        <f>AH157*'REVISED SUMMARY'!AH43</f>
        <v>0</v>
      </c>
      <c r="AI182" s="209">
        <f>AI157*'REVISED SUMMARY'!AI43</f>
        <v>0</v>
      </c>
      <c r="AJ182" s="209">
        <f>AJ157*'REVISED SUMMARY'!AJ43</f>
        <v>0</v>
      </c>
      <c r="AK182" s="209">
        <f>AK157*'REVISED SUMMARY'!AK43</f>
        <v>0</v>
      </c>
      <c r="AL182" s="209">
        <f>AL157*'REVISED SUMMARY'!AL43</f>
        <v>0</v>
      </c>
      <c r="AM182" s="209">
        <f>AM157*'REVISED SUMMARY'!AM43</f>
        <v>0</v>
      </c>
    </row>
    <row r="183" spans="1:39" ht="15.75" hidden="1" thickBot="1" x14ac:dyDescent="0.3">
      <c r="A183" s="95"/>
      <c r="B183" s="76" t="s">
        <v>124</v>
      </c>
      <c r="C183" s="100">
        <f>C176*'REVISED SUMMARY'!C43</f>
        <v>0</v>
      </c>
      <c r="D183" s="100">
        <f>D176*'REVISED SUMMARY'!D43</f>
        <v>0</v>
      </c>
      <c r="E183" s="100">
        <f>E176*'REVISED SUMMARY'!E43</f>
        <v>0</v>
      </c>
      <c r="F183" s="100">
        <f>F176*'REVISED SUMMARY'!F43</f>
        <v>0</v>
      </c>
      <c r="G183" s="100">
        <f>G176*'REVISED SUMMARY'!G43</f>
        <v>0</v>
      </c>
      <c r="H183" s="100">
        <f>H176*'REVISED SUMMARY'!H43</f>
        <v>0</v>
      </c>
      <c r="I183" s="100">
        <f>I176*'REVISED SUMMARY'!I43</f>
        <v>0</v>
      </c>
      <c r="J183" s="100">
        <f>J176*'REVISED SUMMARY'!J43</f>
        <v>0</v>
      </c>
      <c r="K183" s="100">
        <f>K176*'REVISED SUMMARY'!K43</f>
        <v>0</v>
      </c>
      <c r="L183" s="100">
        <f>L176*'REVISED SUMMARY'!L43</f>
        <v>0</v>
      </c>
      <c r="M183" s="100">
        <f>M176*'REVISED SUMMARY'!M43</f>
        <v>0</v>
      </c>
      <c r="N183" s="100">
        <f>N176*'REVISED SUMMARY'!N43</f>
        <v>0</v>
      </c>
      <c r="O183" s="203">
        <f>O176*'REVISED SUMMARY'!O43</f>
        <v>0</v>
      </c>
      <c r="P183" s="203">
        <f>P176*'REVISED SUMMARY'!P43</f>
        <v>0</v>
      </c>
      <c r="Q183" s="203">
        <f>Q176*'REVISED SUMMARY'!Q43</f>
        <v>0</v>
      </c>
      <c r="R183" s="203">
        <f>R176*'REVISED SUMMARY'!R43</f>
        <v>0</v>
      </c>
      <c r="S183" s="203">
        <f>S176*'REVISED SUMMARY'!S43</f>
        <v>0</v>
      </c>
      <c r="T183" s="203">
        <f>T176*'REVISED SUMMARY'!T43</f>
        <v>0</v>
      </c>
      <c r="U183" s="203">
        <f>U176*'REVISED SUMMARY'!U43</f>
        <v>0</v>
      </c>
      <c r="V183" s="203">
        <f>V176*'REVISED SUMMARY'!V43</f>
        <v>0</v>
      </c>
      <c r="W183" s="203">
        <f>W176*'REVISED SUMMARY'!W43</f>
        <v>0</v>
      </c>
      <c r="X183" s="203">
        <f>X176*'REVISED SUMMARY'!X43</f>
        <v>0</v>
      </c>
      <c r="Y183" s="203">
        <f>Y176*'REVISED SUMMARY'!Y43</f>
        <v>0</v>
      </c>
      <c r="Z183" s="203">
        <f>Z176*'REVISED SUMMARY'!Z43</f>
        <v>0</v>
      </c>
      <c r="AA183" s="203">
        <f>AA176*'REVISED SUMMARY'!AA43</f>
        <v>0</v>
      </c>
      <c r="AB183" s="203">
        <f>AB176*'REVISED SUMMARY'!AB43</f>
        <v>0</v>
      </c>
      <c r="AC183" s="203">
        <f>AC176*'REVISED SUMMARY'!AC43</f>
        <v>0</v>
      </c>
      <c r="AD183" s="203">
        <f>AD176*'REVISED SUMMARY'!AD43</f>
        <v>0</v>
      </c>
      <c r="AE183" s="203">
        <f>AE176*'REVISED SUMMARY'!AE43</f>
        <v>0</v>
      </c>
      <c r="AF183" s="203">
        <f>AF176*'REVISED SUMMARY'!AF43</f>
        <v>0</v>
      </c>
      <c r="AG183" s="203">
        <f>AG176*'REVISED SUMMARY'!AG43</f>
        <v>0</v>
      </c>
      <c r="AH183" s="203">
        <f>AH176*'REVISED SUMMARY'!AH43</f>
        <v>0</v>
      </c>
      <c r="AI183" s="203">
        <f>AI176*'REVISED SUMMARY'!AI43</f>
        <v>0</v>
      </c>
      <c r="AJ183" s="203">
        <f>AJ176*'REVISED SUMMARY'!AJ43</f>
        <v>0</v>
      </c>
      <c r="AK183" s="203">
        <f>AK176*'REVISED SUMMARY'!AK43</f>
        <v>0</v>
      </c>
      <c r="AL183" s="203">
        <f>AL176*'REVISED SUMMARY'!AL43</f>
        <v>0</v>
      </c>
      <c r="AM183" s="203">
        <f>AM176*'REVISED SUMMARY'!AM43</f>
        <v>0</v>
      </c>
    </row>
    <row r="184" spans="1:39" hidden="1" x14ac:dyDescent="0.25">
      <c r="A184" s="95"/>
      <c r="B184" s="237" t="s">
        <v>125</v>
      </c>
      <c r="C184" s="101">
        <f>IFERROR(C182/C73,0)</f>
        <v>0</v>
      </c>
      <c r="D184" s="101">
        <f t="shared" ref="D184:AM184" si="83">IFERROR(D182/D73,0)</f>
        <v>0</v>
      </c>
      <c r="E184" s="101">
        <f t="shared" si="83"/>
        <v>0</v>
      </c>
      <c r="F184" s="101">
        <f t="shared" si="83"/>
        <v>0</v>
      </c>
      <c r="G184" s="101">
        <f t="shared" si="83"/>
        <v>0</v>
      </c>
      <c r="H184" s="101">
        <f t="shared" si="83"/>
        <v>0</v>
      </c>
      <c r="I184" s="101">
        <f t="shared" si="83"/>
        <v>0</v>
      </c>
      <c r="J184" s="101">
        <f t="shared" si="83"/>
        <v>0</v>
      </c>
      <c r="K184" s="101">
        <f t="shared" si="83"/>
        <v>0</v>
      </c>
      <c r="L184" s="101">
        <f t="shared" si="83"/>
        <v>0</v>
      </c>
      <c r="M184" s="101">
        <f t="shared" si="83"/>
        <v>0</v>
      </c>
      <c r="N184" s="101">
        <f t="shared" si="83"/>
        <v>0</v>
      </c>
      <c r="O184" s="204">
        <f t="shared" si="83"/>
        <v>0</v>
      </c>
      <c r="P184" s="204">
        <f t="shared" si="83"/>
        <v>0</v>
      </c>
      <c r="Q184" s="204">
        <f t="shared" si="83"/>
        <v>0</v>
      </c>
      <c r="R184" s="204">
        <f t="shared" si="83"/>
        <v>0</v>
      </c>
      <c r="S184" s="204">
        <f t="shared" si="83"/>
        <v>0</v>
      </c>
      <c r="T184" s="204">
        <f t="shared" si="83"/>
        <v>0</v>
      </c>
      <c r="U184" s="204">
        <f t="shared" si="83"/>
        <v>0</v>
      </c>
      <c r="V184" s="204">
        <f t="shared" si="83"/>
        <v>0</v>
      </c>
      <c r="W184" s="204">
        <f t="shared" si="83"/>
        <v>0</v>
      </c>
      <c r="X184" s="204">
        <f t="shared" si="83"/>
        <v>0</v>
      </c>
      <c r="Y184" s="204">
        <f t="shared" si="83"/>
        <v>0</v>
      </c>
      <c r="Z184" s="204">
        <f t="shared" si="83"/>
        <v>0</v>
      </c>
      <c r="AA184" s="204">
        <f t="shared" si="83"/>
        <v>0</v>
      </c>
      <c r="AB184" s="204">
        <f t="shared" si="83"/>
        <v>0</v>
      </c>
      <c r="AC184" s="204">
        <f t="shared" si="83"/>
        <v>0</v>
      </c>
      <c r="AD184" s="204">
        <f t="shared" si="83"/>
        <v>0</v>
      </c>
      <c r="AE184" s="204">
        <f t="shared" si="83"/>
        <v>0</v>
      </c>
      <c r="AF184" s="204">
        <f t="shared" si="83"/>
        <v>0</v>
      </c>
      <c r="AG184" s="204">
        <f t="shared" si="83"/>
        <v>0</v>
      </c>
      <c r="AH184" s="204">
        <f t="shared" si="83"/>
        <v>0</v>
      </c>
      <c r="AI184" s="204">
        <f t="shared" si="83"/>
        <v>0</v>
      </c>
      <c r="AJ184" s="204">
        <f t="shared" si="83"/>
        <v>0</v>
      </c>
      <c r="AK184" s="204">
        <f t="shared" si="83"/>
        <v>0</v>
      </c>
      <c r="AL184" s="204">
        <f t="shared" si="83"/>
        <v>0</v>
      </c>
      <c r="AM184" s="204">
        <f t="shared" si="83"/>
        <v>0</v>
      </c>
    </row>
    <row r="185" spans="1:39" ht="15.75" hidden="1" thickBot="1" x14ac:dyDescent="0.3">
      <c r="A185" s="95"/>
      <c r="B185" s="76" t="s">
        <v>126</v>
      </c>
      <c r="C185" s="102">
        <f>IFERROR(C183/C73,0)</f>
        <v>0</v>
      </c>
      <c r="D185" s="102">
        <f t="shared" ref="D185:AM185" si="84">IFERROR(D183/D73,0)</f>
        <v>0</v>
      </c>
      <c r="E185" s="102">
        <f t="shared" si="84"/>
        <v>0</v>
      </c>
      <c r="F185" s="102">
        <f t="shared" si="84"/>
        <v>0</v>
      </c>
      <c r="G185" s="102">
        <f t="shared" si="84"/>
        <v>0</v>
      </c>
      <c r="H185" s="102">
        <f t="shared" si="84"/>
        <v>0</v>
      </c>
      <c r="I185" s="102">
        <f t="shared" si="84"/>
        <v>0</v>
      </c>
      <c r="J185" s="102">
        <f t="shared" si="84"/>
        <v>0</v>
      </c>
      <c r="K185" s="102">
        <f t="shared" si="84"/>
        <v>0</v>
      </c>
      <c r="L185" s="102">
        <f t="shared" si="84"/>
        <v>0</v>
      </c>
      <c r="M185" s="102">
        <f t="shared" si="84"/>
        <v>0</v>
      </c>
      <c r="N185" s="102">
        <f t="shared" si="84"/>
        <v>0</v>
      </c>
      <c r="O185" s="205">
        <f t="shared" si="84"/>
        <v>0</v>
      </c>
      <c r="P185" s="205">
        <f t="shared" si="84"/>
        <v>0</v>
      </c>
      <c r="Q185" s="205">
        <f t="shared" si="84"/>
        <v>0</v>
      </c>
      <c r="R185" s="205">
        <f t="shared" si="84"/>
        <v>0</v>
      </c>
      <c r="S185" s="205">
        <f t="shared" si="84"/>
        <v>0</v>
      </c>
      <c r="T185" s="205">
        <f t="shared" si="84"/>
        <v>0</v>
      </c>
      <c r="U185" s="205">
        <f t="shared" si="84"/>
        <v>0</v>
      </c>
      <c r="V185" s="205">
        <f t="shared" si="84"/>
        <v>0</v>
      </c>
      <c r="W185" s="205">
        <f t="shared" si="84"/>
        <v>0</v>
      </c>
      <c r="X185" s="205">
        <f t="shared" si="84"/>
        <v>0</v>
      </c>
      <c r="Y185" s="205">
        <f t="shared" si="84"/>
        <v>0</v>
      </c>
      <c r="Z185" s="205">
        <f t="shared" si="84"/>
        <v>0</v>
      </c>
      <c r="AA185" s="205">
        <f t="shared" si="84"/>
        <v>0</v>
      </c>
      <c r="AB185" s="205">
        <f t="shared" si="84"/>
        <v>0</v>
      </c>
      <c r="AC185" s="205">
        <f t="shared" si="84"/>
        <v>0</v>
      </c>
      <c r="AD185" s="205">
        <f t="shared" si="84"/>
        <v>0</v>
      </c>
      <c r="AE185" s="205">
        <f t="shared" si="84"/>
        <v>0</v>
      </c>
      <c r="AF185" s="205">
        <f t="shared" si="84"/>
        <v>0</v>
      </c>
      <c r="AG185" s="205">
        <f t="shared" si="84"/>
        <v>0</v>
      </c>
      <c r="AH185" s="205">
        <f t="shared" si="84"/>
        <v>0</v>
      </c>
      <c r="AI185" s="205">
        <f t="shared" si="84"/>
        <v>0</v>
      </c>
      <c r="AJ185" s="205">
        <f t="shared" si="84"/>
        <v>0</v>
      </c>
      <c r="AK185" s="205">
        <f t="shared" si="84"/>
        <v>0</v>
      </c>
      <c r="AL185" s="205">
        <f t="shared" si="84"/>
        <v>0</v>
      </c>
      <c r="AM185" s="205">
        <f t="shared" si="84"/>
        <v>0</v>
      </c>
    </row>
    <row r="186" spans="1:39" ht="15.75" hidden="1" thickBot="1" x14ac:dyDescent="0.3">
      <c r="A186" s="95"/>
      <c r="B186" s="244" t="s">
        <v>127</v>
      </c>
      <c r="C186" s="104">
        <f>C184+C185</f>
        <v>0</v>
      </c>
      <c r="D186" s="104">
        <f t="shared" ref="D186:AM186" si="85">D184+D185</f>
        <v>0</v>
      </c>
      <c r="E186" s="105">
        <f t="shared" si="85"/>
        <v>0</v>
      </c>
      <c r="F186" s="105">
        <f t="shared" si="85"/>
        <v>0</v>
      </c>
      <c r="G186" s="105">
        <f t="shared" si="85"/>
        <v>0</v>
      </c>
      <c r="H186" s="105">
        <f t="shared" si="85"/>
        <v>0</v>
      </c>
      <c r="I186" s="105">
        <f t="shared" si="85"/>
        <v>0</v>
      </c>
      <c r="J186" s="105">
        <f t="shared" si="85"/>
        <v>0</v>
      </c>
      <c r="K186" s="105">
        <f t="shared" si="85"/>
        <v>0</v>
      </c>
      <c r="L186" s="105">
        <f t="shared" si="85"/>
        <v>0</v>
      </c>
      <c r="M186" s="106">
        <f t="shared" si="85"/>
        <v>0</v>
      </c>
      <c r="N186" s="115">
        <f t="shared" si="85"/>
        <v>0</v>
      </c>
      <c r="O186" s="206">
        <f t="shared" si="85"/>
        <v>0</v>
      </c>
      <c r="P186" s="206">
        <f t="shared" si="85"/>
        <v>0</v>
      </c>
      <c r="Q186" s="207">
        <f t="shared" si="85"/>
        <v>0</v>
      </c>
      <c r="R186" s="207">
        <f t="shared" si="85"/>
        <v>0</v>
      </c>
      <c r="S186" s="207">
        <f t="shared" si="85"/>
        <v>0</v>
      </c>
      <c r="T186" s="207">
        <f t="shared" si="85"/>
        <v>0</v>
      </c>
      <c r="U186" s="207">
        <f t="shared" si="85"/>
        <v>0</v>
      </c>
      <c r="V186" s="207">
        <f t="shared" si="85"/>
        <v>0</v>
      </c>
      <c r="W186" s="207">
        <f t="shared" si="85"/>
        <v>0</v>
      </c>
      <c r="X186" s="207">
        <f t="shared" si="85"/>
        <v>0</v>
      </c>
      <c r="Y186" s="221">
        <f t="shared" si="85"/>
        <v>0</v>
      </c>
      <c r="Z186" s="221">
        <f t="shared" si="85"/>
        <v>0</v>
      </c>
      <c r="AA186" s="206">
        <f t="shared" si="85"/>
        <v>0</v>
      </c>
      <c r="AB186" s="206">
        <f t="shared" si="85"/>
        <v>0</v>
      </c>
      <c r="AC186" s="207">
        <f t="shared" si="85"/>
        <v>0</v>
      </c>
      <c r="AD186" s="207">
        <f t="shared" si="85"/>
        <v>0</v>
      </c>
      <c r="AE186" s="207">
        <f t="shared" si="85"/>
        <v>0</v>
      </c>
      <c r="AF186" s="207">
        <f t="shared" si="85"/>
        <v>0</v>
      </c>
      <c r="AG186" s="207">
        <f t="shared" si="85"/>
        <v>0</v>
      </c>
      <c r="AH186" s="207">
        <f t="shared" si="85"/>
        <v>0</v>
      </c>
      <c r="AI186" s="207">
        <f t="shared" si="85"/>
        <v>0</v>
      </c>
      <c r="AJ186" s="207">
        <f t="shared" si="85"/>
        <v>0</v>
      </c>
      <c r="AK186" s="221">
        <f t="shared" si="85"/>
        <v>0</v>
      </c>
      <c r="AL186" s="221">
        <f t="shared" si="85"/>
        <v>0</v>
      </c>
      <c r="AM186" s="206">
        <f t="shared" si="85"/>
        <v>0</v>
      </c>
    </row>
    <row r="187" spans="1:39" ht="15.75" hidden="1" thickBot="1" x14ac:dyDescent="0.3">
      <c r="A187" s="95"/>
      <c r="B187" s="95"/>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row>
    <row r="188" spans="1:39" ht="15.75" hidden="1" thickBot="1" x14ac:dyDescent="0.3">
      <c r="A188" s="95"/>
      <c r="B188" s="243" t="s">
        <v>36</v>
      </c>
      <c r="C188" s="135">
        <f>C$4</f>
        <v>45292</v>
      </c>
      <c r="D188" s="135">
        <f t="shared" ref="D188:AM188" si="86">D$4</f>
        <v>45323</v>
      </c>
      <c r="E188" s="135">
        <f t="shared" si="86"/>
        <v>45352</v>
      </c>
      <c r="F188" s="135">
        <f t="shared" si="86"/>
        <v>45383</v>
      </c>
      <c r="G188" s="135">
        <f t="shared" si="86"/>
        <v>45413</v>
      </c>
      <c r="H188" s="135">
        <f t="shared" si="86"/>
        <v>45444</v>
      </c>
      <c r="I188" s="135">
        <f t="shared" si="86"/>
        <v>45474</v>
      </c>
      <c r="J188" s="135">
        <f t="shared" si="86"/>
        <v>45505</v>
      </c>
      <c r="K188" s="135">
        <f t="shared" si="86"/>
        <v>45536</v>
      </c>
      <c r="L188" s="135">
        <f t="shared" si="86"/>
        <v>45566</v>
      </c>
      <c r="M188" s="135">
        <f t="shared" si="86"/>
        <v>45597</v>
      </c>
      <c r="N188" s="135">
        <f t="shared" si="86"/>
        <v>45627</v>
      </c>
      <c r="O188" s="135">
        <f t="shared" si="86"/>
        <v>45658</v>
      </c>
      <c r="P188" s="135">
        <f t="shared" si="86"/>
        <v>45689</v>
      </c>
      <c r="Q188" s="135">
        <f t="shared" si="86"/>
        <v>45717</v>
      </c>
      <c r="R188" s="135">
        <f t="shared" si="86"/>
        <v>45748</v>
      </c>
      <c r="S188" s="135">
        <f t="shared" si="86"/>
        <v>45778</v>
      </c>
      <c r="T188" s="135">
        <f t="shared" si="86"/>
        <v>45809</v>
      </c>
      <c r="U188" s="135">
        <f t="shared" si="86"/>
        <v>45839</v>
      </c>
      <c r="V188" s="135">
        <f t="shared" si="86"/>
        <v>45870</v>
      </c>
      <c r="W188" s="135">
        <f t="shared" si="86"/>
        <v>45901</v>
      </c>
      <c r="X188" s="135">
        <f t="shared" si="86"/>
        <v>45931</v>
      </c>
      <c r="Y188" s="135">
        <f t="shared" si="86"/>
        <v>45962</v>
      </c>
      <c r="Z188" s="135">
        <f t="shared" si="86"/>
        <v>45992</v>
      </c>
      <c r="AA188" s="135">
        <f t="shared" si="86"/>
        <v>46023</v>
      </c>
      <c r="AB188" s="135">
        <f t="shared" si="86"/>
        <v>46054</v>
      </c>
      <c r="AC188" s="135">
        <f t="shared" si="86"/>
        <v>46082</v>
      </c>
      <c r="AD188" s="135">
        <f t="shared" si="86"/>
        <v>46113</v>
      </c>
      <c r="AE188" s="135">
        <f t="shared" si="86"/>
        <v>46143</v>
      </c>
      <c r="AF188" s="135">
        <f t="shared" si="86"/>
        <v>46174</v>
      </c>
      <c r="AG188" s="135">
        <f t="shared" si="86"/>
        <v>46204</v>
      </c>
      <c r="AH188" s="135">
        <f t="shared" si="86"/>
        <v>46235</v>
      </c>
      <c r="AI188" s="135">
        <f t="shared" si="86"/>
        <v>46266</v>
      </c>
      <c r="AJ188" s="135">
        <f t="shared" si="86"/>
        <v>46296</v>
      </c>
      <c r="AK188" s="135">
        <f t="shared" si="86"/>
        <v>46327</v>
      </c>
      <c r="AL188" s="135">
        <f t="shared" si="86"/>
        <v>46357</v>
      </c>
      <c r="AM188" s="135">
        <f t="shared" si="86"/>
        <v>46388</v>
      </c>
    </row>
    <row r="189" spans="1:39" hidden="1" x14ac:dyDescent="0.25">
      <c r="A189" s="95"/>
      <c r="B189" s="237" t="s">
        <v>128</v>
      </c>
      <c r="C189" s="107">
        <f>C157*'REVISED SUMMARY'!C44</f>
        <v>0</v>
      </c>
      <c r="D189" s="107">
        <f>D157*'REVISED SUMMARY'!D44</f>
        <v>0</v>
      </c>
      <c r="E189" s="107">
        <f>E157*'REVISED SUMMARY'!E44</f>
        <v>0</v>
      </c>
      <c r="F189" s="107">
        <f>F157*'REVISED SUMMARY'!F44</f>
        <v>0</v>
      </c>
      <c r="G189" s="107">
        <f>G157*'REVISED SUMMARY'!G44</f>
        <v>0</v>
      </c>
      <c r="H189" s="107">
        <f>H157*'REVISED SUMMARY'!H44</f>
        <v>0</v>
      </c>
      <c r="I189" s="107">
        <f>I157*'REVISED SUMMARY'!I44</f>
        <v>0</v>
      </c>
      <c r="J189" s="107">
        <f>J157*'REVISED SUMMARY'!J44</f>
        <v>0</v>
      </c>
      <c r="K189" s="107">
        <f>K157*'REVISED SUMMARY'!K44</f>
        <v>0</v>
      </c>
      <c r="L189" s="107">
        <f>L157*'REVISED SUMMARY'!L44</f>
        <v>0</v>
      </c>
      <c r="M189" s="107">
        <f>M157*'REVISED SUMMARY'!M44</f>
        <v>0</v>
      </c>
      <c r="N189" s="107">
        <f>N157*'REVISED SUMMARY'!N44</f>
        <v>0</v>
      </c>
      <c r="O189" s="209">
        <f>O157*'REVISED SUMMARY'!O44</f>
        <v>0</v>
      </c>
      <c r="P189" s="209">
        <f>P157*'REVISED SUMMARY'!P44</f>
        <v>0</v>
      </c>
      <c r="Q189" s="209">
        <f>Q157*'REVISED SUMMARY'!Q44</f>
        <v>0</v>
      </c>
      <c r="R189" s="209">
        <f>R157*'REVISED SUMMARY'!R44</f>
        <v>0</v>
      </c>
      <c r="S189" s="209">
        <f>S157*'REVISED SUMMARY'!S44</f>
        <v>0</v>
      </c>
      <c r="T189" s="209">
        <f>T157*'REVISED SUMMARY'!T44</f>
        <v>0</v>
      </c>
      <c r="U189" s="209">
        <f>U157*'REVISED SUMMARY'!U44</f>
        <v>0</v>
      </c>
      <c r="V189" s="209">
        <f>V157*'REVISED SUMMARY'!V44</f>
        <v>0</v>
      </c>
      <c r="W189" s="209">
        <f>W157*'REVISED SUMMARY'!W44</f>
        <v>0</v>
      </c>
      <c r="X189" s="209">
        <f>X157*'REVISED SUMMARY'!X44</f>
        <v>0</v>
      </c>
      <c r="Y189" s="209">
        <f>Y157*'REVISED SUMMARY'!Y44</f>
        <v>0</v>
      </c>
      <c r="Z189" s="209">
        <f>Z157*'REVISED SUMMARY'!Z44</f>
        <v>0</v>
      </c>
      <c r="AA189" s="209">
        <f>AA157*'REVISED SUMMARY'!AA44</f>
        <v>0</v>
      </c>
      <c r="AB189" s="209">
        <f>AB157*'REVISED SUMMARY'!AB44</f>
        <v>0</v>
      </c>
      <c r="AC189" s="209">
        <f>AC157*'REVISED SUMMARY'!AC44</f>
        <v>0</v>
      </c>
      <c r="AD189" s="209">
        <f>AD157*'REVISED SUMMARY'!AD44</f>
        <v>0</v>
      </c>
      <c r="AE189" s="209">
        <f>AE157*'REVISED SUMMARY'!AE44</f>
        <v>0</v>
      </c>
      <c r="AF189" s="209">
        <f>AF157*'REVISED SUMMARY'!AF44</f>
        <v>0</v>
      </c>
      <c r="AG189" s="209">
        <f>AG157*'REVISED SUMMARY'!AG44</f>
        <v>0</v>
      </c>
      <c r="AH189" s="209">
        <f>AH157*'REVISED SUMMARY'!AH44</f>
        <v>0</v>
      </c>
      <c r="AI189" s="209">
        <f>AI157*'REVISED SUMMARY'!AI44</f>
        <v>0</v>
      </c>
      <c r="AJ189" s="209">
        <f>AJ157*'REVISED SUMMARY'!AJ44</f>
        <v>0</v>
      </c>
      <c r="AK189" s="209">
        <f>AK157*'REVISED SUMMARY'!AK44</f>
        <v>0</v>
      </c>
      <c r="AL189" s="209">
        <f>AL157*'REVISED SUMMARY'!AL44</f>
        <v>0</v>
      </c>
      <c r="AM189" s="209">
        <f>AM157*'REVISED SUMMARY'!AM44</f>
        <v>0</v>
      </c>
    </row>
    <row r="190" spans="1:39" ht="15.75" hidden="1" thickBot="1" x14ac:dyDescent="0.3">
      <c r="A190" s="95"/>
      <c r="B190" s="76" t="s">
        <v>129</v>
      </c>
      <c r="C190" s="100">
        <f>C176*'REVISED SUMMARY'!C44</f>
        <v>0</v>
      </c>
      <c r="D190" s="100">
        <f>D176*'REVISED SUMMARY'!D44</f>
        <v>0</v>
      </c>
      <c r="E190" s="100">
        <f>E176*'REVISED SUMMARY'!E44</f>
        <v>0</v>
      </c>
      <c r="F190" s="100">
        <f>F176*'REVISED SUMMARY'!F44</f>
        <v>0</v>
      </c>
      <c r="G190" s="100">
        <f>G176*'REVISED SUMMARY'!G44</f>
        <v>0</v>
      </c>
      <c r="H190" s="100">
        <f>H176*'REVISED SUMMARY'!H44</f>
        <v>0</v>
      </c>
      <c r="I190" s="100">
        <f>I176*'REVISED SUMMARY'!I44</f>
        <v>0</v>
      </c>
      <c r="J190" s="100">
        <f>J176*'REVISED SUMMARY'!J44</f>
        <v>0</v>
      </c>
      <c r="K190" s="100">
        <f>K176*'REVISED SUMMARY'!K44</f>
        <v>0</v>
      </c>
      <c r="L190" s="100">
        <f>L176*'REVISED SUMMARY'!L44</f>
        <v>0</v>
      </c>
      <c r="M190" s="100">
        <f>M176*'REVISED SUMMARY'!M44</f>
        <v>0</v>
      </c>
      <c r="N190" s="100">
        <f>N176*'REVISED SUMMARY'!N44</f>
        <v>0</v>
      </c>
      <c r="O190" s="203">
        <f>O176*'REVISED SUMMARY'!O44</f>
        <v>0</v>
      </c>
      <c r="P190" s="203">
        <f>P176*'REVISED SUMMARY'!P44</f>
        <v>0</v>
      </c>
      <c r="Q190" s="203">
        <f>Q176*'REVISED SUMMARY'!Q44</f>
        <v>0</v>
      </c>
      <c r="R190" s="203">
        <f>R176*'REVISED SUMMARY'!R44</f>
        <v>0</v>
      </c>
      <c r="S190" s="203">
        <f>S176*'REVISED SUMMARY'!S44</f>
        <v>0</v>
      </c>
      <c r="T190" s="203">
        <f>T176*'REVISED SUMMARY'!T44</f>
        <v>0</v>
      </c>
      <c r="U190" s="203">
        <f>U176*'REVISED SUMMARY'!U44</f>
        <v>0</v>
      </c>
      <c r="V190" s="203">
        <f>V176*'REVISED SUMMARY'!V44</f>
        <v>0</v>
      </c>
      <c r="W190" s="203">
        <f>W176*'REVISED SUMMARY'!W44</f>
        <v>0</v>
      </c>
      <c r="X190" s="203">
        <f>X176*'REVISED SUMMARY'!X44</f>
        <v>0</v>
      </c>
      <c r="Y190" s="203">
        <f>Y176*'REVISED SUMMARY'!Y44</f>
        <v>0</v>
      </c>
      <c r="Z190" s="203">
        <f>Z176*'REVISED SUMMARY'!Z44</f>
        <v>0</v>
      </c>
      <c r="AA190" s="203">
        <f>AA176*'REVISED SUMMARY'!AA44</f>
        <v>0</v>
      </c>
      <c r="AB190" s="203">
        <f>AB176*'REVISED SUMMARY'!AB44</f>
        <v>0</v>
      </c>
      <c r="AC190" s="203">
        <f>AC176*'REVISED SUMMARY'!AC44</f>
        <v>0</v>
      </c>
      <c r="AD190" s="203">
        <f>AD176*'REVISED SUMMARY'!AD44</f>
        <v>0</v>
      </c>
      <c r="AE190" s="203">
        <f>AE176*'REVISED SUMMARY'!AE44</f>
        <v>0</v>
      </c>
      <c r="AF190" s="203">
        <f>AF176*'REVISED SUMMARY'!AF44</f>
        <v>0</v>
      </c>
      <c r="AG190" s="203">
        <f>AG176*'REVISED SUMMARY'!AG44</f>
        <v>0</v>
      </c>
      <c r="AH190" s="203">
        <f>AH176*'REVISED SUMMARY'!AH44</f>
        <v>0</v>
      </c>
      <c r="AI190" s="203">
        <f>AI176*'REVISED SUMMARY'!AI44</f>
        <v>0</v>
      </c>
      <c r="AJ190" s="203">
        <f>AJ176*'REVISED SUMMARY'!AJ44</f>
        <v>0</v>
      </c>
      <c r="AK190" s="203">
        <f>AK176*'REVISED SUMMARY'!AK44</f>
        <v>0</v>
      </c>
      <c r="AL190" s="203">
        <f>AL176*'REVISED SUMMARY'!AL44</f>
        <v>0</v>
      </c>
      <c r="AM190" s="203">
        <f>AM176*'REVISED SUMMARY'!AM44</f>
        <v>0</v>
      </c>
    </row>
    <row r="191" spans="1:39" hidden="1" x14ac:dyDescent="0.25">
      <c r="A191" s="95"/>
      <c r="B191" s="237" t="s">
        <v>130</v>
      </c>
      <c r="C191" s="101">
        <f t="shared" ref="C191" si="87">IFERROR(C189/C73,0)</f>
        <v>0</v>
      </c>
      <c r="D191" s="101">
        <f t="shared" ref="D191:AM191" si="88">IFERROR(D189/D73,0)</f>
        <v>0</v>
      </c>
      <c r="E191" s="101">
        <f t="shared" si="88"/>
        <v>0</v>
      </c>
      <c r="F191" s="101">
        <f t="shared" si="88"/>
        <v>0</v>
      </c>
      <c r="G191" s="101">
        <f t="shared" si="88"/>
        <v>0</v>
      </c>
      <c r="H191" s="101">
        <f t="shared" si="88"/>
        <v>0</v>
      </c>
      <c r="I191" s="101">
        <f t="shared" si="88"/>
        <v>0</v>
      </c>
      <c r="J191" s="101">
        <f t="shared" si="88"/>
        <v>0</v>
      </c>
      <c r="K191" s="101">
        <f t="shared" si="88"/>
        <v>0</v>
      </c>
      <c r="L191" s="101">
        <f t="shared" si="88"/>
        <v>0</v>
      </c>
      <c r="M191" s="101">
        <f t="shared" si="88"/>
        <v>0</v>
      </c>
      <c r="N191" s="101">
        <f t="shared" si="88"/>
        <v>0</v>
      </c>
      <c r="O191" s="204">
        <f t="shared" si="88"/>
        <v>0</v>
      </c>
      <c r="P191" s="204">
        <f t="shared" si="88"/>
        <v>0</v>
      </c>
      <c r="Q191" s="204">
        <f t="shared" si="88"/>
        <v>0</v>
      </c>
      <c r="R191" s="204">
        <f t="shared" si="88"/>
        <v>0</v>
      </c>
      <c r="S191" s="204">
        <f t="shared" si="88"/>
        <v>0</v>
      </c>
      <c r="T191" s="204">
        <f t="shared" si="88"/>
        <v>0</v>
      </c>
      <c r="U191" s="204">
        <f t="shared" si="88"/>
        <v>0</v>
      </c>
      <c r="V191" s="204">
        <f t="shared" si="88"/>
        <v>0</v>
      </c>
      <c r="W191" s="204">
        <f t="shared" si="88"/>
        <v>0</v>
      </c>
      <c r="X191" s="204">
        <f t="shared" si="88"/>
        <v>0</v>
      </c>
      <c r="Y191" s="204">
        <f t="shared" si="88"/>
        <v>0</v>
      </c>
      <c r="Z191" s="204">
        <f t="shared" si="88"/>
        <v>0</v>
      </c>
      <c r="AA191" s="204">
        <f t="shared" si="88"/>
        <v>0</v>
      </c>
      <c r="AB191" s="204">
        <f t="shared" si="88"/>
        <v>0</v>
      </c>
      <c r="AC191" s="204">
        <f t="shared" si="88"/>
        <v>0</v>
      </c>
      <c r="AD191" s="204">
        <f t="shared" si="88"/>
        <v>0</v>
      </c>
      <c r="AE191" s="204">
        <f t="shared" si="88"/>
        <v>0</v>
      </c>
      <c r="AF191" s="204">
        <f t="shared" si="88"/>
        <v>0</v>
      </c>
      <c r="AG191" s="204">
        <f t="shared" si="88"/>
        <v>0</v>
      </c>
      <c r="AH191" s="204">
        <f t="shared" si="88"/>
        <v>0</v>
      </c>
      <c r="AI191" s="204">
        <f t="shared" si="88"/>
        <v>0</v>
      </c>
      <c r="AJ191" s="204">
        <f t="shared" si="88"/>
        <v>0</v>
      </c>
      <c r="AK191" s="204">
        <f t="shared" si="88"/>
        <v>0</v>
      </c>
      <c r="AL191" s="204">
        <f t="shared" si="88"/>
        <v>0</v>
      </c>
      <c r="AM191" s="204">
        <f t="shared" si="88"/>
        <v>0</v>
      </c>
    </row>
    <row r="192" spans="1:39" ht="15.75" hidden="1" thickBot="1" x14ac:dyDescent="0.3">
      <c r="A192" s="95"/>
      <c r="B192" s="76" t="s">
        <v>131</v>
      </c>
      <c r="C192" s="102">
        <f>IFERROR(C190/C73,0)</f>
        <v>0</v>
      </c>
      <c r="D192" s="102">
        <f t="shared" ref="D192:AM192" si="89">IFERROR(D190/D73,0)</f>
        <v>0</v>
      </c>
      <c r="E192" s="102">
        <f t="shared" si="89"/>
        <v>0</v>
      </c>
      <c r="F192" s="102">
        <f t="shared" si="89"/>
        <v>0</v>
      </c>
      <c r="G192" s="102">
        <f t="shared" si="89"/>
        <v>0</v>
      </c>
      <c r="H192" s="102">
        <f t="shared" si="89"/>
        <v>0</v>
      </c>
      <c r="I192" s="102">
        <f t="shared" si="89"/>
        <v>0</v>
      </c>
      <c r="J192" s="102">
        <f t="shared" si="89"/>
        <v>0</v>
      </c>
      <c r="K192" s="102">
        <f t="shared" si="89"/>
        <v>0</v>
      </c>
      <c r="L192" s="102">
        <f t="shared" si="89"/>
        <v>0</v>
      </c>
      <c r="M192" s="102">
        <f t="shared" si="89"/>
        <v>0</v>
      </c>
      <c r="N192" s="102">
        <f t="shared" si="89"/>
        <v>0</v>
      </c>
      <c r="O192" s="205">
        <f t="shared" si="89"/>
        <v>0</v>
      </c>
      <c r="P192" s="205">
        <f t="shared" si="89"/>
        <v>0</v>
      </c>
      <c r="Q192" s="205">
        <f t="shared" si="89"/>
        <v>0</v>
      </c>
      <c r="R192" s="205">
        <f t="shared" si="89"/>
        <v>0</v>
      </c>
      <c r="S192" s="205">
        <f t="shared" si="89"/>
        <v>0</v>
      </c>
      <c r="T192" s="205">
        <f t="shared" si="89"/>
        <v>0</v>
      </c>
      <c r="U192" s="205">
        <f t="shared" si="89"/>
        <v>0</v>
      </c>
      <c r="V192" s="205">
        <f t="shared" si="89"/>
        <v>0</v>
      </c>
      <c r="W192" s="205">
        <f t="shared" si="89"/>
        <v>0</v>
      </c>
      <c r="X192" s="205">
        <f t="shared" si="89"/>
        <v>0</v>
      </c>
      <c r="Y192" s="205">
        <f t="shared" si="89"/>
        <v>0</v>
      </c>
      <c r="Z192" s="205">
        <f t="shared" si="89"/>
        <v>0</v>
      </c>
      <c r="AA192" s="205">
        <f t="shared" si="89"/>
        <v>0</v>
      </c>
      <c r="AB192" s="205">
        <f t="shared" si="89"/>
        <v>0</v>
      </c>
      <c r="AC192" s="205">
        <f t="shared" si="89"/>
        <v>0</v>
      </c>
      <c r="AD192" s="205">
        <f t="shared" si="89"/>
        <v>0</v>
      </c>
      <c r="AE192" s="205">
        <f t="shared" si="89"/>
        <v>0</v>
      </c>
      <c r="AF192" s="205">
        <f t="shared" si="89"/>
        <v>0</v>
      </c>
      <c r="AG192" s="205">
        <f t="shared" si="89"/>
        <v>0</v>
      </c>
      <c r="AH192" s="205">
        <f t="shared" si="89"/>
        <v>0</v>
      </c>
      <c r="AI192" s="205">
        <f t="shared" si="89"/>
        <v>0</v>
      </c>
      <c r="AJ192" s="205">
        <f t="shared" si="89"/>
        <v>0</v>
      </c>
      <c r="AK192" s="205">
        <f t="shared" si="89"/>
        <v>0</v>
      </c>
      <c r="AL192" s="205">
        <f t="shared" si="89"/>
        <v>0</v>
      </c>
      <c r="AM192" s="205">
        <f t="shared" si="89"/>
        <v>0</v>
      </c>
    </row>
    <row r="193" spans="1:39" ht="15.75" hidden="1" thickBot="1" x14ac:dyDescent="0.3">
      <c r="A193" s="95"/>
      <c r="B193" s="244" t="s">
        <v>132</v>
      </c>
      <c r="C193" s="104">
        <f>C191+C192</f>
        <v>0</v>
      </c>
      <c r="D193" s="104">
        <f t="shared" ref="D193:AM193" si="90">D191+D192</f>
        <v>0</v>
      </c>
      <c r="E193" s="105">
        <f t="shared" si="90"/>
        <v>0</v>
      </c>
      <c r="F193" s="105">
        <f t="shared" si="90"/>
        <v>0</v>
      </c>
      <c r="G193" s="105">
        <f t="shared" si="90"/>
        <v>0</v>
      </c>
      <c r="H193" s="105">
        <f t="shared" si="90"/>
        <v>0</v>
      </c>
      <c r="I193" s="105">
        <f t="shared" si="90"/>
        <v>0</v>
      </c>
      <c r="J193" s="105">
        <f t="shared" si="90"/>
        <v>0</v>
      </c>
      <c r="K193" s="105">
        <f t="shared" si="90"/>
        <v>0</v>
      </c>
      <c r="L193" s="105">
        <f t="shared" si="90"/>
        <v>0</v>
      </c>
      <c r="M193" s="106">
        <f t="shared" si="90"/>
        <v>0</v>
      </c>
      <c r="N193" s="115">
        <f t="shared" si="90"/>
        <v>0</v>
      </c>
      <c r="O193" s="206">
        <f t="shared" si="90"/>
        <v>0</v>
      </c>
      <c r="P193" s="206">
        <f t="shared" si="90"/>
        <v>0</v>
      </c>
      <c r="Q193" s="207">
        <f t="shared" si="90"/>
        <v>0</v>
      </c>
      <c r="R193" s="207">
        <f t="shared" si="90"/>
        <v>0</v>
      </c>
      <c r="S193" s="207">
        <f t="shared" si="90"/>
        <v>0</v>
      </c>
      <c r="T193" s="207">
        <f t="shared" si="90"/>
        <v>0</v>
      </c>
      <c r="U193" s="207">
        <f t="shared" si="90"/>
        <v>0</v>
      </c>
      <c r="V193" s="207">
        <f t="shared" si="90"/>
        <v>0</v>
      </c>
      <c r="W193" s="207">
        <f t="shared" si="90"/>
        <v>0</v>
      </c>
      <c r="X193" s="207">
        <f t="shared" si="90"/>
        <v>0</v>
      </c>
      <c r="Y193" s="221">
        <f t="shared" si="90"/>
        <v>0</v>
      </c>
      <c r="Z193" s="221">
        <f t="shared" si="90"/>
        <v>0</v>
      </c>
      <c r="AA193" s="206">
        <f t="shared" si="90"/>
        <v>0</v>
      </c>
      <c r="AB193" s="206">
        <f t="shared" si="90"/>
        <v>0</v>
      </c>
      <c r="AC193" s="207">
        <f t="shared" si="90"/>
        <v>0</v>
      </c>
      <c r="AD193" s="207">
        <f t="shared" si="90"/>
        <v>0</v>
      </c>
      <c r="AE193" s="207">
        <f t="shared" si="90"/>
        <v>0</v>
      </c>
      <c r="AF193" s="207">
        <f t="shared" si="90"/>
        <v>0</v>
      </c>
      <c r="AG193" s="207">
        <f t="shared" si="90"/>
        <v>0</v>
      </c>
      <c r="AH193" s="207">
        <f t="shared" si="90"/>
        <v>0</v>
      </c>
      <c r="AI193" s="207">
        <f t="shared" si="90"/>
        <v>0</v>
      </c>
      <c r="AJ193" s="207">
        <f t="shared" si="90"/>
        <v>0</v>
      </c>
      <c r="AK193" s="221">
        <f t="shared" si="90"/>
        <v>0</v>
      </c>
      <c r="AL193" s="221">
        <f t="shared" si="90"/>
        <v>0</v>
      </c>
      <c r="AM193" s="206">
        <f t="shared" si="90"/>
        <v>0</v>
      </c>
    </row>
    <row r="194" spans="1:39" hidden="1" x14ac:dyDescent="0.25">
      <c r="A194" s="95"/>
      <c r="B194" s="95" t="s">
        <v>133</v>
      </c>
      <c r="C194" s="108">
        <f>C186+C193</f>
        <v>0</v>
      </c>
      <c r="D194" s="108">
        <f t="shared" ref="D194:AM194" si="91">D186+D193</f>
        <v>0</v>
      </c>
      <c r="E194" s="108">
        <f t="shared" si="91"/>
        <v>0</v>
      </c>
      <c r="F194" s="108">
        <f t="shared" si="91"/>
        <v>0</v>
      </c>
      <c r="G194" s="108">
        <f t="shared" si="91"/>
        <v>0</v>
      </c>
      <c r="H194" s="108">
        <f t="shared" si="91"/>
        <v>0</v>
      </c>
      <c r="I194" s="108">
        <f t="shared" si="91"/>
        <v>0</v>
      </c>
      <c r="J194" s="108">
        <f t="shared" si="91"/>
        <v>0</v>
      </c>
      <c r="K194" s="108">
        <f t="shared" si="91"/>
        <v>0</v>
      </c>
      <c r="L194" s="108">
        <f t="shared" si="91"/>
        <v>0</v>
      </c>
      <c r="M194" s="108">
        <f t="shared" si="91"/>
        <v>0</v>
      </c>
      <c r="N194" s="108">
        <f t="shared" si="91"/>
        <v>0</v>
      </c>
      <c r="O194" s="210">
        <f t="shared" si="91"/>
        <v>0</v>
      </c>
      <c r="P194" s="210">
        <f t="shared" si="91"/>
        <v>0</v>
      </c>
      <c r="Q194" s="210">
        <f t="shared" si="91"/>
        <v>0</v>
      </c>
      <c r="R194" s="210">
        <f t="shared" si="91"/>
        <v>0</v>
      </c>
      <c r="S194" s="210">
        <f t="shared" si="91"/>
        <v>0</v>
      </c>
      <c r="T194" s="210">
        <f t="shared" si="91"/>
        <v>0</v>
      </c>
      <c r="U194" s="210">
        <f t="shared" si="91"/>
        <v>0</v>
      </c>
      <c r="V194" s="210">
        <f t="shared" si="91"/>
        <v>0</v>
      </c>
      <c r="W194" s="210">
        <f t="shared" si="91"/>
        <v>0</v>
      </c>
      <c r="X194" s="210">
        <f t="shared" si="91"/>
        <v>0</v>
      </c>
      <c r="Y194" s="210">
        <f t="shared" si="91"/>
        <v>0</v>
      </c>
      <c r="Z194" s="210">
        <f t="shared" si="91"/>
        <v>0</v>
      </c>
      <c r="AA194" s="210">
        <f t="shared" si="91"/>
        <v>0</v>
      </c>
      <c r="AB194" s="210">
        <f t="shared" si="91"/>
        <v>0</v>
      </c>
      <c r="AC194" s="210">
        <f t="shared" si="91"/>
        <v>0</v>
      </c>
      <c r="AD194" s="210">
        <f t="shared" si="91"/>
        <v>0</v>
      </c>
      <c r="AE194" s="210">
        <f t="shared" si="91"/>
        <v>0</v>
      </c>
      <c r="AF194" s="210">
        <f t="shared" si="91"/>
        <v>0</v>
      </c>
      <c r="AG194" s="210">
        <f t="shared" si="91"/>
        <v>0</v>
      </c>
      <c r="AH194" s="210">
        <f t="shared" si="91"/>
        <v>0</v>
      </c>
      <c r="AI194" s="210">
        <f t="shared" si="91"/>
        <v>0</v>
      </c>
      <c r="AJ194" s="210">
        <f t="shared" si="91"/>
        <v>0</v>
      </c>
      <c r="AK194" s="210">
        <f t="shared" si="91"/>
        <v>0</v>
      </c>
      <c r="AL194" s="210">
        <f t="shared" si="91"/>
        <v>0</v>
      </c>
      <c r="AM194" s="210">
        <f t="shared" si="91"/>
        <v>0</v>
      </c>
    </row>
    <row r="195" spans="1:39" hidden="1" x14ac:dyDescent="0.25">
      <c r="A195" s="95"/>
      <c r="B195" s="95"/>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row>
    <row r="196" spans="1:39" hidden="1" x14ac:dyDescent="0.25">
      <c r="A196" s="95"/>
      <c r="B196" s="95" t="s">
        <v>134</v>
      </c>
      <c r="C196" s="110">
        <f t="shared" ref="C196" si="92">SUM(C182:C183)</f>
        <v>0</v>
      </c>
      <c r="D196" s="110">
        <f t="shared" ref="D196:AM196" si="93">SUM(D182:D183)</f>
        <v>0</v>
      </c>
      <c r="E196" s="110">
        <f t="shared" si="93"/>
        <v>0</v>
      </c>
      <c r="F196" s="110">
        <f t="shared" si="93"/>
        <v>0</v>
      </c>
      <c r="G196" s="110">
        <f t="shared" si="93"/>
        <v>0</v>
      </c>
      <c r="H196" s="110">
        <f t="shared" si="93"/>
        <v>0</v>
      </c>
      <c r="I196" s="110">
        <f t="shared" si="93"/>
        <v>0</v>
      </c>
      <c r="J196" s="110">
        <f t="shared" si="93"/>
        <v>0</v>
      </c>
      <c r="K196" s="110">
        <f t="shared" si="93"/>
        <v>0</v>
      </c>
      <c r="L196" s="110">
        <f t="shared" si="93"/>
        <v>0</v>
      </c>
      <c r="M196" s="111">
        <f t="shared" si="93"/>
        <v>0</v>
      </c>
      <c r="N196" s="111">
        <f t="shared" si="93"/>
        <v>0</v>
      </c>
      <c r="O196" s="216">
        <f t="shared" si="93"/>
        <v>0</v>
      </c>
      <c r="P196" s="216">
        <f t="shared" si="93"/>
        <v>0</v>
      </c>
      <c r="Q196" s="217">
        <f t="shared" si="93"/>
        <v>0</v>
      </c>
      <c r="R196" s="217">
        <f t="shared" si="93"/>
        <v>0</v>
      </c>
      <c r="S196" s="217">
        <f t="shared" si="93"/>
        <v>0</v>
      </c>
      <c r="T196" s="217">
        <f t="shared" si="93"/>
        <v>0</v>
      </c>
      <c r="U196" s="217">
        <f t="shared" si="93"/>
        <v>0</v>
      </c>
      <c r="V196" s="217">
        <f t="shared" si="93"/>
        <v>0</v>
      </c>
      <c r="W196" s="217">
        <f t="shared" si="93"/>
        <v>0</v>
      </c>
      <c r="X196" s="217">
        <f t="shared" si="93"/>
        <v>0</v>
      </c>
      <c r="Y196" s="218">
        <f t="shared" si="93"/>
        <v>0</v>
      </c>
      <c r="Z196" s="218">
        <f t="shared" si="93"/>
        <v>0</v>
      </c>
      <c r="AA196" s="216">
        <f t="shared" si="93"/>
        <v>0</v>
      </c>
      <c r="AB196" s="216">
        <f t="shared" si="93"/>
        <v>0</v>
      </c>
      <c r="AC196" s="217">
        <f t="shared" si="93"/>
        <v>0</v>
      </c>
      <c r="AD196" s="217">
        <f t="shared" si="93"/>
        <v>0</v>
      </c>
      <c r="AE196" s="217">
        <f t="shared" si="93"/>
        <v>0</v>
      </c>
      <c r="AF196" s="217">
        <f t="shared" si="93"/>
        <v>0</v>
      </c>
      <c r="AG196" s="217">
        <f t="shared" si="93"/>
        <v>0</v>
      </c>
      <c r="AH196" s="217">
        <f t="shared" si="93"/>
        <v>0</v>
      </c>
      <c r="AI196" s="217">
        <f t="shared" si="93"/>
        <v>0</v>
      </c>
      <c r="AJ196" s="217">
        <f t="shared" si="93"/>
        <v>0</v>
      </c>
      <c r="AK196" s="218">
        <f t="shared" si="93"/>
        <v>0</v>
      </c>
      <c r="AL196" s="218">
        <f t="shared" si="93"/>
        <v>0</v>
      </c>
      <c r="AM196" s="216">
        <f t="shared" si="93"/>
        <v>0</v>
      </c>
    </row>
    <row r="197" spans="1:39" hidden="1" x14ac:dyDescent="0.25">
      <c r="A197" s="95"/>
      <c r="B197" s="95" t="s">
        <v>135</v>
      </c>
      <c r="C197" s="110">
        <f t="shared" ref="C197" si="94">SUM(C189:C190)</f>
        <v>0</v>
      </c>
      <c r="D197" s="110">
        <f t="shared" ref="D197:AM197" si="95">SUM(D189:D190)</f>
        <v>0</v>
      </c>
      <c r="E197" s="110">
        <f t="shared" si="95"/>
        <v>0</v>
      </c>
      <c r="F197" s="110">
        <f t="shared" si="95"/>
        <v>0</v>
      </c>
      <c r="G197" s="110">
        <f t="shared" si="95"/>
        <v>0</v>
      </c>
      <c r="H197" s="110">
        <f t="shared" si="95"/>
        <v>0</v>
      </c>
      <c r="I197" s="110">
        <f t="shared" si="95"/>
        <v>0</v>
      </c>
      <c r="J197" s="110">
        <f t="shared" si="95"/>
        <v>0</v>
      </c>
      <c r="K197" s="110">
        <f t="shared" si="95"/>
        <v>0</v>
      </c>
      <c r="L197" s="110">
        <f t="shared" si="95"/>
        <v>0</v>
      </c>
      <c r="M197" s="111">
        <f t="shared" si="95"/>
        <v>0</v>
      </c>
      <c r="N197" s="111">
        <f t="shared" si="95"/>
        <v>0</v>
      </c>
      <c r="O197" s="216">
        <f t="shared" si="95"/>
        <v>0</v>
      </c>
      <c r="P197" s="216">
        <f t="shared" si="95"/>
        <v>0</v>
      </c>
      <c r="Q197" s="217">
        <f t="shared" si="95"/>
        <v>0</v>
      </c>
      <c r="R197" s="217">
        <f t="shared" si="95"/>
        <v>0</v>
      </c>
      <c r="S197" s="217">
        <f t="shared" si="95"/>
        <v>0</v>
      </c>
      <c r="T197" s="217">
        <f t="shared" si="95"/>
        <v>0</v>
      </c>
      <c r="U197" s="217">
        <f t="shared" si="95"/>
        <v>0</v>
      </c>
      <c r="V197" s="217">
        <f t="shared" si="95"/>
        <v>0</v>
      </c>
      <c r="W197" s="217">
        <f t="shared" si="95"/>
        <v>0</v>
      </c>
      <c r="X197" s="217">
        <f t="shared" si="95"/>
        <v>0</v>
      </c>
      <c r="Y197" s="218">
        <f t="shared" si="95"/>
        <v>0</v>
      </c>
      <c r="Z197" s="218">
        <f t="shared" si="95"/>
        <v>0</v>
      </c>
      <c r="AA197" s="216">
        <f t="shared" si="95"/>
        <v>0</v>
      </c>
      <c r="AB197" s="216">
        <f t="shared" si="95"/>
        <v>0</v>
      </c>
      <c r="AC197" s="217">
        <f t="shared" si="95"/>
        <v>0</v>
      </c>
      <c r="AD197" s="217">
        <f t="shared" si="95"/>
        <v>0</v>
      </c>
      <c r="AE197" s="217">
        <f t="shared" si="95"/>
        <v>0</v>
      </c>
      <c r="AF197" s="217">
        <f t="shared" si="95"/>
        <v>0</v>
      </c>
      <c r="AG197" s="217">
        <f t="shared" si="95"/>
        <v>0</v>
      </c>
      <c r="AH197" s="217">
        <f t="shared" si="95"/>
        <v>0</v>
      </c>
      <c r="AI197" s="217">
        <f t="shared" si="95"/>
        <v>0</v>
      </c>
      <c r="AJ197" s="217">
        <f t="shared" si="95"/>
        <v>0</v>
      </c>
      <c r="AK197" s="218">
        <f t="shared" si="95"/>
        <v>0</v>
      </c>
      <c r="AL197" s="218">
        <f t="shared" si="95"/>
        <v>0</v>
      </c>
      <c r="AM197" s="216">
        <f t="shared" si="95"/>
        <v>0</v>
      </c>
    </row>
    <row r="198" spans="1:39" hidden="1" x14ac:dyDescent="0.25">
      <c r="A198" s="95"/>
      <c r="B198" s="95" t="s">
        <v>122</v>
      </c>
      <c r="C198" s="112">
        <f t="shared" ref="C198" si="96">SUM(C196:C197)</f>
        <v>0</v>
      </c>
      <c r="D198" s="112">
        <f t="shared" ref="D198:AM198" si="97">SUM(D196:D197)</f>
        <v>0</v>
      </c>
      <c r="E198" s="112">
        <f t="shared" si="97"/>
        <v>0</v>
      </c>
      <c r="F198" s="112">
        <f t="shared" si="97"/>
        <v>0</v>
      </c>
      <c r="G198" s="112">
        <f t="shared" si="97"/>
        <v>0</v>
      </c>
      <c r="H198" s="112">
        <f t="shared" si="97"/>
        <v>0</v>
      </c>
      <c r="I198" s="112">
        <f t="shared" si="97"/>
        <v>0</v>
      </c>
      <c r="J198" s="112">
        <f t="shared" si="97"/>
        <v>0</v>
      </c>
      <c r="K198" s="112">
        <f t="shared" si="97"/>
        <v>0</v>
      </c>
      <c r="L198" s="112">
        <f t="shared" si="97"/>
        <v>0</v>
      </c>
      <c r="M198" s="113">
        <f t="shared" si="97"/>
        <v>0</v>
      </c>
      <c r="N198" s="113">
        <f t="shared" si="97"/>
        <v>0</v>
      </c>
      <c r="O198" s="219">
        <f t="shared" si="97"/>
        <v>0</v>
      </c>
      <c r="P198" s="219">
        <f t="shared" si="97"/>
        <v>0</v>
      </c>
      <c r="Q198" s="219">
        <f t="shared" si="97"/>
        <v>0</v>
      </c>
      <c r="R198" s="219">
        <f t="shared" si="97"/>
        <v>0</v>
      </c>
      <c r="S198" s="219">
        <f t="shared" si="97"/>
        <v>0</v>
      </c>
      <c r="T198" s="219">
        <f t="shared" si="97"/>
        <v>0</v>
      </c>
      <c r="U198" s="219">
        <f t="shared" si="97"/>
        <v>0</v>
      </c>
      <c r="V198" s="219">
        <f t="shared" si="97"/>
        <v>0</v>
      </c>
      <c r="W198" s="219">
        <f t="shared" si="97"/>
        <v>0</v>
      </c>
      <c r="X198" s="219">
        <f t="shared" si="97"/>
        <v>0</v>
      </c>
      <c r="Y198" s="220">
        <f t="shared" si="97"/>
        <v>0</v>
      </c>
      <c r="Z198" s="220">
        <f t="shared" si="97"/>
        <v>0</v>
      </c>
      <c r="AA198" s="219">
        <f t="shared" si="97"/>
        <v>0</v>
      </c>
      <c r="AB198" s="219">
        <f t="shared" si="97"/>
        <v>0</v>
      </c>
      <c r="AC198" s="219">
        <f t="shared" si="97"/>
        <v>0</v>
      </c>
      <c r="AD198" s="219">
        <f t="shared" si="97"/>
        <v>0</v>
      </c>
      <c r="AE198" s="219">
        <f t="shared" si="97"/>
        <v>0</v>
      </c>
      <c r="AF198" s="219">
        <f t="shared" si="97"/>
        <v>0</v>
      </c>
      <c r="AG198" s="219">
        <f t="shared" si="97"/>
        <v>0</v>
      </c>
      <c r="AH198" s="219">
        <f t="shared" si="97"/>
        <v>0</v>
      </c>
      <c r="AI198" s="219">
        <f t="shared" si="97"/>
        <v>0</v>
      </c>
      <c r="AJ198" s="219">
        <f t="shared" si="97"/>
        <v>0</v>
      </c>
      <c r="AK198" s="220">
        <f t="shared" si="97"/>
        <v>0</v>
      </c>
      <c r="AL198" s="220">
        <f t="shared" si="97"/>
        <v>0</v>
      </c>
      <c r="AM198" s="219">
        <f t="shared" si="97"/>
        <v>0</v>
      </c>
    </row>
    <row r="199" spans="1:39" hidden="1" x14ac:dyDescent="0.25"/>
    <row r="200" spans="1:39" hidden="1" x14ac:dyDescent="0.25">
      <c r="B200" s="158" t="s">
        <v>214</v>
      </c>
      <c r="C200" s="329">
        <f>IF('REVISED SUMMARY'!C4=0,0,C198-C73)</f>
        <v>0</v>
      </c>
      <c r="D200" s="329">
        <f>IF('REVISED SUMMARY'!D4=0,0,D198-D73)</f>
        <v>0</v>
      </c>
      <c r="E200" s="329">
        <f>IF('REVISED SUMMARY'!E4=0,0,E198-E73)</f>
        <v>0</v>
      </c>
      <c r="F200" s="329">
        <f>IF('REVISED SUMMARY'!F4=0,0,F198-F73)</f>
        <v>0</v>
      </c>
      <c r="G200" s="329">
        <f>IF('REVISED SUMMARY'!G4=0,0,G198-G73)</f>
        <v>0</v>
      </c>
      <c r="H200" s="329">
        <f>IF('REVISED SUMMARY'!H4=0,0,H198-H73)</f>
        <v>0</v>
      </c>
      <c r="I200" s="329">
        <f>IF('REVISED SUMMARY'!I4=0,0,I198-I73)</f>
        <v>0</v>
      </c>
      <c r="J200" s="329">
        <f>IF('REVISED SUMMARY'!J4=0,0,J198-J73)</f>
        <v>0</v>
      </c>
      <c r="K200" s="329">
        <f>IF('REVISED SUMMARY'!K4=0,0,K198-K73)</f>
        <v>0</v>
      </c>
      <c r="L200" s="329">
        <f>IF('REVISED SUMMARY'!L4=0,0,L198-L73)</f>
        <v>0</v>
      </c>
      <c r="M200" s="329">
        <f>IF('REVISED SUMMARY'!M4=0,0,M198-M73)</f>
        <v>0</v>
      </c>
      <c r="N200" s="329">
        <f>IF('REVISED SUMMARY'!N4=0,0,N198-N73)</f>
        <v>0</v>
      </c>
    </row>
    <row r="201" spans="1:39" hidden="1" x14ac:dyDescent="0.25">
      <c r="B201" s="158"/>
      <c r="C201" s="158"/>
      <c r="D201" s="158"/>
      <c r="E201" s="158"/>
      <c r="F201" s="158"/>
      <c r="G201" s="158"/>
      <c r="H201" s="158"/>
      <c r="I201" s="158"/>
      <c r="J201" s="158"/>
      <c r="K201" s="158"/>
      <c r="L201" s="158"/>
      <c r="M201" s="158"/>
      <c r="N201" s="158"/>
    </row>
    <row r="219" spans="3:39" s="273" customFormat="1" x14ac:dyDescent="0.25">
      <c r="C219" s="276"/>
      <c r="D219" s="276"/>
      <c r="E219" s="276"/>
      <c r="F219" s="276"/>
      <c r="G219" s="276"/>
      <c r="H219" s="276"/>
      <c r="I219" s="276"/>
      <c r="J219" s="276"/>
      <c r="K219" s="276"/>
      <c r="L219" s="276"/>
      <c r="M219" s="276"/>
      <c r="N219" s="276"/>
      <c r="O219" s="276"/>
      <c r="P219" s="276"/>
      <c r="Q219" s="276"/>
      <c r="R219" s="276"/>
      <c r="S219" s="276"/>
      <c r="T219" s="276"/>
      <c r="U219" s="276"/>
      <c r="V219" s="276"/>
      <c r="W219" s="276"/>
      <c r="X219" s="276"/>
      <c r="Y219" s="276"/>
      <c r="Z219" s="276"/>
      <c r="AA219" s="276"/>
      <c r="AB219" s="276"/>
      <c r="AC219" s="276"/>
      <c r="AD219" s="276"/>
      <c r="AE219" s="276"/>
      <c r="AF219" s="276"/>
      <c r="AG219" s="276"/>
      <c r="AH219" s="276"/>
      <c r="AI219" s="276"/>
      <c r="AJ219" s="276"/>
      <c r="AK219" s="276"/>
      <c r="AL219" s="276"/>
      <c r="AM219" s="276"/>
    </row>
    <row r="220" spans="3:39" s="273" customFormat="1" x14ac:dyDescent="0.25">
      <c r="C220" s="276"/>
      <c r="D220" s="276"/>
      <c r="E220" s="276"/>
      <c r="F220" s="276"/>
      <c r="G220" s="276"/>
      <c r="H220" s="276"/>
      <c r="I220" s="276"/>
      <c r="J220" s="276"/>
      <c r="K220" s="276"/>
      <c r="L220" s="276"/>
      <c r="M220" s="276"/>
      <c r="N220" s="276"/>
      <c r="O220" s="276"/>
      <c r="P220" s="276"/>
      <c r="Q220" s="276"/>
      <c r="R220" s="276"/>
      <c r="S220" s="276"/>
      <c r="T220" s="276"/>
      <c r="U220" s="276"/>
      <c r="V220" s="276"/>
      <c r="W220" s="276"/>
      <c r="X220" s="276"/>
      <c r="Y220" s="276"/>
      <c r="Z220" s="276"/>
      <c r="AA220" s="276"/>
      <c r="AB220" s="276"/>
      <c r="AC220" s="276"/>
      <c r="AD220" s="276"/>
      <c r="AE220" s="276"/>
      <c r="AF220" s="276"/>
      <c r="AG220" s="276"/>
      <c r="AH220" s="276"/>
      <c r="AI220" s="276"/>
      <c r="AJ220" s="276"/>
      <c r="AK220" s="276"/>
      <c r="AL220" s="276"/>
      <c r="AM220" s="276"/>
    </row>
    <row r="221" spans="3:39" s="273" customFormat="1" x14ac:dyDescent="0.25">
      <c r="C221" s="276"/>
      <c r="D221" s="276"/>
      <c r="E221" s="276"/>
      <c r="F221" s="276"/>
      <c r="G221" s="276"/>
      <c r="H221" s="276"/>
      <c r="I221" s="276"/>
      <c r="J221" s="276"/>
      <c r="K221" s="276"/>
      <c r="L221" s="276"/>
      <c r="M221" s="276"/>
      <c r="N221" s="276"/>
      <c r="O221" s="276"/>
      <c r="P221" s="276"/>
      <c r="Q221" s="276"/>
      <c r="R221" s="276"/>
      <c r="S221" s="276"/>
      <c r="T221" s="276"/>
      <c r="U221" s="276"/>
      <c r="V221" s="276"/>
      <c r="W221" s="276"/>
      <c r="X221" s="276"/>
      <c r="Y221" s="276"/>
      <c r="Z221" s="276"/>
      <c r="AA221" s="276"/>
      <c r="AB221" s="276"/>
      <c r="AC221" s="276"/>
      <c r="AD221" s="276"/>
      <c r="AE221" s="276"/>
      <c r="AF221" s="276"/>
      <c r="AG221" s="276"/>
      <c r="AH221" s="276"/>
      <c r="AI221" s="276"/>
      <c r="AJ221" s="276"/>
      <c r="AK221" s="276"/>
      <c r="AL221" s="276"/>
      <c r="AM221" s="276"/>
    </row>
    <row r="222" spans="3:39" s="273" customFormat="1" x14ac:dyDescent="0.25">
      <c r="C222" s="276"/>
      <c r="D222" s="276"/>
      <c r="E222" s="276"/>
      <c r="F222" s="276"/>
      <c r="G222" s="276"/>
      <c r="H222" s="276"/>
      <c r="I222" s="276"/>
      <c r="J222" s="276"/>
      <c r="K222" s="276"/>
      <c r="L222" s="276"/>
      <c r="M222" s="276"/>
      <c r="N222" s="276"/>
      <c r="O222" s="276"/>
      <c r="P222" s="276"/>
      <c r="Q222" s="276"/>
      <c r="R222" s="276"/>
      <c r="S222" s="276"/>
      <c r="T222" s="276"/>
      <c r="U222" s="276"/>
      <c r="V222" s="276"/>
      <c r="W222" s="276"/>
      <c r="X222" s="276"/>
      <c r="Y222" s="276"/>
      <c r="Z222" s="276"/>
      <c r="AA222" s="276"/>
      <c r="AB222" s="276"/>
      <c r="AC222" s="276"/>
      <c r="AD222" s="276"/>
      <c r="AE222" s="276"/>
      <c r="AF222" s="276"/>
      <c r="AG222" s="276"/>
      <c r="AH222" s="276"/>
      <c r="AI222" s="276"/>
      <c r="AJ222" s="276"/>
      <c r="AK222" s="276"/>
      <c r="AL222" s="276"/>
      <c r="AM222" s="276"/>
    </row>
    <row r="223" spans="3:39" s="273" customFormat="1" x14ac:dyDescent="0.25">
      <c r="C223" s="276"/>
      <c r="D223" s="276"/>
      <c r="E223" s="276"/>
      <c r="F223" s="276"/>
      <c r="G223" s="276"/>
      <c r="H223" s="276"/>
      <c r="I223" s="276"/>
      <c r="J223" s="276"/>
      <c r="K223" s="276"/>
      <c r="L223" s="276"/>
      <c r="M223" s="276"/>
      <c r="N223" s="276"/>
      <c r="O223" s="276"/>
      <c r="P223" s="276"/>
      <c r="Q223" s="276"/>
      <c r="R223" s="276"/>
      <c r="S223" s="276"/>
      <c r="T223" s="276"/>
      <c r="U223" s="276"/>
      <c r="V223" s="276"/>
      <c r="W223" s="276"/>
      <c r="X223" s="276"/>
      <c r="Y223" s="276"/>
      <c r="Z223" s="276"/>
      <c r="AA223" s="276"/>
      <c r="AB223" s="276"/>
      <c r="AC223" s="276"/>
      <c r="AD223" s="276"/>
      <c r="AE223" s="276"/>
      <c r="AF223" s="276"/>
      <c r="AG223" s="276"/>
      <c r="AH223" s="276"/>
      <c r="AI223" s="276"/>
      <c r="AJ223" s="276"/>
      <c r="AK223" s="276"/>
      <c r="AL223" s="276"/>
      <c r="AM223" s="276"/>
    </row>
    <row r="224" spans="3:39" s="273" customFormat="1" x14ac:dyDescent="0.25">
      <c r="C224" s="276"/>
      <c r="D224" s="276"/>
      <c r="E224" s="276"/>
      <c r="F224" s="276"/>
      <c r="G224" s="276"/>
      <c r="H224" s="276"/>
      <c r="I224" s="276"/>
      <c r="J224" s="276"/>
      <c r="K224" s="276"/>
      <c r="L224" s="276"/>
      <c r="M224" s="276"/>
      <c r="N224" s="276"/>
      <c r="O224" s="276"/>
      <c r="P224" s="276"/>
      <c r="Q224" s="276"/>
      <c r="R224" s="276"/>
      <c r="S224" s="276"/>
      <c r="T224" s="276"/>
      <c r="U224" s="276"/>
      <c r="V224" s="276"/>
      <c r="W224" s="276"/>
      <c r="X224" s="276"/>
      <c r="Y224" s="276"/>
      <c r="Z224" s="276"/>
      <c r="AA224" s="276"/>
      <c r="AB224" s="276"/>
      <c r="AC224" s="276"/>
      <c r="AD224" s="276"/>
      <c r="AE224" s="276"/>
      <c r="AF224" s="276"/>
      <c r="AG224" s="276"/>
      <c r="AH224" s="276"/>
      <c r="AI224" s="276"/>
      <c r="AJ224" s="276"/>
      <c r="AK224" s="276"/>
      <c r="AL224" s="276"/>
      <c r="AM224" s="276"/>
    </row>
    <row r="225" spans="3:39" s="273" customFormat="1" x14ac:dyDescent="0.25">
      <c r="C225" s="276"/>
      <c r="D225" s="276"/>
      <c r="E225" s="276"/>
      <c r="F225" s="276"/>
      <c r="G225" s="276"/>
      <c r="H225" s="276"/>
      <c r="I225" s="276"/>
      <c r="J225" s="276"/>
      <c r="K225" s="276"/>
      <c r="L225" s="276"/>
      <c r="M225" s="276"/>
      <c r="N225" s="276"/>
      <c r="O225" s="276"/>
      <c r="P225" s="276"/>
      <c r="Q225" s="276"/>
      <c r="R225" s="276"/>
      <c r="S225" s="276"/>
      <c r="T225" s="276"/>
      <c r="U225" s="276"/>
      <c r="V225" s="276"/>
      <c r="W225" s="276"/>
      <c r="X225" s="276"/>
      <c r="Y225" s="276"/>
      <c r="Z225" s="276"/>
      <c r="AA225" s="276"/>
      <c r="AB225" s="276"/>
      <c r="AC225" s="276"/>
      <c r="AD225" s="276"/>
      <c r="AE225" s="276"/>
      <c r="AF225" s="276"/>
      <c r="AG225" s="276"/>
      <c r="AH225" s="276"/>
      <c r="AI225" s="276"/>
      <c r="AJ225" s="276"/>
      <c r="AK225" s="276"/>
      <c r="AL225" s="276"/>
      <c r="AM225" s="276"/>
    </row>
    <row r="226" spans="3:39" s="273" customFormat="1" x14ac:dyDescent="0.25">
      <c r="C226" s="276"/>
      <c r="D226" s="276"/>
      <c r="E226" s="276"/>
      <c r="F226" s="276"/>
      <c r="G226" s="276"/>
      <c r="H226" s="276"/>
      <c r="I226" s="276"/>
      <c r="J226" s="276"/>
      <c r="K226" s="276"/>
      <c r="L226" s="276"/>
      <c r="M226" s="276"/>
      <c r="N226" s="276"/>
      <c r="O226" s="276"/>
      <c r="P226" s="276"/>
      <c r="Q226" s="276"/>
      <c r="R226" s="276"/>
      <c r="S226" s="276"/>
      <c r="T226" s="276"/>
      <c r="U226" s="276"/>
      <c r="V226" s="276"/>
      <c r="W226" s="276"/>
      <c r="X226" s="276"/>
      <c r="Y226" s="276"/>
      <c r="Z226" s="276"/>
      <c r="AA226" s="276"/>
      <c r="AB226" s="276"/>
      <c r="AC226" s="276"/>
      <c r="AD226" s="276"/>
      <c r="AE226" s="276"/>
      <c r="AF226" s="276"/>
      <c r="AG226" s="276"/>
      <c r="AH226" s="276"/>
      <c r="AI226" s="276"/>
      <c r="AJ226" s="276"/>
      <c r="AK226" s="276"/>
      <c r="AL226" s="276"/>
      <c r="AM226" s="276"/>
    </row>
    <row r="227" spans="3:39" s="273" customFormat="1" x14ac:dyDescent="0.25">
      <c r="C227" s="276"/>
      <c r="D227" s="276"/>
      <c r="E227" s="276"/>
      <c r="F227" s="276"/>
      <c r="G227" s="276"/>
      <c r="H227" s="276"/>
      <c r="I227" s="276"/>
      <c r="J227" s="276"/>
      <c r="K227" s="276"/>
      <c r="L227" s="276"/>
      <c r="M227" s="276"/>
      <c r="N227" s="276"/>
      <c r="O227" s="276"/>
      <c r="P227" s="276"/>
      <c r="Q227" s="276"/>
      <c r="R227" s="276"/>
      <c r="S227" s="276"/>
      <c r="T227" s="276"/>
      <c r="U227" s="276"/>
      <c r="V227" s="276"/>
      <c r="W227" s="276"/>
      <c r="X227" s="276"/>
      <c r="Y227" s="276"/>
      <c r="Z227" s="276"/>
      <c r="AA227" s="276"/>
      <c r="AB227" s="276"/>
      <c r="AC227" s="276"/>
      <c r="AD227" s="276"/>
      <c r="AE227" s="276"/>
      <c r="AF227" s="276"/>
      <c r="AG227" s="276"/>
      <c r="AH227" s="276"/>
      <c r="AI227" s="276"/>
      <c r="AJ227" s="276"/>
      <c r="AK227" s="276"/>
      <c r="AL227" s="276"/>
      <c r="AM227" s="276"/>
    </row>
    <row r="228" spans="3:39" s="273" customFormat="1" x14ac:dyDescent="0.25">
      <c r="C228" s="276"/>
      <c r="D228" s="276"/>
      <c r="E228" s="276"/>
      <c r="F228" s="276"/>
      <c r="G228" s="276"/>
      <c r="H228" s="276"/>
      <c r="I228" s="276"/>
      <c r="J228" s="276"/>
      <c r="K228" s="276"/>
      <c r="L228" s="276"/>
      <c r="M228" s="276"/>
      <c r="N228" s="276"/>
      <c r="O228" s="276"/>
      <c r="P228" s="276"/>
      <c r="Q228" s="276"/>
      <c r="R228" s="276"/>
      <c r="S228" s="276"/>
      <c r="T228" s="276"/>
      <c r="U228" s="276"/>
      <c r="V228" s="276"/>
      <c r="W228" s="276"/>
      <c r="X228" s="276"/>
      <c r="Y228" s="276"/>
      <c r="Z228" s="276"/>
      <c r="AA228" s="276"/>
      <c r="AB228" s="276"/>
      <c r="AC228" s="276"/>
      <c r="AD228" s="276"/>
      <c r="AE228" s="276"/>
      <c r="AF228" s="276"/>
      <c r="AG228" s="276"/>
      <c r="AH228" s="276"/>
      <c r="AI228" s="276"/>
      <c r="AJ228" s="276"/>
      <c r="AK228" s="276"/>
      <c r="AL228" s="276"/>
      <c r="AM228" s="276"/>
    </row>
    <row r="229" spans="3:39" s="273" customFormat="1" x14ac:dyDescent="0.25">
      <c r="C229" s="276"/>
      <c r="D229" s="276"/>
      <c r="E229" s="276"/>
      <c r="F229" s="276"/>
      <c r="G229" s="276"/>
      <c r="H229" s="276"/>
      <c r="I229" s="276"/>
      <c r="J229" s="276"/>
      <c r="K229" s="276"/>
      <c r="L229" s="276"/>
      <c r="M229" s="276"/>
      <c r="N229" s="276"/>
      <c r="O229" s="276"/>
      <c r="P229" s="276"/>
      <c r="Q229" s="276"/>
      <c r="R229" s="276"/>
      <c r="S229" s="276"/>
      <c r="T229" s="276"/>
      <c r="U229" s="276"/>
      <c r="V229" s="276"/>
      <c r="W229" s="276"/>
      <c r="X229" s="276"/>
      <c r="Y229" s="276"/>
      <c r="Z229" s="276"/>
      <c r="AA229" s="276"/>
      <c r="AB229" s="276"/>
      <c r="AC229" s="276"/>
      <c r="AD229" s="276"/>
      <c r="AE229" s="276"/>
      <c r="AF229" s="276"/>
      <c r="AG229" s="276"/>
      <c r="AH229" s="276"/>
      <c r="AI229" s="276"/>
      <c r="AJ229" s="276"/>
      <c r="AK229" s="276"/>
      <c r="AL229" s="276"/>
      <c r="AM229" s="276"/>
    </row>
    <row r="230" spans="3:39" s="273" customFormat="1" x14ac:dyDescent="0.25">
      <c r="C230" s="276"/>
      <c r="D230" s="276"/>
      <c r="E230" s="276"/>
      <c r="F230" s="276"/>
      <c r="G230" s="276"/>
      <c r="H230" s="276"/>
      <c r="I230" s="276"/>
      <c r="J230" s="276"/>
      <c r="K230" s="276"/>
      <c r="L230" s="276"/>
      <c r="M230" s="276"/>
      <c r="N230" s="276"/>
      <c r="O230" s="276"/>
      <c r="P230" s="276"/>
      <c r="Q230" s="276"/>
      <c r="R230" s="276"/>
      <c r="S230" s="276"/>
      <c r="T230" s="276"/>
      <c r="U230" s="276"/>
      <c r="V230" s="276"/>
      <c r="W230" s="276"/>
      <c r="X230" s="276"/>
      <c r="Y230" s="276"/>
      <c r="Z230" s="276"/>
      <c r="AA230" s="276"/>
      <c r="AB230" s="276"/>
      <c r="AC230" s="276"/>
      <c r="AD230" s="276"/>
      <c r="AE230" s="276"/>
      <c r="AF230" s="276"/>
      <c r="AG230" s="276"/>
      <c r="AH230" s="276"/>
      <c r="AI230" s="276"/>
      <c r="AJ230" s="276"/>
      <c r="AK230" s="276"/>
      <c r="AL230" s="276"/>
      <c r="AM230" s="276"/>
    </row>
    <row r="231" spans="3:39" s="273" customFormat="1" x14ac:dyDescent="0.25">
      <c r="C231" s="276"/>
      <c r="D231" s="276"/>
      <c r="E231" s="276"/>
      <c r="F231" s="276"/>
      <c r="G231" s="276"/>
      <c r="H231" s="276"/>
      <c r="I231" s="276"/>
      <c r="J231" s="276"/>
      <c r="K231" s="276"/>
      <c r="L231" s="276"/>
      <c r="M231" s="276"/>
      <c r="N231" s="276"/>
      <c r="O231" s="276"/>
      <c r="P231" s="276"/>
      <c r="Q231" s="276"/>
      <c r="R231" s="276"/>
      <c r="S231" s="276"/>
      <c r="T231" s="276"/>
      <c r="U231" s="276"/>
      <c r="V231" s="276"/>
      <c r="W231" s="276"/>
      <c r="X231" s="276"/>
      <c r="Y231" s="276"/>
      <c r="Z231" s="276"/>
      <c r="AA231" s="276"/>
      <c r="AB231" s="276"/>
      <c r="AC231" s="276"/>
      <c r="AD231" s="276"/>
      <c r="AE231" s="276"/>
      <c r="AF231" s="276"/>
      <c r="AG231" s="276"/>
      <c r="AH231" s="276"/>
      <c r="AI231" s="276"/>
      <c r="AJ231" s="276"/>
      <c r="AK231" s="276"/>
      <c r="AL231" s="276"/>
      <c r="AM231" s="276"/>
    </row>
  </sheetData>
  <mergeCells count="19">
    <mergeCell ref="A126:A139"/>
    <mergeCell ref="A142:A158"/>
    <mergeCell ref="A161:A177"/>
    <mergeCell ref="C125:N125"/>
    <mergeCell ref="O125:Z125"/>
    <mergeCell ref="AA125:AL125"/>
    <mergeCell ref="B108:N108"/>
    <mergeCell ref="O108:Z108"/>
    <mergeCell ref="AA108:AL108"/>
    <mergeCell ref="A107:A122"/>
    <mergeCell ref="B107:N107"/>
    <mergeCell ref="O107:Z107"/>
    <mergeCell ref="AA107:AL107"/>
    <mergeCell ref="A92:A105"/>
    <mergeCell ref="A77:A90"/>
    <mergeCell ref="A4:A19"/>
    <mergeCell ref="A22:A37"/>
    <mergeCell ref="A40:A55"/>
    <mergeCell ref="A58:A74"/>
  </mergeCells>
  <pageMargins left="0.7" right="0.7" top="0.75" bottom="0.75" header="0.3" footer="0.3"/>
  <pageSetup orientation="portrait" r:id="rId1"/>
  <headerFooter>
    <oddFooter>&amp;RSchedule JNG-D7.F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A1:AO201"/>
  <sheetViews>
    <sheetView tabSelected="1" zoomScale="80" zoomScaleNormal="80" workbookViewId="0">
      <pane xSplit="2" topLeftCell="C1" activePane="topRight" state="frozen"/>
      <selection activeCell="V20" sqref="V20"/>
      <selection pane="topRight" activeCell="V20" sqref="V20"/>
    </sheetView>
  </sheetViews>
  <sheetFormatPr defaultRowHeight="15" x14ac:dyDescent="0.25"/>
  <cols>
    <col min="1" max="1" width="7.7109375" customWidth="1"/>
    <col min="2" max="2" width="24.7109375" customWidth="1"/>
    <col min="3" max="15" width="14.5703125" customWidth="1"/>
    <col min="16" max="16" width="14.28515625" bestFit="1" customWidth="1"/>
    <col min="17" max="39" width="14.28515625" customWidth="1"/>
    <col min="40" max="40" width="10.5703125" bestFit="1" customWidth="1"/>
    <col min="41" max="41" width="15.28515625" customWidth="1"/>
    <col min="52" max="52" width="9.28515625"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5" t="s">
        <v>13</v>
      </c>
      <c r="C2" s="316">
        <f>' LI 1M - RES'!C2</f>
        <v>1</v>
      </c>
      <c r="D2" s="316">
        <f>C2</f>
        <v>1</v>
      </c>
      <c r="E2" s="310">
        <f t="shared" ref="E2:AM2" si="0">D2</f>
        <v>1</v>
      </c>
      <c r="F2" s="318">
        <f t="shared" si="0"/>
        <v>1</v>
      </c>
      <c r="G2" s="318">
        <f t="shared" si="0"/>
        <v>1</v>
      </c>
      <c r="H2" s="318">
        <f t="shared" si="0"/>
        <v>1</v>
      </c>
      <c r="I2" s="318">
        <f t="shared" si="0"/>
        <v>1</v>
      </c>
      <c r="J2" s="318">
        <f t="shared" si="0"/>
        <v>1</v>
      </c>
      <c r="K2" s="318">
        <f t="shared" si="0"/>
        <v>1</v>
      </c>
      <c r="L2" s="318">
        <f t="shared" si="0"/>
        <v>1</v>
      </c>
      <c r="M2" s="318">
        <f t="shared" si="0"/>
        <v>1</v>
      </c>
      <c r="N2" s="318">
        <f t="shared" si="0"/>
        <v>1</v>
      </c>
      <c r="O2" s="318">
        <f t="shared" si="0"/>
        <v>1</v>
      </c>
      <c r="P2" s="318">
        <f t="shared" si="0"/>
        <v>1</v>
      </c>
      <c r="Q2" s="318">
        <f t="shared" si="0"/>
        <v>1</v>
      </c>
      <c r="R2" s="318">
        <f t="shared" si="0"/>
        <v>1</v>
      </c>
      <c r="S2" s="318">
        <f t="shared" si="0"/>
        <v>1</v>
      </c>
      <c r="T2" s="318">
        <f t="shared" si="0"/>
        <v>1</v>
      </c>
      <c r="U2" s="318">
        <f t="shared" si="0"/>
        <v>1</v>
      </c>
      <c r="V2" s="318">
        <f t="shared" si="0"/>
        <v>1</v>
      </c>
      <c r="W2" s="318">
        <f t="shared" si="0"/>
        <v>1</v>
      </c>
      <c r="X2" s="318">
        <f t="shared" si="0"/>
        <v>1</v>
      </c>
      <c r="Y2" s="318">
        <f t="shared" si="0"/>
        <v>1</v>
      </c>
      <c r="Z2" s="318">
        <f t="shared" si="0"/>
        <v>1</v>
      </c>
      <c r="AA2" s="318">
        <f t="shared" si="0"/>
        <v>1</v>
      </c>
      <c r="AB2" s="318">
        <f t="shared" si="0"/>
        <v>1</v>
      </c>
      <c r="AC2" s="318">
        <f t="shared" si="0"/>
        <v>1</v>
      </c>
      <c r="AD2" s="318">
        <f t="shared" si="0"/>
        <v>1</v>
      </c>
      <c r="AE2" s="318">
        <f t="shared" si="0"/>
        <v>1</v>
      </c>
      <c r="AF2" s="318">
        <f t="shared" si="0"/>
        <v>1</v>
      </c>
      <c r="AG2" s="318">
        <f t="shared" si="0"/>
        <v>1</v>
      </c>
      <c r="AH2" s="318">
        <f t="shared" si="0"/>
        <v>1</v>
      </c>
      <c r="AI2" s="318">
        <f t="shared" si="0"/>
        <v>1</v>
      </c>
      <c r="AJ2" s="318">
        <f t="shared" si="0"/>
        <v>1</v>
      </c>
      <c r="AK2" s="318">
        <f t="shared" si="0"/>
        <v>1</v>
      </c>
      <c r="AL2" s="318">
        <f t="shared" si="0"/>
        <v>1</v>
      </c>
      <c r="AM2" s="318">
        <f t="shared" si="0"/>
        <v>1</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614" t="s">
        <v>273</v>
      </c>
      <c r="B4" s="17" t="s">
        <v>10</v>
      </c>
      <c r="C4" s="135">
        <f>' 1M - RES'!C4</f>
        <v>45292</v>
      </c>
      <c r="D4" s="135">
        <f>' 1M - RES'!D4</f>
        <v>45323</v>
      </c>
      <c r="E4" s="135">
        <f>' 1M - RES'!E4</f>
        <v>45352</v>
      </c>
      <c r="F4" s="135">
        <f>' 1M - RES'!F4</f>
        <v>45383</v>
      </c>
      <c r="G4" s="135">
        <f>' 1M - RES'!G4</f>
        <v>45413</v>
      </c>
      <c r="H4" s="135">
        <f>' 1M - RES'!H4</f>
        <v>45444</v>
      </c>
      <c r="I4" s="135">
        <f>' 1M - RES'!I4</f>
        <v>45474</v>
      </c>
      <c r="J4" s="135">
        <f>' 1M - RES'!J4</f>
        <v>45505</v>
      </c>
      <c r="K4" s="135">
        <f>' 1M - RES'!K4</f>
        <v>45536</v>
      </c>
      <c r="L4" s="135">
        <f>' 1M - RES'!L4</f>
        <v>45566</v>
      </c>
      <c r="M4" s="135">
        <f>' 1M - RES'!M4</f>
        <v>45597</v>
      </c>
      <c r="N4" s="135">
        <f>' 1M - RES'!N4</f>
        <v>45627</v>
      </c>
      <c r="O4" s="135">
        <f>' 1M - RES'!O4</f>
        <v>45658</v>
      </c>
      <c r="P4" s="135">
        <f>' 1M - RES'!P4</f>
        <v>45689</v>
      </c>
      <c r="Q4" s="135">
        <f>' 1M - RES'!Q4</f>
        <v>45717</v>
      </c>
      <c r="R4" s="135">
        <f>' 1M - RES'!R4</f>
        <v>45748</v>
      </c>
      <c r="S4" s="135">
        <f>' 1M - RES'!S4</f>
        <v>45778</v>
      </c>
      <c r="T4" s="135">
        <f>' 1M - RES'!T4</f>
        <v>45809</v>
      </c>
      <c r="U4" s="135">
        <f>' 1M - RES'!U4</f>
        <v>45839</v>
      </c>
      <c r="V4" s="135">
        <f>' 1M - RES'!V4</f>
        <v>45870</v>
      </c>
      <c r="W4" s="135">
        <f>' 1M - RES'!W4</f>
        <v>45901</v>
      </c>
      <c r="X4" s="135">
        <f>' 1M - RES'!X4</f>
        <v>45931</v>
      </c>
      <c r="Y4" s="135">
        <f>' 1M - RES'!Y4</f>
        <v>45962</v>
      </c>
      <c r="Z4" s="135">
        <f>' 1M - RES'!Z4</f>
        <v>45992</v>
      </c>
      <c r="AA4" s="135">
        <f>' 1M - RES'!AA4</f>
        <v>46023</v>
      </c>
      <c r="AB4" s="135">
        <f>' 1M - RES'!AB4</f>
        <v>46054</v>
      </c>
      <c r="AC4" s="135">
        <f>' 1M - RES'!AC4</f>
        <v>46082</v>
      </c>
      <c r="AD4" s="135">
        <f>' 1M - RES'!AD4</f>
        <v>46113</v>
      </c>
      <c r="AE4" s="135">
        <f>' 1M - RES'!AE4</f>
        <v>46143</v>
      </c>
      <c r="AF4" s="135">
        <f>' 1M - RES'!AF4</f>
        <v>46174</v>
      </c>
      <c r="AG4" s="135">
        <f>' 1M - RES'!AG4</f>
        <v>46204</v>
      </c>
      <c r="AH4" s="135">
        <f>' 1M - RES'!AH4</f>
        <v>46235</v>
      </c>
      <c r="AI4" s="135">
        <f>' 1M - RES'!AI4</f>
        <v>46266</v>
      </c>
      <c r="AJ4" s="135">
        <f>' 1M - RES'!AJ4</f>
        <v>46296</v>
      </c>
      <c r="AK4" s="135">
        <f>' 1M - RES'!AK4</f>
        <v>46327</v>
      </c>
      <c r="AL4" s="135">
        <f>' 1M - RES'!AL4</f>
        <v>46357</v>
      </c>
      <c r="AM4" s="135">
        <f>' 1M - RES'!AM4</f>
        <v>46388</v>
      </c>
    </row>
    <row r="5" spans="1:41" ht="15" customHeight="1" x14ac:dyDescent="0.25">
      <c r="A5" s="615"/>
      <c r="B5" s="11" t="s">
        <v>19</v>
      </c>
      <c r="C5" s="3">
        <f>'BIZ kWh ENTRY'!AY180</f>
        <v>0</v>
      </c>
      <c r="D5" s="3">
        <f>'BIZ kWh ENTRY'!AZ180</f>
        <v>0</v>
      </c>
      <c r="E5" s="3">
        <f>'BIZ kWh ENTRY'!BA180</f>
        <v>0</v>
      </c>
      <c r="F5" s="3">
        <f>'BIZ kWh ENTRY'!BB180</f>
        <v>0</v>
      </c>
      <c r="G5" s="3">
        <f>'BIZ kWh ENTRY'!BC180</f>
        <v>0</v>
      </c>
      <c r="H5" s="3">
        <f>'BIZ kWh ENTRY'!BD180</f>
        <v>0</v>
      </c>
      <c r="I5" s="3">
        <f>'BIZ kWh ENTRY'!BE180</f>
        <v>0</v>
      </c>
      <c r="J5" s="3">
        <f>'BIZ kWh ENTRY'!BF180</f>
        <v>0</v>
      </c>
      <c r="K5" s="3">
        <f>'BIZ kWh ENTRY'!BG180</f>
        <v>0</v>
      </c>
      <c r="L5" s="3">
        <f>'BIZ kWh ENTRY'!BH180</f>
        <v>0</v>
      </c>
      <c r="M5" s="3">
        <f>'BIZ kWh ENTRY'!BI180</f>
        <v>0</v>
      </c>
      <c r="N5" s="3">
        <f>'BIZ kWh ENTRY'!BJ180</f>
        <v>0</v>
      </c>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row>
    <row r="6" spans="1:41" x14ac:dyDescent="0.25">
      <c r="A6" s="615"/>
      <c r="B6" s="12" t="s">
        <v>0</v>
      </c>
      <c r="C6" s="3">
        <f>'BIZ kWh ENTRY'!AY181</f>
        <v>0</v>
      </c>
      <c r="D6" s="3">
        <f>'BIZ kWh ENTRY'!AZ181</f>
        <v>0</v>
      </c>
      <c r="E6" s="3">
        <f>'BIZ kWh ENTRY'!BA181</f>
        <v>0</v>
      </c>
      <c r="F6" s="3">
        <f>'BIZ kWh ENTRY'!BB181</f>
        <v>0</v>
      </c>
      <c r="G6" s="3">
        <f>'BIZ kWh ENTRY'!BC181</f>
        <v>0</v>
      </c>
      <c r="H6" s="3">
        <f>'BIZ kWh ENTRY'!BD181</f>
        <v>0</v>
      </c>
      <c r="I6" s="3">
        <f>'BIZ kWh ENTRY'!BE181</f>
        <v>0</v>
      </c>
      <c r="J6" s="3">
        <f>'BIZ kWh ENTRY'!BF181</f>
        <v>0</v>
      </c>
      <c r="K6" s="3">
        <f>'BIZ kWh ENTRY'!BG181</f>
        <v>0</v>
      </c>
      <c r="L6" s="3">
        <f>'BIZ kWh ENTRY'!BH181</f>
        <v>0</v>
      </c>
      <c r="M6" s="3">
        <f>'BIZ kWh ENTRY'!BI181</f>
        <v>0</v>
      </c>
      <c r="N6" s="3">
        <f>'BIZ kWh ENTRY'!BJ181</f>
        <v>0</v>
      </c>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row>
    <row r="7" spans="1:41" x14ac:dyDescent="0.25">
      <c r="A7" s="615"/>
      <c r="B7" s="11" t="s">
        <v>20</v>
      </c>
      <c r="C7" s="3">
        <f>'BIZ kWh ENTRY'!AY182</f>
        <v>0</v>
      </c>
      <c r="D7" s="3">
        <f>'BIZ kWh ENTRY'!AZ182</f>
        <v>0</v>
      </c>
      <c r="E7" s="3">
        <f>'BIZ kWh ENTRY'!BA182</f>
        <v>0</v>
      </c>
      <c r="F7" s="3">
        <f>'BIZ kWh ENTRY'!BB182</f>
        <v>0</v>
      </c>
      <c r="G7" s="3">
        <f>'BIZ kWh ENTRY'!BC182</f>
        <v>0</v>
      </c>
      <c r="H7" s="3">
        <f>'BIZ kWh ENTRY'!BD182</f>
        <v>0</v>
      </c>
      <c r="I7" s="3">
        <f>'BIZ kWh ENTRY'!BE182</f>
        <v>0</v>
      </c>
      <c r="J7" s="3">
        <f>'BIZ kWh ENTRY'!BF182</f>
        <v>0</v>
      </c>
      <c r="K7" s="3">
        <f>'BIZ kWh ENTRY'!BG182</f>
        <v>0</v>
      </c>
      <c r="L7" s="3">
        <f>'BIZ kWh ENTRY'!BH182</f>
        <v>0</v>
      </c>
      <c r="M7" s="3">
        <f>'BIZ kWh ENTRY'!BI182</f>
        <v>0</v>
      </c>
      <c r="N7" s="3">
        <f>'BIZ kWh ENTRY'!BJ182</f>
        <v>0</v>
      </c>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row>
    <row r="8" spans="1:41" x14ac:dyDescent="0.25">
      <c r="A8" s="615"/>
      <c r="B8" s="11" t="s">
        <v>1</v>
      </c>
      <c r="C8" s="3">
        <f>'BIZ kWh ENTRY'!AY183</f>
        <v>0</v>
      </c>
      <c r="D8" s="3">
        <f>'BIZ kWh ENTRY'!AZ183</f>
        <v>0</v>
      </c>
      <c r="E8" s="3">
        <f>'BIZ kWh ENTRY'!BA183</f>
        <v>0</v>
      </c>
      <c r="F8" s="3">
        <f>'BIZ kWh ENTRY'!BB183</f>
        <v>0</v>
      </c>
      <c r="G8" s="3">
        <f>'BIZ kWh ENTRY'!BC183</f>
        <v>0</v>
      </c>
      <c r="H8" s="3">
        <f>'BIZ kWh ENTRY'!BD183</f>
        <v>0</v>
      </c>
      <c r="I8" s="3">
        <f>'BIZ kWh ENTRY'!BE183</f>
        <v>0</v>
      </c>
      <c r="J8" s="3">
        <f>'BIZ kWh ENTRY'!BF183</f>
        <v>0</v>
      </c>
      <c r="K8" s="3">
        <f>'BIZ kWh ENTRY'!BG183</f>
        <v>0</v>
      </c>
      <c r="L8" s="3">
        <f>'BIZ kWh ENTRY'!BH183</f>
        <v>0</v>
      </c>
      <c r="M8" s="3">
        <f>'BIZ kWh ENTRY'!BI183</f>
        <v>0</v>
      </c>
      <c r="N8" s="3">
        <f>'BIZ kWh ENTRY'!BJ183</f>
        <v>0</v>
      </c>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row>
    <row r="9" spans="1:41" x14ac:dyDescent="0.25">
      <c r="A9" s="615"/>
      <c r="B9" s="12" t="s">
        <v>21</v>
      </c>
      <c r="C9" s="3">
        <f>'BIZ kWh ENTRY'!AY184</f>
        <v>0</v>
      </c>
      <c r="D9" s="3">
        <f>'BIZ kWh ENTRY'!AZ184</f>
        <v>0</v>
      </c>
      <c r="E9" s="3">
        <f>'BIZ kWh ENTRY'!BA184</f>
        <v>0</v>
      </c>
      <c r="F9" s="3">
        <f>'BIZ kWh ENTRY'!BB184</f>
        <v>0</v>
      </c>
      <c r="G9" s="3">
        <f>'BIZ kWh ENTRY'!BC184</f>
        <v>0</v>
      </c>
      <c r="H9" s="3">
        <f>'BIZ kWh ENTRY'!BD184</f>
        <v>0</v>
      </c>
      <c r="I9" s="3">
        <f>'BIZ kWh ENTRY'!BE184</f>
        <v>0</v>
      </c>
      <c r="J9" s="3">
        <f>'BIZ kWh ENTRY'!BF184</f>
        <v>0</v>
      </c>
      <c r="K9" s="3">
        <f>'BIZ kWh ENTRY'!BG184</f>
        <v>0</v>
      </c>
      <c r="L9" s="3">
        <f>'BIZ kWh ENTRY'!BH184</f>
        <v>0</v>
      </c>
      <c r="M9" s="3">
        <f>'BIZ kWh ENTRY'!BI184</f>
        <v>0</v>
      </c>
      <c r="N9" s="3">
        <f>'BIZ kWh ENTRY'!BJ184</f>
        <v>0</v>
      </c>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row>
    <row r="10" spans="1:41" x14ac:dyDescent="0.25">
      <c r="A10" s="615"/>
      <c r="B10" s="11" t="s">
        <v>9</v>
      </c>
      <c r="C10" s="3">
        <f>'BIZ kWh ENTRY'!AY185</f>
        <v>0</v>
      </c>
      <c r="D10" s="3">
        <f>'BIZ kWh ENTRY'!AZ185</f>
        <v>0</v>
      </c>
      <c r="E10" s="3">
        <f>'BIZ kWh ENTRY'!BA185</f>
        <v>0</v>
      </c>
      <c r="F10" s="3">
        <f>'BIZ kWh ENTRY'!BB185</f>
        <v>0</v>
      </c>
      <c r="G10" s="3">
        <f>'BIZ kWh ENTRY'!BC185</f>
        <v>0</v>
      </c>
      <c r="H10" s="3">
        <f>'BIZ kWh ENTRY'!BD185</f>
        <v>0</v>
      </c>
      <c r="I10" s="3">
        <f>'BIZ kWh ENTRY'!BE185</f>
        <v>0</v>
      </c>
      <c r="J10" s="3">
        <f>'BIZ kWh ENTRY'!BF185</f>
        <v>0</v>
      </c>
      <c r="K10" s="3">
        <f>'BIZ kWh ENTRY'!BG185</f>
        <v>0</v>
      </c>
      <c r="L10" s="3">
        <f>'BIZ kWh ENTRY'!BH185</f>
        <v>0</v>
      </c>
      <c r="M10" s="3">
        <f>'BIZ kWh ENTRY'!BI185</f>
        <v>0</v>
      </c>
      <c r="N10" s="3">
        <f>'BIZ kWh ENTRY'!BJ185</f>
        <v>0</v>
      </c>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row>
    <row r="11" spans="1:41" x14ac:dyDescent="0.25">
      <c r="A11" s="615"/>
      <c r="B11" s="11" t="s">
        <v>3</v>
      </c>
      <c r="C11" s="3">
        <f>'BIZ kWh ENTRY'!AY186</f>
        <v>0</v>
      </c>
      <c r="D11" s="3">
        <f>'BIZ kWh ENTRY'!AZ186</f>
        <v>0</v>
      </c>
      <c r="E11" s="3">
        <f>'BIZ kWh ENTRY'!BA186</f>
        <v>0</v>
      </c>
      <c r="F11" s="3">
        <f>'BIZ kWh ENTRY'!BB186</f>
        <v>0</v>
      </c>
      <c r="G11" s="3">
        <f>'BIZ kWh ENTRY'!BC186</f>
        <v>0</v>
      </c>
      <c r="H11" s="3">
        <f>'BIZ kWh ENTRY'!BD186</f>
        <v>0</v>
      </c>
      <c r="I11" s="3">
        <f>'BIZ kWh ENTRY'!BE186</f>
        <v>0</v>
      </c>
      <c r="J11" s="3">
        <f>'BIZ kWh ENTRY'!BF186</f>
        <v>0</v>
      </c>
      <c r="K11" s="3">
        <f>'BIZ kWh ENTRY'!BG186</f>
        <v>0</v>
      </c>
      <c r="L11" s="3">
        <f>'BIZ kWh ENTRY'!BH186</f>
        <v>0</v>
      </c>
      <c r="M11" s="3">
        <f>'BIZ kWh ENTRY'!BI186</f>
        <v>0</v>
      </c>
      <c r="N11" s="3">
        <f>'BIZ kWh ENTRY'!BJ186</f>
        <v>0</v>
      </c>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row>
    <row r="12" spans="1:41" x14ac:dyDescent="0.25">
      <c r="A12" s="615"/>
      <c r="B12" s="11" t="s">
        <v>4</v>
      </c>
      <c r="C12" s="3">
        <f>'BIZ kWh ENTRY'!AY187</f>
        <v>0</v>
      </c>
      <c r="D12" s="3">
        <f>'BIZ kWh ENTRY'!AZ187</f>
        <v>0</v>
      </c>
      <c r="E12" s="3">
        <f>'BIZ kWh ENTRY'!BA187</f>
        <v>0</v>
      </c>
      <c r="F12" s="3">
        <f>'BIZ kWh ENTRY'!BB187</f>
        <v>0</v>
      </c>
      <c r="G12" s="3">
        <f>'BIZ kWh ENTRY'!BC187</f>
        <v>0</v>
      </c>
      <c r="H12" s="3">
        <f>'BIZ kWh ENTRY'!BD187</f>
        <v>0</v>
      </c>
      <c r="I12" s="3">
        <f>'BIZ kWh ENTRY'!BE187</f>
        <v>0</v>
      </c>
      <c r="J12" s="3">
        <f>'BIZ kWh ENTRY'!BF187</f>
        <v>0</v>
      </c>
      <c r="K12" s="3">
        <f>'BIZ kWh ENTRY'!BG187</f>
        <v>0</v>
      </c>
      <c r="L12" s="3">
        <f>'BIZ kWh ENTRY'!BH187</f>
        <v>0</v>
      </c>
      <c r="M12" s="3">
        <f>'BIZ kWh ENTRY'!BI187</f>
        <v>0</v>
      </c>
      <c r="N12" s="3">
        <f>'BIZ kWh ENTRY'!BJ187</f>
        <v>0</v>
      </c>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row>
    <row r="13" spans="1:41" x14ac:dyDescent="0.25">
      <c r="A13" s="615"/>
      <c r="B13" s="11" t="s">
        <v>5</v>
      </c>
      <c r="C13" s="3">
        <f>'BIZ kWh ENTRY'!AY188</f>
        <v>0</v>
      </c>
      <c r="D13" s="3">
        <f>'BIZ kWh ENTRY'!AZ188</f>
        <v>0</v>
      </c>
      <c r="E13" s="3">
        <f>'BIZ kWh ENTRY'!BA188</f>
        <v>0</v>
      </c>
      <c r="F13" s="3">
        <f>'BIZ kWh ENTRY'!BB188</f>
        <v>0</v>
      </c>
      <c r="G13" s="3">
        <f>'BIZ kWh ENTRY'!BC188</f>
        <v>0</v>
      </c>
      <c r="H13" s="3">
        <f>'BIZ kWh ENTRY'!BD188</f>
        <v>0</v>
      </c>
      <c r="I13" s="3">
        <f>'BIZ kWh ENTRY'!BE188</f>
        <v>0</v>
      </c>
      <c r="J13" s="3">
        <f>'BIZ kWh ENTRY'!BF188</f>
        <v>0</v>
      </c>
      <c r="K13" s="3">
        <f>'BIZ kWh ENTRY'!BG188</f>
        <v>0</v>
      </c>
      <c r="L13" s="3">
        <f>'BIZ kWh ENTRY'!BH188</f>
        <v>0</v>
      </c>
      <c r="M13" s="3">
        <f>'BIZ kWh ENTRY'!BI188</f>
        <v>0</v>
      </c>
      <c r="N13" s="3">
        <f>'BIZ kWh ENTRY'!BJ188</f>
        <v>0</v>
      </c>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row>
    <row r="14" spans="1:41" x14ac:dyDescent="0.25">
      <c r="A14" s="615"/>
      <c r="B14" s="11" t="s">
        <v>22</v>
      </c>
      <c r="C14" s="3">
        <f>'BIZ kWh ENTRY'!AY189</f>
        <v>0</v>
      </c>
      <c r="D14" s="3">
        <f>'BIZ kWh ENTRY'!AZ189</f>
        <v>0</v>
      </c>
      <c r="E14" s="3">
        <f>'BIZ kWh ENTRY'!BA189</f>
        <v>0</v>
      </c>
      <c r="F14" s="3">
        <f>'BIZ kWh ENTRY'!BB189</f>
        <v>0</v>
      </c>
      <c r="G14" s="3">
        <f>'BIZ kWh ENTRY'!BC189</f>
        <v>0</v>
      </c>
      <c r="H14" s="3">
        <f>'BIZ kWh ENTRY'!BD189</f>
        <v>0</v>
      </c>
      <c r="I14" s="3">
        <f>'BIZ kWh ENTRY'!BE189</f>
        <v>0</v>
      </c>
      <c r="J14" s="3">
        <f>'BIZ kWh ENTRY'!BF189</f>
        <v>0</v>
      </c>
      <c r="K14" s="3">
        <f>'BIZ kWh ENTRY'!BG189</f>
        <v>0</v>
      </c>
      <c r="L14" s="3">
        <f>'BIZ kWh ENTRY'!BH189</f>
        <v>0</v>
      </c>
      <c r="M14" s="3">
        <f>'BIZ kWh ENTRY'!BI189</f>
        <v>0</v>
      </c>
      <c r="N14" s="3">
        <f>'BIZ kWh ENTRY'!BJ189</f>
        <v>0</v>
      </c>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row>
    <row r="15" spans="1:41" x14ac:dyDescent="0.25">
      <c r="A15" s="615"/>
      <c r="B15" s="11" t="s">
        <v>23</v>
      </c>
      <c r="C15" s="3">
        <f>'BIZ kWh ENTRY'!AY190</f>
        <v>0</v>
      </c>
      <c r="D15" s="3">
        <f>'BIZ kWh ENTRY'!AZ190</f>
        <v>0</v>
      </c>
      <c r="E15" s="3">
        <f>'BIZ kWh ENTRY'!BA190</f>
        <v>0</v>
      </c>
      <c r="F15" s="3">
        <f>'BIZ kWh ENTRY'!BB190</f>
        <v>0</v>
      </c>
      <c r="G15" s="3">
        <f>'BIZ kWh ENTRY'!BC190</f>
        <v>0</v>
      </c>
      <c r="H15" s="3">
        <f>'BIZ kWh ENTRY'!BD190</f>
        <v>0</v>
      </c>
      <c r="I15" s="3">
        <f>'BIZ kWh ENTRY'!BE190</f>
        <v>0</v>
      </c>
      <c r="J15" s="3">
        <f>'BIZ kWh ENTRY'!BF190</f>
        <v>0</v>
      </c>
      <c r="K15" s="3">
        <f>'BIZ kWh ENTRY'!BG190</f>
        <v>0</v>
      </c>
      <c r="L15" s="3">
        <f>'BIZ kWh ENTRY'!BH190</f>
        <v>0</v>
      </c>
      <c r="M15" s="3">
        <f>'BIZ kWh ENTRY'!BI190</f>
        <v>0</v>
      </c>
      <c r="N15" s="3">
        <f>'BIZ kWh ENTRY'!BJ190</f>
        <v>0</v>
      </c>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row>
    <row r="16" spans="1:41" x14ac:dyDescent="0.25">
      <c r="A16" s="615"/>
      <c r="B16" s="11" t="s">
        <v>7</v>
      </c>
      <c r="C16" s="3">
        <f>'BIZ kWh ENTRY'!AY191</f>
        <v>0</v>
      </c>
      <c r="D16" s="3">
        <f>'BIZ kWh ENTRY'!AZ191</f>
        <v>0</v>
      </c>
      <c r="E16" s="3">
        <f>'BIZ kWh ENTRY'!BA191</f>
        <v>0</v>
      </c>
      <c r="F16" s="3">
        <f>'BIZ kWh ENTRY'!BB191</f>
        <v>0</v>
      </c>
      <c r="G16" s="3">
        <f>'BIZ kWh ENTRY'!BC191</f>
        <v>0</v>
      </c>
      <c r="H16" s="3">
        <f>'BIZ kWh ENTRY'!BD191</f>
        <v>0</v>
      </c>
      <c r="I16" s="3">
        <f>'BIZ kWh ENTRY'!BE191</f>
        <v>0</v>
      </c>
      <c r="J16" s="3">
        <f>'BIZ kWh ENTRY'!BF191</f>
        <v>0</v>
      </c>
      <c r="K16" s="3">
        <f>'BIZ kWh ENTRY'!BG191</f>
        <v>0</v>
      </c>
      <c r="L16" s="3">
        <f>'BIZ kWh ENTRY'!BH191</f>
        <v>0</v>
      </c>
      <c r="M16" s="3">
        <f>'BIZ kWh ENTRY'!BI191</f>
        <v>0</v>
      </c>
      <c r="N16" s="3">
        <f>'BIZ kWh ENTRY'!BJ191</f>
        <v>0</v>
      </c>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row>
    <row r="17" spans="1:39" x14ac:dyDescent="0.25">
      <c r="A17" s="615"/>
      <c r="B17" s="11" t="s">
        <v>8</v>
      </c>
      <c r="C17" s="3">
        <f>'BIZ kWh ENTRY'!AY192</f>
        <v>0</v>
      </c>
      <c r="D17" s="3">
        <f>'BIZ kWh ENTRY'!AZ192</f>
        <v>0</v>
      </c>
      <c r="E17" s="3">
        <f>'BIZ kWh ENTRY'!BA192</f>
        <v>0</v>
      </c>
      <c r="F17" s="3">
        <f>'BIZ kWh ENTRY'!BB192</f>
        <v>0</v>
      </c>
      <c r="G17" s="3">
        <f>'BIZ kWh ENTRY'!BC192</f>
        <v>0</v>
      </c>
      <c r="H17" s="3">
        <f>'BIZ kWh ENTRY'!BD192</f>
        <v>0</v>
      </c>
      <c r="I17" s="3">
        <f>'BIZ kWh ENTRY'!BE192</f>
        <v>0</v>
      </c>
      <c r="J17" s="3">
        <f>'BIZ kWh ENTRY'!BF192</f>
        <v>0</v>
      </c>
      <c r="K17" s="3">
        <f>'BIZ kWh ENTRY'!BG192</f>
        <v>0</v>
      </c>
      <c r="L17" s="3">
        <f>'BIZ kWh ENTRY'!BH192</f>
        <v>0</v>
      </c>
      <c r="M17" s="3">
        <f>'BIZ kWh ENTRY'!BI192</f>
        <v>0</v>
      </c>
      <c r="N17" s="3">
        <f>'BIZ kWh ENTRY'!BJ192</f>
        <v>0</v>
      </c>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row>
    <row r="18" spans="1:39" x14ac:dyDescent="0.25">
      <c r="A18" s="615"/>
      <c r="B18" s="11" t="s">
        <v>11</v>
      </c>
      <c r="C18" s="3"/>
      <c r="D18" s="3"/>
      <c r="E18" s="222"/>
      <c r="F18" s="222"/>
      <c r="G18" s="222"/>
      <c r="H18" s="222"/>
      <c r="I18" s="222"/>
      <c r="J18" s="222"/>
      <c r="K18" s="222"/>
      <c r="L18" s="222"/>
      <c r="M18" s="222"/>
      <c r="N18" s="222"/>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row>
    <row r="19" spans="1:39" ht="15.75" thickBot="1" x14ac:dyDescent="0.3">
      <c r="A19" s="616"/>
      <c r="B19" s="177" t="str">
        <f>' LI 1M - RES'!B16</f>
        <v>Monthly kWh</v>
      </c>
      <c r="C19" s="223">
        <f>SUM(C5:C18)</f>
        <v>0</v>
      </c>
      <c r="D19" s="223">
        <f t="shared" ref="D19:AM19" si="1">SUM(D5:D18)</f>
        <v>0</v>
      </c>
      <c r="E19" s="223">
        <f t="shared" si="1"/>
        <v>0</v>
      </c>
      <c r="F19" s="223">
        <f t="shared" si="1"/>
        <v>0</v>
      </c>
      <c r="G19" s="223">
        <f t="shared" si="1"/>
        <v>0</v>
      </c>
      <c r="H19" s="223">
        <f t="shared" si="1"/>
        <v>0</v>
      </c>
      <c r="I19" s="223">
        <f t="shared" si="1"/>
        <v>0</v>
      </c>
      <c r="J19" s="223">
        <f t="shared" si="1"/>
        <v>0</v>
      </c>
      <c r="K19" s="223">
        <f t="shared" si="1"/>
        <v>0</v>
      </c>
      <c r="L19" s="223">
        <f t="shared" si="1"/>
        <v>0</v>
      </c>
      <c r="M19" s="223">
        <f t="shared" si="1"/>
        <v>0</v>
      </c>
      <c r="N19" s="223">
        <f t="shared" si="1"/>
        <v>0</v>
      </c>
      <c r="O19" s="224">
        <f t="shared" si="1"/>
        <v>0</v>
      </c>
      <c r="P19" s="224">
        <f t="shared" si="1"/>
        <v>0</v>
      </c>
      <c r="Q19" s="224">
        <f t="shared" si="1"/>
        <v>0</v>
      </c>
      <c r="R19" s="224">
        <f t="shared" si="1"/>
        <v>0</v>
      </c>
      <c r="S19" s="224">
        <f t="shared" si="1"/>
        <v>0</v>
      </c>
      <c r="T19" s="224">
        <f t="shared" si="1"/>
        <v>0</v>
      </c>
      <c r="U19" s="224">
        <f t="shared" si="1"/>
        <v>0</v>
      </c>
      <c r="V19" s="224">
        <f t="shared" si="1"/>
        <v>0</v>
      </c>
      <c r="W19" s="224">
        <f t="shared" si="1"/>
        <v>0</v>
      </c>
      <c r="X19" s="224">
        <f t="shared" si="1"/>
        <v>0</v>
      </c>
      <c r="Y19" s="224">
        <f t="shared" si="1"/>
        <v>0</v>
      </c>
      <c r="Z19" s="224">
        <f t="shared" si="1"/>
        <v>0</v>
      </c>
      <c r="AA19" s="224">
        <f t="shared" si="1"/>
        <v>0</v>
      </c>
      <c r="AB19" s="224">
        <f t="shared" si="1"/>
        <v>0</v>
      </c>
      <c r="AC19" s="224">
        <f t="shared" si="1"/>
        <v>0</v>
      </c>
      <c r="AD19" s="224">
        <f t="shared" si="1"/>
        <v>0</v>
      </c>
      <c r="AE19" s="224">
        <f t="shared" si="1"/>
        <v>0</v>
      </c>
      <c r="AF19" s="224">
        <f t="shared" si="1"/>
        <v>0</v>
      </c>
      <c r="AG19" s="224">
        <f t="shared" si="1"/>
        <v>0</v>
      </c>
      <c r="AH19" s="224">
        <f t="shared" si="1"/>
        <v>0</v>
      </c>
      <c r="AI19" s="224">
        <f t="shared" si="1"/>
        <v>0</v>
      </c>
      <c r="AJ19" s="224">
        <f t="shared" si="1"/>
        <v>0</v>
      </c>
      <c r="AK19" s="224">
        <f t="shared" si="1"/>
        <v>0</v>
      </c>
      <c r="AL19" s="224">
        <f t="shared" si="1"/>
        <v>0</v>
      </c>
      <c r="AM19" s="224">
        <f t="shared" si="1"/>
        <v>0</v>
      </c>
    </row>
    <row r="20" spans="1:39" x14ac:dyDescent="0.25">
      <c r="A20" s="240"/>
      <c r="B20" s="241"/>
      <c r="C20" s="9"/>
      <c r="D20" s="241"/>
      <c r="E20" s="9"/>
      <c r="F20" s="241"/>
      <c r="G20" s="241"/>
      <c r="H20" s="9"/>
      <c r="I20" s="241"/>
      <c r="J20" s="241"/>
      <c r="K20" s="9"/>
      <c r="L20" s="241"/>
      <c r="M20" s="241"/>
      <c r="N20" s="9"/>
      <c r="O20" s="241"/>
      <c r="P20" s="241"/>
      <c r="Q20" s="9"/>
      <c r="R20" s="241"/>
      <c r="S20" s="241"/>
      <c r="T20" s="9"/>
      <c r="U20" s="241"/>
      <c r="V20" s="241"/>
      <c r="W20" s="9"/>
      <c r="X20" s="241"/>
      <c r="Y20" s="241"/>
      <c r="Z20" s="9"/>
      <c r="AA20" s="241"/>
      <c r="AB20" s="241"/>
      <c r="AC20" s="9"/>
      <c r="AD20" s="241"/>
      <c r="AE20" s="241"/>
      <c r="AF20" s="9"/>
      <c r="AG20" s="241"/>
      <c r="AH20" s="241"/>
      <c r="AI20" s="9"/>
      <c r="AJ20" s="241"/>
      <c r="AK20" s="241"/>
      <c r="AL20" s="9"/>
      <c r="AM20" s="241"/>
    </row>
    <row r="21" spans="1:39" ht="15.75" thickBot="1" x14ac:dyDescent="0.3">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row>
    <row r="22" spans="1:39" ht="16.5" thickBot="1" x14ac:dyDescent="0.3">
      <c r="A22" s="617" t="s">
        <v>14</v>
      </c>
      <c r="B22" s="17" t="str">
        <f t="shared" ref="B22" si="2">B4</f>
        <v>End Use</v>
      </c>
      <c r="C22" s="135">
        <f>C$4</f>
        <v>45292</v>
      </c>
      <c r="D22" s="135">
        <f t="shared" ref="D22:AM22" si="3">D$4</f>
        <v>45323</v>
      </c>
      <c r="E22" s="135">
        <f t="shared" si="3"/>
        <v>45352</v>
      </c>
      <c r="F22" s="135">
        <f t="shared" si="3"/>
        <v>45383</v>
      </c>
      <c r="G22" s="135">
        <f t="shared" si="3"/>
        <v>45413</v>
      </c>
      <c r="H22" s="135">
        <f t="shared" si="3"/>
        <v>45444</v>
      </c>
      <c r="I22" s="135">
        <f t="shared" si="3"/>
        <v>45474</v>
      </c>
      <c r="J22" s="135">
        <f t="shared" si="3"/>
        <v>45505</v>
      </c>
      <c r="K22" s="135">
        <f t="shared" si="3"/>
        <v>45536</v>
      </c>
      <c r="L22" s="135">
        <f t="shared" si="3"/>
        <v>45566</v>
      </c>
      <c r="M22" s="135">
        <f t="shared" si="3"/>
        <v>45597</v>
      </c>
      <c r="N22" s="135">
        <f t="shared" si="3"/>
        <v>45627</v>
      </c>
      <c r="O22" s="135">
        <f t="shared" si="3"/>
        <v>45658</v>
      </c>
      <c r="P22" s="135">
        <f t="shared" si="3"/>
        <v>45689</v>
      </c>
      <c r="Q22" s="135">
        <f t="shared" si="3"/>
        <v>45717</v>
      </c>
      <c r="R22" s="135">
        <f t="shared" si="3"/>
        <v>45748</v>
      </c>
      <c r="S22" s="135">
        <f t="shared" si="3"/>
        <v>45778</v>
      </c>
      <c r="T22" s="135">
        <f t="shared" si="3"/>
        <v>45809</v>
      </c>
      <c r="U22" s="135">
        <f t="shared" si="3"/>
        <v>45839</v>
      </c>
      <c r="V22" s="135">
        <f t="shared" si="3"/>
        <v>45870</v>
      </c>
      <c r="W22" s="135">
        <f t="shared" si="3"/>
        <v>45901</v>
      </c>
      <c r="X22" s="135">
        <f t="shared" si="3"/>
        <v>45931</v>
      </c>
      <c r="Y22" s="135">
        <f t="shared" si="3"/>
        <v>45962</v>
      </c>
      <c r="Z22" s="135">
        <f t="shared" si="3"/>
        <v>45992</v>
      </c>
      <c r="AA22" s="135">
        <f t="shared" si="3"/>
        <v>46023</v>
      </c>
      <c r="AB22" s="135">
        <f t="shared" si="3"/>
        <v>46054</v>
      </c>
      <c r="AC22" s="135">
        <f t="shared" si="3"/>
        <v>46082</v>
      </c>
      <c r="AD22" s="135">
        <f t="shared" si="3"/>
        <v>46113</v>
      </c>
      <c r="AE22" s="135">
        <f t="shared" si="3"/>
        <v>46143</v>
      </c>
      <c r="AF22" s="135">
        <f t="shared" si="3"/>
        <v>46174</v>
      </c>
      <c r="AG22" s="135">
        <f t="shared" si="3"/>
        <v>46204</v>
      </c>
      <c r="AH22" s="135">
        <f t="shared" si="3"/>
        <v>46235</v>
      </c>
      <c r="AI22" s="135">
        <f t="shared" si="3"/>
        <v>46266</v>
      </c>
      <c r="AJ22" s="135">
        <f t="shared" si="3"/>
        <v>46296</v>
      </c>
      <c r="AK22" s="135">
        <f t="shared" si="3"/>
        <v>46327</v>
      </c>
      <c r="AL22" s="135">
        <f t="shared" si="3"/>
        <v>46357</v>
      </c>
      <c r="AM22" s="135">
        <f t="shared" si="3"/>
        <v>46388</v>
      </c>
    </row>
    <row r="23" spans="1:39" ht="15" customHeight="1" x14ac:dyDescent="0.25">
      <c r="A23" s="618"/>
      <c r="B23" s="11" t="str">
        <f t="shared" ref="B23:C37" si="4">B5</f>
        <v>Air Comp</v>
      </c>
      <c r="C23" s="3">
        <f>C5</f>
        <v>0</v>
      </c>
      <c r="D23" s="3">
        <f>IF(SUM($C$19:$N$19)=0,0,C23+D5)</f>
        <v>0</v>
      </c>
      <c r="E23" s="3">
        <f t="shared" ref="E23:AM23" si="5">IF(SUM($C$19:$N$19)=0,0,D23+E5)</f>
        <v>0</v>
      </c>
      <c r="F23" s="3">
        <f t="shared" si="5"/>
        <v>0</v>
      </c>
      <c r="G23" s="3">
        <f t="shared" si="5"/>
        <v>0</v>
      </c>
      <c r="H23" s="3">
        <f t="shared" si="5"/>
        <v>0</v>
      </c>
      <c r="I23" s="3">
        <f t="shared" si="5"/>
        <v>0</v>
      </c>
      <c r="J23" s="3">
        <f t="shared" si="5"/>
        <v>0</v>
      </c>
      <c r="K23" s="3">
        <f t="shared" si="5"/>
        <v>0</v>
      </c>
      <c r="L23" s="3">
        <f t="shared" si="5"/>
        <v>0</v>
      </c>
      <c r="M23" s="3">
        <f t="shared" si="5"/>
        <v>0</v>
      </c>
      <c r="N23" s="3">
        <f t="shared" si="5"/>
        <v>0</v>
      </c>
      <c r="O23" s="3">
        <f t="shared" si="5"/>
        <v>0</v>
      </c>
      <c r="P23" s="3">
        <f t="shared" si="5"/>
        <v>0</v>
      </c>
      <c r="Q23" s="3">
        <f t="shared" si="5"/>
        <v>0</v>
      </c>
      <c r="R23" s="3">
        <f t="shared" si="5"/>
        <v>0</v>
      </c>
      <c r="S23" s="3">
        <f t="shared" si="5"/>
        <v>0</v>
      </c>
      <c r="T23" s="3">
        <f t="shared" si="5"/>
        <v>0</v>
      </c>
      <c r="U23" s="3">
        <f t="shared" si="5"/>
        <v>0</v>
      </c>
      <c r="V23" s="3">
        <f t="shared" si="5"/>
        <v>0</v>
      </c>
      <c r="W23" s="3">
        <f t="shared" si="5"/>
        <v>0</v>
      </c>
      <c r="X23" s="3">
        <f t="shared" si="5"/>
        <v>0</v>
      </c>
      <c r="Y23" s="3">
        <f t="shared" si="5"/>
        <v>0</v>
      </c>
      <c r="Z23" s="3">
        <f t="shared" si="5"/>
        <v>0</v>
      </c>
      <c r="AA23" s="3">
        <f t="shared" si="5"/>
        <v>0</v>
      </c>
      <c r="AB23" s="3">
        <f t="shared" si="5"/>
        <v>0</v>
      </c>
      <c r="AC23" s="3">
        <f t="shared" si="5"/>
        <v>0</v>
      </c>
      <c r="AD23" s="3">
        <f t="shared" si="5"/>
        <v>0</v>
      </c>
      <c r="AE23" s="3">
        <f t="shared" si="5"/>
        <v>0</v>
      </c>
      <c r="AF23" s="3">
        <f t="shared" si="5"/>
        <v>0</v>
      </c>
      <c r="AG23" s="3">
        <f t="shared" si="5"/>
        <v>0</v>
      </c>
      <c r="AH23" s="3">
        <f t="shared" si="5"/>
        <v>0</v>
      </c>
      <c r="AI23" s="3">
        <f t="shared" si="5"/>
        <v>0</v>
      </c>
      <c r="AJ23" s="3">
        <f t="shared" si="5"/>
        <v>0</v>
      </c>
      <c r="AK23" s="3">
        <f t="shared" si="5"/>
        <v>0</v>
      </c>
      <c r="AL23" s="3">
        <f t="shared" si="5"/>
        <v>0</v>
      </c>
      <c r="AM23" s="3">
        <f t="shared" si="5"/>
        <v>0</v>
      </c>
    </row>
    <row r="24" spans="1:39" x14ac:dyDescent="0.25">
      <c r="A24" s="618"/>
      <c r="B24" s="12" t="str">
        <f t="shared" si="4"/>
        <v>Building Shell</v>
      </c>
      <c r="C24" s="3">
        <f t="shared" si="4"/>
        <v>0</v>
      </c>
      <c r="D24" s="3">
        <f t="shared" ref="D24:AM24" si="6">IF(SUM($C$19:$N$19)=0,0,C24+D6)</f>
        <v>0</v>
      </c>
      <c r="E24" s="3">
        <f t="shared" si="6"/>
        <v>0</v>
      </c>
      <c r="F24" s="3">
        <f t="shared" si="6"/>
        <v>0</v>
      </c>
      <c r="G24" s="3">
        <f t="shared" si="6"/>
        <v>0</v>
      </c>
      <c r="H24" s="3">
        <f t="shared" si="6"/>
        <v>0</v>
      </c>
      <c r="I24" s="3">
        <f t="shared" si="6"/>
        <v>0</v>
      </c>
      <c r="J24" s="3">
        <f t="shared" si="6"/>
        <v>0</v>
      </c>
      <c r="K24" s="3">
        <f t="shared" si="6"/>
        <v>0</v>
      </c>
      <c r="L24" s="3">
        <f t="shared" si="6"/>
        <v>0</v>
      </c>
      <c r="M24" s="3">
        <f t="shared" si="6"/>
        <v>0</v>
      </c>
      <c r="N24" s="3">
        <f t="shared" si="6"/>
        <v>0</v>
      </c>
      <c r="O24" s="3">
        <f t="shared" si="6"/>
        <v>0</v>
      </c>
      <c r="P24" s="3">
        <f t="shared" si="6"/>
        <v>0</v>
      </c>
      <c r="Q24" s="3">
        <f t="shared" si="6"/>
        <v>0</v>
      </c>
      <c r="R24" s="3">
        <f t="shared" si="6"/>
        <v>0</v>
      </c>
      <c r="S24" s="3">
        <f t="shared" si="6"/>
        <v>0</v>
      </c>
      <c r="T24" s="3">
        <f t="shared" si="6"/>
        <v>0</v>
      </c>
      <c r="U24" s="3">
        <f t="shared" si="6"/>
        <v>0</v>
      </c>
      <c r="V24" s="3">
        <f t="shared" si="6"/>
        <v>0</v>
      </c>
      <c r="W24" s="3">
        <f t="shared" si="6"/>
        <v>0</v>
      </c>
      <c r="X24" s="3">
        <f t="shared" si="6"/>
        <v>0</v>
      </c>
      <c r="Y24" s="3">
        <f t="shared" si="6"/>
        <v>0</v>
      </c>
      <c r="Z24" s="3">
        <f t="shared" si="6"/>
        <v>0</v>
      </c>
      <c r="AA24" s="3">
        <f t="shared" si="6"/>
        <v>0</v>
      </c>
      <c r="AB24" s="3">
        <f t="shared" si="6"/>
        <v>0</v>
      </c>
      <c r="AC24" s="3">
        <f t="shared" si="6"/>
        <v>0</v>
      </c>
      <c r="AD24" s="3">
        <f t="shared" si="6"/>
        <v>0</v>
      </c>
      <c r="AE24" s="3">
        <f t="shared" si="6"/>
        <v>0</v>
      </c>
      <c r="AF24" s="3">
        <f t="shared" si="6"/>
        <v>0</v>
      </c>
      <c r="AG24" s="3">
        <f t="shared" si="6"/>
        <v>0</v>
      </c>
      <c r="AH24" s="3">
        <f t="shared" si="6"/>
        <v>0</v>
      </c>
      <c r="AI24" s="3">
        <f t="shared" si="6"/>
        <v>0</v>
      </c>
      <c r="AJ24" s="3">
        <f t="shared" si="6"/>
        <v>0</v>
      </c>
      <c r="AK24" s="3">
        <f t="shared" si="6"/>
        <v>0</v>
      </c>
      <c r="AL24" s="3">
        <f t="shared" si="6"/>
        <v>0</v>
      </c>
      <c r="AM24" s="3">
        <f t="shared" si="6"/>
        <v>0</v>
      </c>
    </row>
    <row r="25" spans="1:39" x14ac:dyDescent="0.25">
      <c r="A25" s="618"/>
      <c r="B25" s="11" t="str">
        <f t="shared" si="4"/>
        <v>Cooking</v>
      </c>
      <c r="C25" s="3">
        <f t="shared" si="4"/>
        <v>0</v>
      </c>
      <c r="D25" s="3">
        <f t="shared" ref="D25:AM25" si="7">IF(SUM($C$19:$N$19)=0,0,C25+D7)</f>
        <v>0</v>
      </c>
      <c r="E25" s="3">
        <f t="shared" si="7"/>
        <v>0</v>
      </c>
      <c r="F25" s="3">
        <f t="shared" si="7"/>
        <v>0</v>
      </c>
      <c r="G25" s="3">
        <f t="shared" si="7"/>
        <v>0</v>
      </c>
      <c r="H25" s="3">
        <f t="shared" si="7"/>
        <v>0</v>
      </c>
      <c r="I25" s="3">
        <f t="shared" si="7"/>
        <v>0</v>
      </c>
      <c r="J25" s="3">
        <f t="shared" si="7"/>
        <v>0</v>
      </c>
      <c r="K25" s="3">
        <f t="shared" si="7"/>
        <v>0</v>
      </c>
      <c r="L25" s="3">
        <f t="shared" si="7"/>
        <v>0</v>
      </c>
      <c r="M25" s="3">
        <f t="shared" si="7"/>
        <v>0</v>
      </c>
      <c r="N25" s="3">
        <f t="shared" si="7"/>
        <v>0</v>
      </c>
      <c r="O25" s="3">
        <f t="shared" si="7"/>
        <v>0</v>
      </c>
      <c r="P25" s="3">
        <f t="shared" si="7"/>
        <v>0</v>
      </c>
      <c r="Q25" s="3">
        <f t="shared" si="7"/>
        <v>0</v>
      </c>
      <c r="R25" s="3">
        <f t="shared" si="7"/>
        <v>0</v>
      </c>
      <c r="S25" s="3">
        <f t="shared" si="7"/>
        <v>0</v>
      </c>
      <c r="T25" s="3">
        <f t="shared" si="7"/>
        <v>0</v>
      </c>
      <c r="U25" s="3">
        <f t="shared" si="7"/>
        <v>0</v>
      </c>
      <c r="V25" s="3">
        <f t="shared" si="7"/>
        <v>0</v>
      </c>
      <c r="W25" s="3">
        <f t="shared" si="7"/>
        <v>0</v>
      </c>
      <c r="X25" s="3">
        <f t="shared" si="7"/>
        <v>0</v>
      </c>
      <c r="Y25" s="3">
        <f t="shared" si="7"/>
        <v>0</v>
      </c>
      <c r="Z25" s="3">
        <f t="shared" si="7"/>
        <v>0</v>
      </c>
      <c r="AA25" s="3">
        <f t="shared" si="7"/>
        <v>0</v>
      </c>
      <c r="AB25" s="3">
        <f t="shared" si="7"/>
        <v>0</v>
      </c>
      <c r="AC25" s="3">
        <f t="shared" si="7"/>
        <v>0</v>
      </c>
      <c r="AD25" s="3">
        <f t="shared" si="7"/>
        <v>0</v>
      </c>
      <c r="AE25" s="3">
        <f t="shared" si="7"/>
        <v>0</v>
      </c>
      <c r="AF25" s="3">
        <f t="shared" si="7"/>
        <v>0</v>
      </c>
      <c r="AG25" s="3">
        <f t="shared" si="7"/>
        <v>0</v>
      </c>
      <c r="AH25" s="3">
        <f t="shared" si="7"/>
        <v>0</v>
      </c>
      <c r="AI25" s="3">
        <f t="shared" si="7"/>
        <v>0</v>
      </c>
      <c r="AJ25" s="3">
        <f t="shared" si="7"/>
        <v>0</v>
      </c>
      <c r="AK25" s="3">
        <f t="shared" si="7"/>
        <v>0</v>
      </c>
      <c r="AL25" s="3">
        <f t="shared" si="7"/>
        <v>0</v>
      </c>
      <c r="AM25" s="3">
        <f t="shared" si="7"/>
        <v>0</v>
      </c>
    </row>
    <row r="26" spans="1:39" x14ac:dyDescent="0.25">
      <c r="A26" s="618"/>
      <c r="B26" s="11" t="str">
        <f t="shared" si="4"/>
        <v>Cooling</v>
      </c>
      <c r="C26" s="3">
        <f t="shared" si="4"/>
        <v>0</v>
      </c>
      <c r="D26" s="3">
        <f t="shared" ref="D26:AM26" si="8">IF(SUM($C$19:$N$19)=0,0,C26+D8)</f>
        <v>0</v>
      </c>
      <c r="E26" s="3">
        <f t="shared" si="8"/>
        <v>0</v>
      </c>
      <c r="F26" s="3">
        <f t="shared" si="8"/>
        <v>0</v>
      </c>
      <c r="G26" s="3">
        <f t="shared" si="8"/>
        <v>0</v>
      </c>
      <c r="H26" s="3">
        <f t="shared" si="8"/>
        <v>0</v>
      </c>
      <c r="I26" s="3">
        <f t="shared" si="8"/>
        <v>0</v>
      </c>
      <c r="J26" s="3">
        <f t="shared" si="8"/>
        <v>0</v>
      </c>
      <c r="K26" s="3">
        <f t="shared" si="8"/>
        <v>0</v>
      </c>
      <c r="L26" s="3">
        <f t="shared" si="8"/>
        <v>0</v>
      </c>
      <c r="M26" s="3">
        <f t="shared" si="8"/>
        <v>0</v>
      </c>
      <c r="N26" s="3">
        <f t="shared" si="8"/>
        <v>0</v>
      </c>
      <c r="O26" s="3">
        <f t="shared" si="8"/>
        <v>0</v>
      </c>
      <c r="P26" s="3">
        <f t="shared" si="8"/>
        <v>0</v>
      </c>
      <c r="Q26" s="3">
        <f t="shared" si="8"/>
        <v>0</v>
      </c>
      <c r="R26" s="3">
        <f t="shared" si="8"/>
        <v>0</v>
      </c>
      <c r="S26" s="3">
        <f t="shared" si="8"/>
        <v>0</v>
      </c>
      <c r="T26" s="3">
        <f t="shared" si="8"/>
        <v>0</v>
      </c>
      <c r="U26" s="3">
        <f t="shared" si="8"/>
        <v>0</v>
      </c>
      <c r="V26" s="3">
        <f t="shared" si="8"/>
        <v>0</v>
      </c>
      <c r="W26" s="3">
        <f t="shared" si="8"/>
        <v>0</v>
      </c>
      <c r="X26" s="3">
        <f t="shared" si="8"/>
        <v>0</v>
      </c>
      <c r="Y26" s="3">
        <f t="shared" si="8"/>
        <v>0</v>
      </c>
      <c r="Z26" s="3">
        <f t="shared" si="8"/>
        <v>0</v>
      </c>
      <c r="AA26" s="3">
        <f t="shared" si="8"/>
        <v>0</v>
      </c>
      <c r="AB26" s="3">
        <f t="shared" si="8"/>
        <v>0</v>
      </c>
      <c r="AC26" s="3">
        <f t="shared" si="8"/>
        <v>0</v>
      </c>
      <c r="AD26" s="3">
        <f t="shared" si="8"/>
        <v>0</v>
      </c>
      <c r="AE26" s="3">
        <f t="shared" si="8"/>
        <v>0</v>
      </c>
      <c r="AF26" s="3">
        <f t="shared" si="8"/>
        <v>0</v>
      </c>
      <c r="AG26" s="3">
        <f t="shared" si="8"/>
        <v>0</v>
      </c>
      <c r="AH26" s="3">
        <f t="shared" si="8"/>
        <v>0</v>
      </c>
      <c r="AI26" s="3">
        <f t="shared" si="8"/>
        <v>0</v>
      </c>
      <c r="AJ26" s="3">
        <f t="shared" si="8"/>
        <v>0</v>
      </c>
      <c r="AK26" s="3">
        <f t="shared" si="8"/>
        <v>0</v>
      </c>
      <c r="AL26" s="3">
        <f t="shared" si="8"/>
        <v>0</v>
      </c>
      <c r="AM26" s="3">
        <f t="shared" si="8"/>
        <v>0</v>
      </c>
    </row>
    <row r="27" spans="1:39" x14ac:dyDescent="0.25">
      <c r="A27" s="618"/>
      <c r="B27" s="12" t="str">
        <f t="shared" si="4"/>
        <v>Ext Lighting</v>
      </c>
      <c r="C27" s="3">
        <f t="shared" si="4"/>
        <v>0</v>
      </c>
      <c r="D27" s="3">
        <f t="shared" ref="D27:AM27" si="9">IF(SUM($C$19:$N$19)=0,0,C27+D9)</f>
        <v>0</v>
      </c>
      <c r="E27" s="3">
        <f t="shared" si="9"/>
        <v>0</v>
      </c>
      <c r="F27" s="3">
        <f t="shared" si="9"/>
        <v>0</v>
      </c>
      <c r="G27" s="3">
        <f t="shared" si="9"/>
        <v>0</v>
      </c>
      <c r="H27" s="3">
        <f t="shared" si="9"/>
        <v>0</v>
      </c>
      <c r="I27" s="3">
        <f t="shared" si="9"/>
        <v>0</v>
      </c>
      <c r="J27" s="3">
        <f t="shared" si="9"/>
        <v>0</v>
      </c>
      <c r="K27" s="3">
        <f t="shared" si="9"/>
        <v>0</v>
      </c>
      <c r="L27" s="3">
        <f t="shared" si="9"/>
        <v>0</v>
      </c>
      <c r="M27" s="3">
        <f t="shared" si="9"/>
        <v>0</v>
      </c>
      <c r="N27" s="3">
        <f t="shared" si="9"/>
        <v>0</v>
      </c>
      <c r="O27" s="3">
        <f t="shared" si="9"/>
        <v>0</v>
      </c>
      <c r="P27" s="3">
        <f t="shared" si="9"/>
        <v>0</v>
      </c>
      <c r="Q27" s="3">
        <f t="shared" si="9"/>
        <v>0</v>
      </c>
      <c r="R27" s="3">
        <f t="shared" si="9"/>
        <v>0</v>
      </c>
      <c r="S27" s="3">
        <f t="shared" si="9"/>
        <v>0</v>
      </c>
      <c r="T27" s="3">
        <f t="shared" si="9"/>
        <v>0</v>
      </c>
      <c r="U27" s="3">
        <f t="shared" si="9"/>
        <v>0</v>
      </c>
      <c r="V27" s="3">
        <f t="shared" si="9"/>
        <v>0</v>
      </c>
      <c r="W27" s="3">
        <f t="shared" si="9"/>
        <v>0</v>
      </c>
      <c r="X27" s="3">
        <f t="shared" si="9"/>
        <v>0</v>
      </c>
      <c r="Y27" s="3">
        <f t="shared" si="9"/>
        <v>0</v>
      </c>
      <c r="Z27" s="3">
        <f t="shared" si="9"/>
        <v>0</v>
      </c>
      <c r="AA27" s="3">
        <f t="shared" si="9"/>
        <v>0</v>
      </c>
      <c r="AB27" s="3">
        <f t="shared" si="9"/>
        <v>0</v>
      </c>
      <c r="AC27" s="3">
        <f t="shared" si="9"/>
        <v>0</v>
      </c>
      <c r="AD27" s="3">
        <f t="shared" si="9"/>
        <v>0</v>
      </c>
      <c r="AE27" s="3">
        <f t="shared" si="9"/>
        <v>0</v>
      </c>
      <c r="AF27" s="3">
        <f t="shared" si="9"/>
        <v>0</v>
      </c>
      <c r="AG27" s="3">
        <f t="shared" si="9"/>
        <v>0</v>
      </c>
      <c r="AH27" s="3">
        <f t="shared" si="9"/>
        <v>0</v>
      </c>
      <c r="AI27" s="3">
        <f t="shared" si="9"/>
        <v>0</v>
      </c>
      <c r="AJ27" s="3">
        <f t="shared" si="9"/>
        <v>0</v>
      </c>
      <c r="AK27" s="3">
        <f t="shared" si="9"/>
        <v>0</v>
      </c>
      <c r="AL27" s="3">
        <f t="shared" si="9"/>
        <v>0</v>
      </c>
      <c r="AM27" s="3">
        <f t="shared" si="9"/>
        <v>0</v>
      </c>
    </row>
    <row r="28" spans="1:39" x14ac:dyDescent="0.25">
      <c r="A28" s="618"/>
      <c r="B28" s="11" t="str">
        <f t="shared" si="4"/>
        <v>Heating</v>
      </c>
      <c r="C28" s="3">
        <f t="shared" si="4"/>
        <v>0</v>
      </c>
      <c r="D28" s="3">
        <f t="shared" ref="D28:AM28" si="10">IF(SUM($C$19:$N$19)=0,0,C28+D10)</f>
        <v>0</v>
      </c>
      <c r="E28" s="3">
        <f t="shared" si="10"/>
        <v>0</v>
      </c>
      <c r="F28" s="3">
        <f t="shared" si="10"/>
        <v>0</v>
      </c>
      <c r="G28" s="3">
        <f t="shared" si="10"/>
        <v>0</v>
      </c>
      <c r="H28" s="3">
        <f t="shared" si="10"/>
        <v>0</v>
      </c>
      <c r="I28" s="3">
        <f t="shared" si="10"/>
        <v>0</v>
      </c>
      <c r="J28" s="3">
        <f t="shared" si="10"/>
        <v>0</v>
      </c>
      <c r="K28" s="3">
        <f t="shared" si="10"/>
        <v>0</v>
      </c>
      <c r="L28" s="3">
        <f t="shared" si="10"/>
        <v>0</v>
      </c>
      <c r="M28" s="3">
        <f t="shared" si="10"/>
        <v>0</v>
      </c>
      <c r="N28" s="3">
        <f t="shared" si="10"/>
        <v>0</v>
      </c>
      <c r="O28" s="3">
        <f t="shared" si="10"/>
        <v>0</v>
      </c>
      <c r="P28" s="3">
        <f t="shared" si="10"/>
        <v>0</v>
      </c>
      <c r="Q28" s="3">
        <f t="shared" si="10"/>
        <v>0</v>
      </c>
      <c r="R28" s="3">
        <f t="shared" si="10"/>
        <v>0</v>
      </c>
      <c r="S28" s="3">
        <f t="shared" si="10"/>
        <v>0</v>
      </c>
      <c r="T28" s="3">
        <f t="shared" si="10"/>
        <v>0</v>
      </c>
      <c r="U28" s="3">
        <f t="shared" si="10"/>
        <v>0</v>
      </c>
      <c r="V28" s="3">
        <f t="shared" si="10"/>
        <v>0</v>
      </c>
      <c r="W28" s="3">
        <f t="shared" si="10"/>
        <v>0</v>
      </c>
      <c r="X28" s="3">
        <f t="shared" si="10"/>
        <v>0</v>
      </c>
      <c r="Y28" s="3">
        <f t="shared" si="10"/>
        <v>0</v>
      </c>
      <c r="Z28" s="3">
        <f t="shared" si="10"/>
        <v>0</v>
      </c>
      <c r="AA28" s="3">
        <f t="shared" si="10"/>
        <v>0</v>
      </c>
      <c r="AB28" s="3">
        <f t="shared" si="10"/>
        <v>0</v>
      </c>
      <c r="AC28" s="3">
        <f t="shared" si="10"/>
        <v>0</v>
      </c>
      <c r="AD28" s="3">
        <f t="shared" si="10"/>
        <v>0</v>
      </c>
      <c r="AE28" s="3">
        <f t="shared" si="10"/>
        <v>0</v>
      </c>
      <c r="AF28" s="3">
        <f t="shared" si="10"/>
        <v>0</v>
      </c>
      <c r="AG28" s="3">
        <f t="shared" si="10"/>
        <v>0</v>
      </c>
      <c r="AH28" s="3">
        <f t="shared" si="10"/>
        <v>0</v>
      </c>
      <c r="AI28" s="3">
        <f t="shared" si="10"/>
        <v>0</v>
      </c>
      <c r="AJ28" s="3">
        <f t="shared" si="10"/>
        <v>0</v>
      </c>
      <c r="AK28" s="3">
        <f t="shared" si="10"/>
        <v>0</v>
      </c>
      <c r="AL28" s="3">
        <f t="shared" si="10"/>
        <v>0</v>
      </c>
      <c r="AM28" s="3">
        <f t="shared" si="10"/>
        <v>0</v>
      </c>
    </row>
    <row r="29" spans="1:39" x14ac:dyDescent="0.25">
      <c r="A29" s="618"/>
      <c r="B29" s="11" t="str">
        <f t="shared" si="4"/>
        <v>HVAC</v>
      </c>
      <c r="C29" s="3">
        <f t="shared" si="4"/>
        <v>0</v>
      </c>
      <c r="D29" s="3">
        <f t="shared" ref="D29:AM29" si="11">IF(SUM($C$19:$N$19)=0,0,C29+D11)</f>
        <v>0</v>
      </c>
      <c r="E29" s="3">
        <f t="shared" si="11"/>
        <v>0</v>
      </c>
      <c r="F29" s="3">
        <f t="shared" si="11"/>
        <v>0</v>
      </c>
      <c r="G29" s="3">
        <f t="shared" si="11"/>
        <v>0</v>
      </c>
      <c r="H29" s="3">
        <f t="shared" si="11"/>
        <v>0</v>
      </c>
      <c r="I29" s="3">
        <f t="shared" si="11"/>
        <v>0</v>
      </c>
      <c r="J29" s="3">
        <f t="shared" si="11"/>
        <v>0</v>
      </c>
      <c r="K29" s="3">
        <f t="shared" si="11"/>
        <v>0</v>
      </c>
      <c r="L29" s="3">
        <f t="shared" si="11"/>
        <v>0</v>
      </c>
      <c r="M29" s="3">
        <f t="shared" si="11"/>
        <v>0</v>
      </c>
      <c r="N29" s="3">
        <f t="shared" si="11"/>
        <v>0</v>
      </c>
      <c r="O29" s="3">
        <f t="shared" si="11"/>
        <v>0</v>
      </c>
      <c r="P29" s="3">
        <f t="shared" si="11"/>
        <v>0</v>
      </c>
      <c r="Q29" s="3">
        <f t="shared" si="11"/>
        <v>0</v>
      </c>
      <c r="R29" s="3">
        <f t="shared" si="11"/>
        <v>0</v>
      </c>
      <c r="S29" s="3">
        <f t="shared" si="11"/>
        <v>0</v>
      </c>
      <c r="T29" s="3">
        <f t="shared" si="11"/>
        <v>0</v>
      </c>
      <c r="U29" s="3">
        <f t="shared" si="11"/>
        <v>0</v>
      </c>
      <c r="V29" s="3">
        <f t="shared" si="11"/>
        <v>0</v>
      </c>
      <c r="W29" s="3">
        <f t="shared" si="11"/>
        <v>0</v>
      </c>
      <c r="X29" s="3">
        <f t="shared" si="11"/>
        <v>0</v>
      </c>
      <c r="Y29" s="3">
        <f t="shared" si="11"/>
        <v>0</v>
      </c>
      <c r="Z29" s="3">
        <f t="shared" si="11"/>
        <v>0</v>
      </c>
      <c r="AA29" s="3">
        <f t="shared" si="11"/>
        <v>0</v>
      </c>
      <c r="AB29" s="3">
        <f t="shared" si="11"/>
        <v>0</v>
      </c>
      <c r="AC29" s="3">
        <f t="shared" si="11"/>
        <v>0</v>
      </c>
      <c r="AD29" s="3">
        <f t="shared" si="11"/>
        <v>0</v>
      </c>
      <c r="AE29" s="3">
        <f t="shared" si="11"/>
        <v>0</v>
      </c>
      <c r="AF29" s="3">
        <f t="shared" si="11"/>
        <v>0</v>
      </c>
      <c r="AG29" s="3">
        <f t="shared" si="11"/>
        <v>0</v>
      </c>
      <c r="AH29" s="3">
        <f t="shared" si="11"/>
        <v>0</v>
      </c>
      <c r="AI29" s="3">
        <f t="shared" si="11"/>
        <v>0</v>
      </c>
      <c r="AJ29" s="3">
        <f t="shared" si="11"/>
        <v>0</v>
      </c>
      <c r="AK29" s="3">
        <f t="shared" si="11"/>
        <v>0</v>
      </c>
      <c r="AL29" s="3">
        <f t="shared" si="11"/>
        <v>0</v>
      </c>
      <c r="AM29" s="3">
        <f t="shared" si="11"/>
        <v>0</v>
      </c>
    </row>
    <row r="30" spans="1:39" x14ac:dyDescent="0.25">
      <c r="A30" s="618"/>
      <c r="B30" s="11" t="str">
        <f t="shared" si="4"/>
        <v>Lighting</v>
      </c>
      <c r="C30" s="3">
        <f t="shared" si="4"/>
        <v>0</v>
      </c>
      <c r="D30" s="3">
        <f t="shared" ref="D30:AM30" si="12">IF(SUM($C$19:$N$19)=0,0,C30+D12)</f>
        <v>0</v>
      </c>
      <c r="E30" s="3">
        <f t="shared" si="12"/>
        <v>0</v>
      </c>
      <c r="F30" s="3">
        <f t="shared" si="12"/>
        <v>0</v>
      </c>
      <c r="G30" s="3">
        <f t="shared" si="12"/>
        <v>0</v>
      </c>
      <c r="H30" s="3">
        <f t="shared" si="12"/>
        <v>0</v>
      </c>
      <c r="I30" s="3">
        <f t="shared" si="12"/>
        <v>0</v>
      </c>
      <c r="J30" s="3">
        <f t="shared" si="12"/>
        <v>0</v>
      </c>
      <c r="K30" s="3">
        <f t="shared" si="12"/>
        <v>0</v>
      </c>
      <c r="L30" s="3">
        <f t="shared" si="12"/>
        <v>0</v>
      </c>
      <c r="M30" s="3">
        <f t="shared" si="12"/>
        <v>0</v>
      </c>
      <c r="N30" s="3">
        <f t="shared" si="12"/>
        <v>0</v>
      </c>
      <c r="O30" s="3">
        <f t="shared" si="12"/>
        <v>0</v>
      </c>
      <c r="P30" s="3">
        <f t="shared" si="12"/>
        <v>0</v>
      </c>
      <c r="Q30" s="3">
        <f t="shared" si="12"/>
        <v>0</v>
      </c>
      <c r="R30" s="3">
        <f t="shared" si="12"/>
        <v>0</v>
      </c>
      <c r="S30" s="3">
        <f t="shared" si="12"/>
        <v>0</v>
      </c>
      <c r="T30" s="3">
        <f t="shared" si="12"/>
        <v>0</v>
      </c>
      <c r="U30" s="3">
        <f t="shared" si="12"/>
        <v>0</v>
      </c>
      <c r="V30" s="3">
        <f t="shared" si="12"/>
        <v>0</v>
      </c>
      <c r="W30" s="3">
        <f t="shared" si="12"/>
        <v>0</v>
      </c>
      <c r="X30" s="3">
        <f t="shared" si="12"/>
        <v>0</v>
      </c>
      <c r="Y30" s="3">
        <f t="shared" si="12"/>
        <v>0</v>
      </c>
      <c r="Z30" s="3">
        <f t="shared" si="12"/>
        <v>0</v>
      </c>
      <c r="AA30" s="3">
        <f t="shared" si="12"/>
        <v>0</v>
      </c>
      <c r="AB30" s="3">
        <f t="shared" si="12"/>
        <v>0</v>
      </c>
      <c r="AC30" s="3">
        <f t="shared" si="12"/>
        <v>0</v>
      </c>
      <c r="AD30" s="3">
        <f t="shared" si="12"/>
        <v>0</v>
      </c>
      <c r="AE30" s="3">
        <f t="shared" si="12"/>
        <v>0</v>
      </c>
      <c r="AF30" s="3">
        <f t="shared" si="12"/>
        <v>0</v>
      </c>
      <c r="AG30" s="3">
        <f t="shared" si="12"/>
        <v>0</v>
      </c>
      <c r="AH30" s="3">
        <f t="shared" si="12"/>
        <v>0</v>
      </c>
      <c r="AI30" s="3">
        <f t="shared" si="12"/>
        <v>0</v>
      </c>
      <c r="AJ30" s="3">
        <f t="shared" si="12"/>
        <v>0</v>
      </c>
      <c r="AK30" s="3">
        <f t="shared" si="12"/>
        <v>0</v>
      </c>
      <c r="AL30" s="3">
        <f t="shared" si="12"/>
        <v>0</v>
      </c>
      <c r="AM30" s="3">
        <f t="shared" si="12"/>
        <v>0</v>
      </c>
    </row>
    <row r="31" spans="1:39" x14ac:dyDescent="0.25">
      <c r="A31" s="618"/>
      <c r="B31" s="11" t="str">
        <f t="shared" si="4"/>
        <v>Miscellaneous</v>
      </c>
      <c r="C31" s="3">
        <f t="shared" si="4"/>
        <v>0</v>
      </c>
      <c r="D31" s="3">
        <f t="shared" ref="D31:AM31" si="13">IF(SUM($C$19:$N$19)=0,0,C31+D13)</f>
        <v>0</v>
      </c>
      <c r="E31" s="3">
        <f t="shared" si="13"/>
        <v>0</v>
      </c>
      <c r="F31" s="3">
        <f t="shared" si="13"/>
        <v>0</v>
      </c>
      <c r="G31" s="3">
        <f t="shared" si="13"/>
        <v>0</v>
      </c>
      <c r="H31" s="3">
        <f t="shared" si="13"/>
        <v>0</v>
      </c>
      <c r="I31" s="3">
        <f t="shared" si="13"/>
        <v>0</v>
      </c>
      <c r="J31" s="3">
        <f t="shared" si="13"/>
        <v>0</v>
      </c>
      <c r="K31" s="3">
        <f t="shared" si="13"/>
        <v>0</v>
      </c>
      <c r="L31" s="3">
        <f t="shared" si="13"/>
        <v>0</v>
      </c>
      <c r="M31" s="3">
        <f t="shared" si="13"/>
        <v>0</v>
      </c>
      <c r="N31" s="3">
        <f t="shared" si="13"/>
        <v>0</v>
      </c>
      <c r="O31" s="3">
        <f t="shared" si="13"/>
        <v>0</v>
      </c>
      <c r="P31" s="3">
        <f t="shared" si="13"/>
        <v>0</v>
      </c>
      <c r="Q31" s="3">
        <f t="shared" si="13"/>
        <v>0</v>
      </c>
      <c r="R31" s="3">
        <f t="shared" si="13"/>
        <v>0</v>
      </c>
      <c r="S31" s="3">
        <f t="shared" si="13"/>
        <v>0</v>
      </c>
      <c r="T31" s="3">
        <f t="shared" si="13"/>
        <v>0</v>
      </c>
      <c r="U31" s="3">
        <f t="shared" si="13"/>
        <v>0</v>
      </c>
      <c r="V31" s="3">
        <f t="shared" si="13"/>
        <v>0</v>
      </c>
      <c r="W31" s="3">
        <f t="shared" si="13"/>
        <v>0</v>
      </c>
      <c r="X31" s="3">
        <f t="shared" si="13"/>
        <v>0</v>
      </c>
      <c r="Y31" s="3">
        <f t="shared" si="13"/>
        <v>0</v>
      </c>
      <c r="Z31" s="3">
        <f t="shared" si="13"/>
        <v>0</v>
      </c>
      <c r="AA31" s="3">
        <f t="shared" si="13"/>
        <v>0</v>
      </c>
      <c r="AB31" s="3">
        <f t="shared" si="13"/>
        <v>0</v>
      </c>
      <c r="AC31" s="3">
        <f t="shared" si="13"/>
        <v>0</v>
      </c>
      <c r="AD31" s="3">
        <f t="shared" si="13"/>
        <v>0</v>
      </c>
      <c r="AE31" s="3">
        <f t="shared" si="13"/>
        <v>0</v>
      </c>
      <c r="AF31" s="3">
        <f t="shared" si="13"/>
        <v>0</v>
      </c>
      <c r="AG31" s="3">
        <f t="shared" si="13"/>
        <v>0</v>
      </c>
      <c r="AH31" s="3">
        <f t="shared" si="13"/>
        <v>0</v>
      </c>
      <c r="AI31" s="3">
        <f t="shared" si="13"/>
        <v>0</v>
      </c>
      <c r="AJ31" s="3">
        <f t="shared" si="13"/>
        <v>0</v>
      </c>
      <c r="AK31" s="3">
        <f t="shared" si="13"/>
        <v>0</v>
      </c>
      <c r="AL31" s="3">
        <f t="shared" si="13"/>
        <v>0</v>
      </c>
      <c r="AM31" s="3">
        <f t="shared" si="13"/>
        <v>0</v>
      </c>
    </row>
    <row r="32" spans="1:39" ht="15" customHeight="1" x14ac:dyDescent="0.25">
      <c r="A32" s="618"/>
      <c r="B32" s="11" t="str">
        <f t="shared" si="4"/>
        <v>Motors</v>
      </c>
      <c r="C32" s="3">
        <f t="shared" si="4"/>
        <v>0</v>
      </c>
      <c r="D32" s="3">
        <f t="shared" ref="D32:AM32" si="14">IF(SUM($C$19:$N$19)=0,0,C32+D14)</f>
        <v>0</v>
      </c>
      <c r="E32" s="3">
        <f t="shared" si="14"/>
        <v>0</v>
      </c>
      <c r="F32" s="3">
        <f t="shared" si="14"/>
        <v>0</v>
      </c>
      <c r="G32" s="3">
        <f t="shared" si="14"/>
        <v>0</v>
      </c>
      <c r="H32" s="3">
        <f t="shared" si="14"/>
        <v>0</v>
      </c>
      <c r="I32" s="3">
        <f t="shared" si="14"/>
        <v>0</v>
      </c>
      <c r="J32" s="3">
        <f t="shared" si="14"/>
        <v>0</v>
      </c>
      <c r="K32" s="3">
        <f t="shared" si="14"/>
        <v>0</v>
      </c>
      <c r="L32" s="3">
        <f t="shared" si="14"/>
        <v>0</v>
      </c>
      <c r="M32" s="3">
        <f t="shared" si="14"/>
        <v>0</v>
      </c>
      <c r="N32" s="3">
        <f t="shared" si="14"/>
        <v>0</v>
      </c>
      <c r="O32" s="3">
        <f t="shared" si="14"/>
        <v>0</v>
      </c>
      <c r="P32" s="3">
        <f t="shared" si="14"/>
        <v>0</v>
      </c>
      <c r="Q32" s="3">
        <f t="shared" si="14"/>
        <v>0</v>
      </c>
      <c r="R32" s="3">
        <f t="shared" si="14"/>
        <v>0</v>
      </c>
      <c r="S32" s="3">
        <f t="shared" si="14"/>
        <v>0</v>
      </c>
      <c r="T32" s="3">
        <f t="shared" si="14"/>
        <v>0</v>
      </c>
      <c r="U32" s="3">
        <f t="shared" si="14"/>
        <v>0</v>
      </c>
      <c r="V32" s="3">
        <f t="shared" si="14"/>
        <v>0</v>
      </c>
      <c r="W32" s="3">
        <f t="shared" si="14"/>
        <v>0</v>
      </c>
      <c r="X32" s="3">
        <f t="shared" si="14"/>
        <v>0</v>
      </c>
      <c r="Y32" s="3">
        <f t="shared" si="14"/>
        <v>0</v>
      </c>
      <c r="Z32" s="3">
        <f t="shared" si="14"/>
        <v>0</v>
      </c>
      <c r="AA32" s="3">
        <f t="shared" si="14"/>
        <v>0</v>
      </c>
      <c r="AB32" s="3">
        <f t="shared" si="14"/>
        <v>0</v>
      </c>
      <c r="AC32" s="3">
        <f t="shared" si="14"/>
        <v>0</v>
      </c>
      <c r="AD32" s="3">
        <f t="shared" si="14"/>
        <v>0</v>
      </c>
      <c r="AE32" s="3">
        <f t="shared" si="14"/>
        <v>0</v>
      </c>
      <c r="AF32" s="3">
        <f t="shared" si="14"/>
        <v>0</v>
      </c>
      <c r="AG32" s="3">
        <f t="shared" si="14"/>
        <v>0</v>
      </c>
      <c r="AH32" s="3">
        <f t="shared" si="14"/>
        <v>0</v>
      </c>
      <c r="AI32" s="3">
        <f t="shared" si="14"/>
        <v>0</v>
      </c>
      <c r="AJ32" s="3">
        <f t="shared" si="14"/>
        <v>0</v>
      </c>
      <c r="AK32" s="3">
        <f t="shared" si="14"/>
        <v>0</v>
      </c>
      <c r="AL32" s="3">
        <f t="shared" si="14"/>
        <v>0</v>
      </c>
      <c r="AM32" s="3">
        <f t="shared" si="14"/>
        <v>0</v>
      </c>
    </row>
    <row r="33" spans="1:39" x14ac:dyDescent="0.25">
      <c r="A33" s="618"/>
      <c r="B33" s="11" t="str">
        <f t="shared" si="4"/>
        <v>Process</v>
      </c>
      <c r="C33" s="3">
        <f t="shared" si="4"/>
        <v>0</v>
      </c>
      <c r="D33" s="3">
        <f t="shared" ref="D33:AM33" si="15">IF(SUM($C$19:$N$19)=0,0,C33+D15)</f>
        <v>0</v>
      </c>
      <c r="E33" s="3">
        <f t="shared" si="15"/>
        <v>0</v>
      </c>
      <c r="F33" s="3">
        <f t="shared" si="15"/>
        <v>0</v>
      </c>
      <c r="G33" s="3">
        <f t="shared" si="15"/>
        <v>0</v>
      </c>
      <c r="H33" s="3">
        <f t="shared" si="15"/>
        <v>0</v>
      </c>
      <c r="I33" s="3">
        <f t="shared" si="15"/>
        <v>0</v>
      </c>
      <c r="J33" s="3">
        <f t="shared" si="15"/>
        <v>0</v>
      </c>
      <c r="K33" s="3">
        <f t="shared" si="15"/>
        <v>0</v>
      </c>
      <c r="L33" s="3">
        <f t="shared" si="15"/>
        <v>0</v>
      </c>
      <c r="M33" s="3">
        <f t="shared" si="15"/>
        <v>0</v>
      </c>
      <c r="N33" s="3">
        <f t="shared" si="15"/>
        <v>0</v>
      </c>
      <c r="O33" s="3">
        <f t="shared" si="15"/>
        <v>0</v>
      </c>
      <c r="P33" s="3">
        <f t="shared" si="15"/>
        <v>0</v>
      </c>
      <c r="Q33" s="3">
        <f t="shared" si="15"/>
        <v>0</v>
      </c>
      <c r="R33" s="3">
        <f t="shared" si="15"/>
        <v>0</v>
      </c>
      <c r="S33" s="3">
        <f t="shared" si="15"/>
        <v>0</v>
      </c>
      <c r="T33" s="3">
        <f t="shared" si="15"/>
        <v>0</v>
      </c>
      <c r="U33" s="3">
        <f t="shared" si="15"/>
        <v>0</v>
      </c>
      <c r="V33" s="3">
        <f t="shared" si="15"/>
        <v>0</v>
      </c>
      <c r="W33" s="3">
        <f t="shared" si="15"/>
        <v>0</v>
      </c>
      <c r="X33" s="3">
        <f t="shared" si="15"/>
        <v>0</v>
      </c>
      <c r="Y33" s="3">
        <f t="shared" si="15"/>
        <v>0</v>
      </c>
      <c r="Z33" s="3">
        <f t="shared" si="15"/>
        <v>0</v>
      </c>
      <c r="AA33" s="3">
        <f t="shared" si="15"/>
        <v>0</v>
      </c>
      <c r="AB33" s="3">
        <f t="shared" si="15"/>
        <v>0</v>
      </c>
      <c r="AC33" s="3">
        <f t="shared" si="15"/>
        <v>0</v>
      </c>
      <c r="AD33" s="3">
        <f t="shared" si="15"/>
        <v>0</v>
      </c>
      <c r="AE33" s="3">
        <f t="shared" si="15"/>
        <v>0</v>
      </c>
      <c r="AF33" s="3">
        <f t="shared" si="15"/>
        <v>0</v>
      </c>
      <c r="AG33" s="3">
        <f t="shared" si="15"/>
        <v>0</v>
      </c>
      <c r="AH33" s="3">
        <f t="shared" si="15"/>
        <v>0</v>
      </c>
      <c r="AI33" s="3">
        <f t="shared" si="15"/>
        <v>0</v>
      </c>
      <c r="AJ33" s="3">
        <f t="shared" si="15"/>
        <v>0</v>
      </c>
      <c r="AK33" s="3">
        <f t="shared" si="15"/>
        <v>0</v>
      </c>
      <c r="AL33" s="3">
        <f t="shared" si="15"/>
        <v>0</v>
      </c>
      <c r="AM33" s="3">
        <f t="shared" si="15"/>
        <v>0</v>
      </c>
    </row>
    <row r="34" spans="1:39" x14ac:dyDescent="0.25">
      <c r="A34" s="618"/>
      <c r="B34" s="11" t="str">
        <f t="shared" si="4"/>
        <v>Refrigeration</v>
      </c>
      <c r="C34" s="3">
        <f t="shared" si="4"/>
        <v>0</v>
      </c>
      <c r="D34" s="3">
        <f t="shared" ref="D34:AM34" si="16">IF(SUM($C$19:$N$19)=0,0,C34+D16)</f>
        <v>0</v>
      </c>
      <c r="E34" s="3">
        <f t="shared" si="16"/>
        <v>0</v>
      </c>
      <c r="F34" s="3">
        <f t="shared" si="16"/>
        <v>0</v>
      </c>
      <c r="G34" s="3">
        <f t="shared" si="16"/>
        <v>0</v>
      </c>
      <c r="H34" s="3">
        <f t="shared" si="16"/>
        <v>0</v>
      </c>
      <c r="I34" s="3">
        <f t="shared" si="16"/>
        <v>0</v>
      </c>
      <c r="J34" s="3">
        <f t="shared" si="16"/>
        <v>0</v>
      </c>
      <c r="K34" s="3">
        <f t="shared" si="16"/>
        <v>0</v>
      </c>
      <c r="L34" s="3">
        <f t="shared" si="16"/>
        <v>0</v>
      </c>
      <c r="M34" s="3">
        <f t="shared" si="16"/>
        <v>0</v>
      </c>
      <c r="N34" s="3">
        <f t="shared" si="16"/>
        <v>0</v>
      </c>
      <c r="O34" s="3">
        <f t="shared" si="16"/>
        <v>0</v>
      </c>
      <c r="P34" s="3">
        <f t="shared" si="16"/>
        <v>0</v>
      </c>
      <c r="Q34" s="3">
        <f t="shared" si="16"/>
        <v>0</v>
      </c>
      <c r="R34" s="3">
        <f t="shared" si="16"/>
        <v>0</v>
      </c>
      <c r="S34" s="3">
        <f t="shared" si="16"/>
        <v>0</v>
      </c>
      <c r="T34" s="3">
        <f t="shared" si="16"/>
        <v>0</v>
      </c>
      <c r="U34" s="3">
        <f t="shared" si="16"/>
        <v>0</v>
      </c>
      <c r="V34" s="3">
        <f t="shared" si="16"/>
        <v>0</v>
      </c>
      <c r="W34" s="3">
        <f t="shared" si="16"/>
        <v>0</v>
      </c>
      <c r="X34" s="3">
        <f t="shared" si="16"/>
        <v>0</v>
      </c>
      <c r="Y34" s="3">
        <f t="shared" si="16"/>
        <v>0</v>
      </c>
      <c r="Z34" s="3">
        <f t="shared" si="16"/>
        <v>0</v>
      </c>
      <c r="AA34" s="3">
        <f t="shared" si="16"/>
        <v>0</v>
      </c>
      <c r="AB34" s="3">
        <f t="shared" si="16"/>
        <v>0</v>
      </c>
      <c r="AC34" s="3">
        <f t="shared" si="16"/>
        <v>0</v>
      </c>
      <c r="AD34" s="3">
        <f t="shared" si="16"/>
        <v>0</v>
      </c>
      <c r="AE34" s="3">
        <f t="shared" si="16"/>
        <v>0</v>
      </c>
      <c r="AF34" s="3">
        <f t="shared" si="16"/>
        <v>0</v>
      </c>
      <c r="AG34" s="3">
        <f t="shared" si="16"/>
        <v>0</v>
      </c>
      <c r="AH34" s="3">
        <f t="shared" si="16"/>
        <v>0</v>
      </c>
      <c r="AI34" s="3">
        <f t="shared" si="16"/>
        <v>0</v>
      </c>
      <c r="AJ34" s="3">
        <f t="shared" si="16"/>
        <v>0</v>
      </c>
      <c r="AK34" s="3">
        <f t="shared" si="16"/>
        <v>0</v>
      </c>
      <c r="AL34" s="3">
        <f t="shared" si="16"/>
        <v>0</v>
      </c>
      <c r="AM34" s="3">
        <f t="shared" si="16"/>
        <v>0</v>
      </c>
    </row>
    <row r="35" spans="1:39" x14ac:dyDescent="0.25">
      <c r="A35" s="618"/>
      <c r="B35" s="11" t="str">
        <f t="shared" si="4"/>
        <v>Water Heating</v>
      </c>
      <c r="C35" s="3">
        <f t="shared" si="4"/>
        <v>0</v>
      </c>
      <c r="D35" s="3">
        <f t="shared" ref="D35:AM35" si="17">IF(SUM($C$19:$N$19)=0,0,C35+D17)</f>
        <v>0</v>
      </c>
      <c r="E35" s="3">
        <f t="shared" si="17"/>
        <v>0</v>
      </c>
      <c r="F35" s="3">
        <f t="shared" si="17"/>
        <v>0</v>
      </c>
      <c r="G35" s="3">
        <f t="shared" si="17"/>
        <v>0</v>
      </c>
      <c r="H35" s="3">
        <f t="shared" si="17"/>
        <v>0</v>
      </c>
      <c r="I35" s="3">
        <f t="shared" si="17"/>
        <v>0</v>
      </c>
      <c r="J35" s="3">
        <f t="shared" si="17"/>
        <v>0</v>
      </c>
      <c r="K35" s="3">
        <f t="shared" si="17"/>
        <v>0</v>
      </c>
      <c r="L35" s="3">
        <f t="shared" si="17"/>
        <v>0</v>
      </c>
      <c r="M35" s="3">
        <f t="shared" si="17"/>
        <v>0</v>
      </c>
      <c r="N35" s="3">
        <f t="shared" si="17"/>
        <v>0</v>
      </c>
      <c r="O35" s="3">
        <f t="shared" si="17"/>
        <v>0</v>
      </c>
      <c r="P35" s="3">
        <f t="shared" si="17"/>
        <v>0</v>
      </c>
      <c r="Q35" s="3">
        <f t="shared" si="17"/>
        <v>0</v>
      </c>
      <c r="R35" s="3">
        <f t="shared" si="17"/>
        <v>0</v>
      </c>
      <c r="S35" s="3">
        <f t="shared" si="17"/>
        <v>0</v>
      </c>
      <c r="T35" s="3">
        <f t="shared" si="17"/>
        <v>0</v>
      </c>
      <c r="U35" s="3">
        <f t="shared" si="17"/>
        <v>0</v>
      </c>
      <c r="V35" s="3">
        <f t="shared" si="17"/>
        <v>0</v>
      </c>
      <c r="W35" s="3">
        <f t="shared" si="17"/>
        <v>0</v>
      </c>
      <c r="X35" s="3">
        <f t="shared" si="17"/>
        <v>0</v>
      </c>
      <c r="Y35" s="3">
        <f t="shared" si="17"/>
        <v>0</v>
      </c>
      <c r="Z35" s="3">
        <f t="shared" si="17"/>
        <v>0</v>
      </c>
      <c r="AA35" s="3">
        <f t="shared" si="17"/>
        <v>0</v>
      </c>
      <c r="AB35" s="3">
        <f t="shared" si="17"/>
        <v>0</v>
      </c>
      <c r="AC35" s="3">
        <f t="shared" si="17"/>
        <v>0</v>
      </c>
      <c r="AD35" s="3">
        <f t="shared" si="17"/>
        <v>0</v>
      </c>
      <c r="AE35" s="3">
        <f t="shared" si="17"/>
        <v>0</v>
      </c>
      <c r="AF35" s="3">
        <f t="shared" si="17"/>
        <v>0</v>
      </c>
      <c r="AG35" s="3">
        <f t="shared" si="17"/>
        <v>0</v>
      </c>
      <c r="AH35" s="3">
        <f t="shared" si="17"/>
        <v>0</v>
      </c>
      <c r="AI35" s="3">
        <f t="shared" si="17"/>
        <v>0</v>
      </c>
      <c r="AJ35" s="3">
        <f t="shared" si="17"/>
        <v>0</v>
      </c>
      <c r="AK35" s="3">
        <f t="shared" si="17"/>
        <v>0</v>
      </c>
      <c r="AL35" s="3">
        <f t="shared" si="17"/>
        <v>0</v>
      </c>
      <c r="AM35" s="3">
        <f t="shared" si="17"/>
        <v>0</v>
      </c>
    </row>
    <row r="36" spans="1:39" ht="15" customHeight="1" x14ac:dyDescent="0.25">
      <c r="A36" s="618"/>
      <c r="B36" s="11" t="str">
        <f t="shared" si="4"/>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3">
      <c r="A37" s="619"/>
      <c r="B37" s="177" t="str">
        <f t="shared" si="4"/>
        <v>Monthly kWh</v>
      </c>
      <c r="C37" s="223">
        <f>SUM(C23:C36)</f>
        <v>0</v>
      </c>
      <c r="D37" s="223">
        <f t="shared" ref="D37:AM37" si="18">SUM(D23:D36)</f>
        <v>0</v>
      </c>
      <c r="E37" s="223">
        <f t="shared" si="18"/>
        <v>0</v>
      </c>
      <c r="F37" s="223">
        <f t="shared" si="18"/>
        <v>0</v>
      </c>
      <c r="G37" s="223">
        <f t="shared" si="18"/>
        <v>0</v>
      </c>
      <c r="H37" s="223">
        <f t="shared" si="18"/>
        <v>0</v>
      </c>
      <c r="I37" s="223">
        <f t="shared" si="18"/>
        <v>0</v>
      </c>
      <c r="J37" s="223">
        <f t="shared" si="18"/>
        <v>0</v>
      </c>
      <c r="K37" s="223">
        <f t="shared" si="18"/>
        <v>0</v>
      </c>
      <c r="L37" s="223">
        <f t="shared" si="18"/>
        <v>0</v>
      </c>
      <c r="M37" s="223">
        <f t="shared" si="18"/>
        <v>0</v>
      </c>
      <c r="N37" s="223">
        <f t="shared" si="18"/>
        <v>0</v>
      </c>
      <c r="O37" s="223">
        <f t="shared" si="18"/>
        <v>0</v>
      </c>
      <c r="P37" s="223">
        <f t="shared" si="18"/>
        <v>0</v>
      </c>
      <c r="Q37" s="223">
        <f t="shared" si="18"/>
        <v>0</v>
      </c>
      <c r="R37" s="223">
        <f t="shared" si="18"/>
        <v>0</v>
      </c>
      <c r="S37" s="223">
        <f t="shared" si="18"/>
        <v>0</v>
      </c>
      <c r="T37" s="223">
        <f t="shared" si="18"/>
        <v>0</v>
      </c>
      <c r="U37" s="223">
        <f t="shared" si="18"/>
        <v>0</v>
      </c>
      <c r="V37" s="223">
        <f t="shared" si="18"/>
        <v>0</v>
      </c>
      <c r="W37" s="223">
        <f t="shared" si="18"/>
        <v>0</v>
      </c>
      <c r="X37" s="223">
        <f t="shared" si="18"/>
        <v>0</v>
      </c>
      <c r="Y37" s="223">
        <f t="shared" si="18"/>
        <v>0</v>
      </c>
      <c r="Z37" s="223">
        <f t="shared" si="18"/>
        <v>0</v>
      </c>
      <c r="AA37" s="223">
        <f t="shared" si="18"/>
        <v>0</v>
      </c>
      <c r="AB37" s="223">
        <f t="shared" si="18"/>
        <v>0</v>
      </c>
      <c r="AC37" s="223">
        <f t="shared" si="18"/>
        <v>0</v>
      </c>
      <c r="AD37" s="223">
        <f t="shared" si="18"/>
        <v>0</v>
      </c>
      <c r="AE37" s="223">
        <f t="shared" si="18"/>
        <v>0</v>
      </c>
      <c r="AF37" s="223">
        <f t="shared" si="18"/>
        <v>0</v>
      </c>
      <c r="AG37" s="223">
        <f t="shared" si="18"/>
        <v>0</v>
      </c>
      <c r="AH37" s="223">
        <f t="shared" si="18"/>
        <v>0</v>
      </c>
      <c r="AI37" s="223">
        <f t="shared" si="18"/>
        <v>0</v>
      </c>
      <c r="AJ37" s="223">
        <f t="shared" si="18"/>
        <v>0</v>
      </c>
      <c r="AK37" s="223">
        <f t="shared" si="18"/>
        <v>0</v>
      </c>
      <c r="AL37" s="223">
        <f t="shared" si="18"/>
        <v>0</v>
      </c>
      <c r="AM37" s="223">
        <f t="shared" si="18"/>
        <v>0</v>
      </c>
    </row>
    <row r="38" spans="1:39" x14ac:dyDescent="0.25">
      <c r="A38" s="8"/>
      <c r="B38" s="241"/>
      <c r="C38" s="9"/>
      <c r="D38" s="241"/>
      <c r="E38" s="9"/>
      <c r="F38" s="241"/>
      <c r="G38" s="241"/>
      <c r="H38" s="9"/>
      <c r="I38" s="241"/>
      <c r="J38" s="241"/>
      <c r="K38" s="9"/>
      <c r="L38" s="241"/>
      <c r="M38" s="241"/>
      <c r="N38" s="278" t="s">
        <v>179</v>
      </c>
      <c r="O38" s="277">
        <f>SUM(C5:N18)</f>
        <v>0</v>
      </c>
      <c r="P38" s="241"/>
      <c r="Q38" s="9"/>
      <c r="R38" s="241"/>
      <c r="S38" s="241"/>
      <c r="T38" s="9"/>
      <c r="U38" s="241"/>
      <c r="V38" s="241"/>
      <c r="W38" s="9"/>
      <c r="X38" s="241"/>
      <c r="Y38" s="241"/>
      <c r="Z38" s="9"/>
      <c r="AA38" s="241"/>
      <c r="AB38" s="241"/>
      <c r="AC38" s="9"/>
      <c r="AD38" s="241"/>
      <c r="AE38" s="241"/>
      <c r="AF38" s="9"/>
      <c r="AG38" s="241"/>
      <c r="AH38" s="241"/>
      <c r="AI38" s="9"/>
      <c r="AJ38" s="241"/>
      <c r="AK38" s="241"/>
      <c r="AL38" s="9"/>
      <c r="AM38" s="241"/>
    </row>
    <row r="39" spans="1:39" ht="15.75" thickBot="1" x14ac:dyDescent="0.3">
      <c r="C39" s="120"/>
      <c r="D39" s="120"/>
      <c r="E39" s="120"/>
      <c r="F39" s="120"/>
      <c r="G39" s="120"/>
      <c r="H39" s="120"/>
      <c r="I39" s="120"/>
      <c r="J39" s="120"/>
      <c r="K39" s="120"/>
      <c r="L39" s="120"/>
      <c r="M39" s="120"/>
      <c r="N39" s="120"/>
      <c r="O39" s="120"/>
      <c r="P39" s="120"/>
      <c r="Q39" s="120"/>
      <c r="R39" s="120"/>
      <c r="S39" s="120"/>
      <c r="T39" s="439" t="s">
        <v>244</v>
      </c>
      <c r="U39" s="120"/>
      <c r="V39" s="120"/>
      <c r="W39" s="120"/>
      <c r="X39" s="120"/>
      <c r="Y39" s="120"/>
      <c r="Z39" s="120"/>
      <c r="AA39" s="120"/>
      <c r="AB39" s="120"/>
      <c r="AC39" s="120"/>
      <c r="AD39" s="120"/>
      <c r="AE39" s="120"/>
      <c r="AF39" s="120"/>
      <c r="AG39" s="120"/>
      <c r="AH39" s="120"/>
      <c r="AI39" s="120"/>
      <c r="AJ39" s="120"/>
      <c r="AK39" s="120"/>
      <c r="AL39" s="120"/>
      <c r="AM39" s="120"/>
    </row>
    <row r="40" spans="1:39" ht="16.5" thickBot="1" x14ac:dyDescent="0.3">
      <c r="A40" s="620" t="s">
        <v>15</v>
      </c>
      <c r="B40" s="17" t="str">
        <f t="shared" ref="B40:B55" si="19">B22</f>
        <v>End Use</v>
      </c>
      <c r="C40" s="135">
        <f>C$4</f>
        <v>45292</v>
      </c>
      <c r="D40" s="135">
        <f t="shared" ref="D40:AM40" si="20">D$4</f>
        <v>45323</v>
      </c>
      <c r="E40" s="135">
        <f t="shared" si="20"/>
        <v>45352</v>
      </c>
      <c r="F40" s="135">
        <f t="shared" si="20"/>
        <v>45383</v>
      </c>
      <c r="G40" s="135">
        <f t="shared" si="20"/>
        <v>45413</v>
      </c>
      <c r="H40" s="135">
        <f t="shared" si="20"/>
        <v>45444</v>
      </c>
      <c r="I40" s="135">
        <f t="shared" si="20"/>
        <v>45474</v>
      </c>
      <c r="J40" s="135">
        <f t="shared" si="20"/>
        <v>45505</v>
      </c>
      <c r="K40" s="135">
        <f t="shared" si="20"/>
        <v>45536</v>
      </c>
      <c r="L40" s="135">
        <f t="shared" si="20"/>
        <v>45566</v>
      </c>
      <c r="M40" s="135">
        <f t="shared" si="20"/>
        <v>45597</v>
      </c>
      <c r="N40" s="135">
        <f t="shared" si="20"/>
        <v>45627</v>
      </c>
      <c r="O40" s="135">
        <f t="shared" si="20"/>
        <v>45658</v>
      </c>
      <c r="P40" s="135">
        <f t="shared" si="20"/>
        <v>45689</v>
      </c>
      <c r="Q40" s="135">
        <f t="shared" si="20"/>
        <v>45717</v>
      </c>
      <c r="R40" s="135">
        <f t="shared" si="20"/>
        <v>45748</v>
      </c>
      <c r="S40" s="135">
        <f t="shared" si="20"/>
        <v>45778</v>
      </c>
      <c r="T40" s="135">
        <f t="shared" si="20"/>
        <v>45809</v>
      </c>
      <c r="U40" s="135">
        <f t="shared" si="20"/>
        <v>45839</v>
      </c>
      <c r="V40" s="135">
        <f t="shared" si="20"/>
        <v>45870</v>
      </c>
      <c r="W40" s="135">
        <f t="shared" si="20"/>
        <v>45901</v>
      </c>
      <c r="X40" s="135">
        <f t="shared" si="20"/>
        <v>45931</v>
      </c>
      <c r="Y40" s="135">
        <f t="shared" si="20"/>
        <v>45962</v>
      </c>
      <c r="Z40" s="135">
        <f t="shared" si="20"/>
        <v>45992</v>
      </c>
      <c r="AA40" s="135">
        <f t="shared" si="20"/>
        <v>46023</v>
      </c>
      <c r="AB40" s="135">
        <f t="shared" si="20"/>
        <v>46054</v>
      </c>
      <c r="AC40" s="135">
        <f t="shared" si="20"/>
        <v>46082</v>
      </c>
      <c r="AD40" s="135">
        <f t="shared" si="20"/>
        <v>46113</v>
      </c>
      <c r="AE40" s="135">
        <f t="shared" si="20"/>
        <v>46143</v>
      </c>
      <c r="AF40" s="135">
        <f t="shared" si="20"/>
        <v>46174</v>
      </c>
      <c r="AG40" s="135">
        <f t="shared" si="20"/>
        <v>46204</v>
      </c>
      <c r="AH40" s="135">
        <f t="shared" si="20"/>
        <v>46235</v>
      </c>
      <c r="AI40" s="135">
        <f t="shared" si="20"/>
        <v>46266</v>
      </c>
      <c r="AJ40" s="135">
        <f t="shared" si="20"/>
        <v>46296</v>
      </c>
      <c r="AK40" s="135">
        <f t="shared" si="20"/>
        <v>46327</v>
      </c>
      <c r="AL40" s="135">
        <f t="shared" si="20"/>
        <v>46357</v>
      </c>
      <c r="AM40" s="135">
        <f t="shared" si="20"/>
        <v>46388</v>
      </c>
    </row>
    <row r="41" spans="1:39" ht="15" customHeight="1" x14ac:dyDescent="0.25">
      <c r="A41" s="621"/>
      <c r="B41" s="11" t="str">
        <f t="shared" si="19"/>
        <v>Air Comp</v>
      </c>
      <c r="C41" s="3">
        <v>0</v>
      </c>
      <c r="D41" s="3">
        <v>0</v>
      </c>
      <c r="E41" s="3">
        <v>0</v>
      </c>
      <c r="F41" s="3">
        <v>0</v>
      </c>
      <c r="G41" s="3">
        <f>G42</f>
        <v>0</v>
      </c>
      <c r="H41" s="3">
        <f t="shared" ref="H41:H53" si="21">H42</f>
        <v>0</v>
      </c>
      <c r="I41" s="3">
        <f t="shared" ref="I41:I53" si="22">I42</f>
        <v>0</v>
      </c>
      <c r="J41" s="3">
        <f t="shared" ref="J41:J53" si="23">J42</f>
        <v>0</v>
      </c>
      <c r="K41" s="3">
        <f t="shared" ref="K41:K53" si="24">K42</f>
        <v>0</v>
      </c>
      <c r="L41" s="3">
        <f t="shared" ref="L41:L53" si="25">L42</f>
        <v>0</v>
      </c>
      <c r="M41" s="3">
        <f t="shared" ref="M41:M53" si="26">M42</f>
        <v>0</v>
      </c>
      <c r="N41" s="3">
        <f t="shared" ref="N41:N53" si="27">N42</f>
        <v>0</v>
      </c>
      <c r="O41" s="3">
        <f t="shared" ref="O41:O53" si="28">O42</f>
        <v>0</v>
      </c>
      <c r="P41" s="3">
        <f t="shared" ref="P41:P53" si="29">P42</f>
        <v>0</v>
      </c>
      <c r="Q41" s="3">
        <f t="shared" ref="Q41:Q53" si="30">Q42</f>
        <v>0</v>
      </c>
      <c r="R41" s="3">
        <f t="shared" ref="R41:R53" si="31">R42</f>
        <v>0</v>
      </c>
      <c r="S41" s="3">
        <f t="shared" ref="S41:S53" si="32">S42</f>
        <v>0</v>
      </c>
      <c r="T41" s="420">
        <v>0</v>
      </c>
      <c r="U41" s="3">
        <f t="shared" ref="U41:U53" si="33">U42</f>
        <v>0</v>
      </c>
      <c r="V41" s="3">
        <f t="shared" ref="V41:V53" si="34">V42</f>
        <v>0</v>
      </c>
      <c r="W41" s="3">
        <f t="shared" ref="W41:W53" si="35">W42</f>
        <v>0</v>
      </c>
      <c r="X41" s="3">
        <f t="shared" ref="X41:X53" si="36">X42</f>
        <v>0</v>
      </c>
      <c r="Y41" s="3">
        <f t="shared" ref="Y41:Y53" si="37">Y42</f>
        <v>0</v>
      </c>
      <c r="Z41" s="3">
        <f t="shared" ref="Z41:Z53" si="38">Z42</f>
        <v>0</v>
      </c>
      <c r="AA41" s="3">
        <f t="shared" ref="AA41:AA53" si="39">AA42</f>
        <v>0</v>
      </c>
      <c r="AB41" s="3">
        <f t="shared" ref="AB41:AB53" si="40">AB42</f>
        <v>0</v>
      </c>
      <c r="AC41" s="3">
        <f t="shared" ref="AC41:AC53" si="41">AC42</f>
        <v>0</v>
      </c>
      <c r="AD41" s="3">
        <f t="shared" ref="AD41:AD53" si="42">AD42</f>
        <v>0</v>
      </c>
      <c r="AE41" s="3">
        <f t="shared" ref="AE41:AE53" si="43">AE42</f>
        <v>0</v>
      </c>
      <c r="AF41" s="3">
        <f t="shared" ref="AF41:AF53" si="44">AF42</f>
        <v>0</v>
      </c>
      <c r="AG41" s="3">
        <f t="shared" ref="AG41:AG53" si="45">AG42</f>
        <v>0</v>
      </c>
      <c r="AH41" s="3">
        <f t="shared" ref="AH41:AH53" si="46">AH42</f>
        <v>0</v>
      </c>
      <c r="AI41" s="3">
        <f t="shared" ref="AI41:AI53" si="47">AI42</f>
        <v>0</v>
      </c>
      <c r="AJ41" s="3">
        <f t="shared" ref="AJ41:AJ53" si="48">AJ42</f>
        <v>0</v>
      </c>
      <c r="AK41" s="3">
        <f t="shared" ref="AK41:AK53" si="49">AK42</f>
        <v>0</v>
      </c>
      <c r="AL41" s="3">
        <f t="shared" ref="AL41:AL53" si="50">AL42</f>
        <v>0</v>
      </c>
      <c r="AM41" s="3">
        <f t="shared" ref="AM41:AM53" si="51">AM42</f>
        <v>0</v>
      </c>
    </row>
    <row r="42" spans="1:39" x14ac:dyDescent="0.25">
      <c r="A42" s="621"/>
      <c r="B42" s="12" t="str">
        <f t="shared" si="19"/>
        <v>Building Shell</v>
      </c>
      <c r="C42" s="3">
        <v>0</v>
      </c>
      <c r="D42" s="3">
        <v>0</v>
      </c>
      <c r="E42" s="3">
        <v>0</v>
      </c>
      <c r="F42" s="3">
        <v>0</v>
      </c>
      <c r="G42" s="3">
        <f t="shared" ref="G42:G53" si="52">G43</f>
        <v>0</v>
      </c>
      <c r="H42" s="3">
        <f t="shared" si="21"/>
        <v>0</v>
      </c>
      <c r="I42" s="3">
        <f t="shared" si="22"/>
        <v>0</v>
      </c>
      <c r="J42" s="3">
        <f t="shared" si="23"/>
        <v>0</v>
      </c>
      <c r="K42" s="3">
        <f t="shared" si="24"/>
        <v>0</v>
      </c>
      <c r="L42" s="3">
        <f t="shared" si="25"/>
        <v>0</v>
      </c>
      <c r="M42" s="3">
        <f t="shared" si="26"/>
        <v>0</v>
      </c>
      <c r="N42" s="3">
        <f t="shared" si="27"/>
        <v>0</v>
      </c>
      <c r="O42" s="3">
        <f t="shared" si="28"/>
        <v>0</v>
      </c>
      <c r="P42" s="3">
        <f t="shared" si="29"/>
        <v>0</v>
      </c>
      <c r="Q42" s="3">
        <f t="shared" si="30"/>
        <v>0</v>
      </c>
      <c r="R42" s="3">
        <f t="shared" si="31"/>
        <v>0</v>
      </c>
      <c r="S42" s="3">
        <f t="shared" si="32"/>
        <v>0</v>
      </c>
      <c r="T42" s="420">
        <v>0</v>
      </c>
      <c r="U42" s="3">
        <f t="shared" si="33"/>
        <v>0</v>
      </c>
      <c r="V42" s="3">
        <f t="shared" si="34"/>
        <v>0</v>
      </c>
      <c r="W42" s="3">
        <f t="shared" si="35"/>
        <v>0</v>
      </c>
      <c r="X42" s="3">
        <f t="shared" si="36"/>
        <v>0</v>
      </c>
      <c r="Y42" s="3">
        <f t="shared" si="37"/>
        <v>0</v>
      </c>
      <c r="Z42" s="3">
        <f t="shared" si="38"/>
        <v>0</v>
      </c>
      <c r="AA42" s="3">
        <f t="shared" si="39"/>
        <v>0</v>
      </c>
      <c r="AB42" s="3">
        <f t="shared" si="40"/>
        <v>0</v>
      </c>
      <c r="AC42" s="3">
        <f t="shared" si="41"/>
        <v>0</v>
      </c>
      <c r="AD42" s="3">
        <f t="shared" si="42"/>
        <v>0</v>
      </c>
      <c r="AE42" s="3">
        <f t="shared" si="43"/>
        <v>0</v>
      </c>
      <c r="AF42" s="3">
        <f t="shared" si="44"/>
        <v>0</v>
      </c>
      <c r="AG42" s="3">
        <f t="shared" si="45"/>
        <v>0</v>
      </c>
      <c r="AH42" s="3">
        <f t="shared" si="46"/>
        <v>0</v>
      </c>
      <c r="AI42" s="3">
        <f t="shared" si="47"/>
        <v>0</v>
      </c>
      <c r="AJ42" s="3">
        <f t="shared" si="48"/>
        <v>0</v>
      </c>
      <c r="AK42" s="3">
        <f t="shared" si="49"/>
        <v>0</v>
      </c>
      <c r="AL42" s="3">
        <f t="shared" si="50"/>
        <v>0</v>
      </c>
      <c r="AM42" s="3">
        <f t="shared" si="51"/>
        <v>0</v>
      </c>
    </row>
    <row r="43" spans="1:39" x14ac:dyDescent="0.25">
      <c r="A43" s="621"/>
      <c r="B43" s="11" t="str">
        <f t="shared" si="19"/>
        <v>Cooking</v>
      </c>
      <c r="C43" s="3">
        <v>0</v>
      </c>
      <c r="D43" s="3">
        <v>0</v>
      </c>
      <c r="E43" s="3">
        <v>0</v>
      </c>
      <c r="F43" s="3">
        <v>0</v>
      </c>
      <c r="G43" s="3">
        <f t="shared" si="52"/>
        <v>0</v>
      </c>
      <c r="H43" s="3">
        <f t="shared" si="21"/>
        <v>0</v>
      </c>
      <c r="I43" s="3">
        <f t="shared" si="22"/>
        <v>0</v>
      </c>
      <c r="J43" s="3">
        <f t="shared" si="23"/>
        <v>0</v>
      </c>
      <c r="K43" s="3">
        <f t="shared" si="24"/>
        <v>0</v>
      </c>
      <c r="L43" s="3">
        <f t="shared" si="25"/>
        <v>0</v>
      </c>
      <c r="M43" s="3">
        <f t="shared" si="26"/>
        <v>0</v>
      </c>
      <c r="N43" s="3">
        <f t="shared" si="27"/>
        <v>0</v>
      </c>
      <c r="O43" s="3">
        <f t="shared" si="28"/>
        <v>0</v>
      </c>
      <c r="P43" s="3">
        <f t="shared" si="29"/>
        <v>0</v>
      </c>
      <c r="Q43" s="3">
        <f t="shared" si="30"/>
        <v>0</v>
      </c>
      <c r="R43" s="3">
        <f t="shared" si="31"/>
        <v>0</v>
      </c>
      <c r="S43" s="3">
        <f t="shared" si="32"/>
        <v>0</v>
      </c>
      <c r="T43" s="420">
        <v>0</v>
      </c>
      <c r="U43" s="3">
        <f t="shared" si="33"/>
        <v>0</v>
      </c>
      <c r="V43" s="3">
        <f t="shared" si="34"/>
        <v>0</v>
      </c>
      <c r="W43" s="3">
        <f t="shared" si="35"/>
        <v>0</v>
      </c>
      <c r="X43" s="3">
        <f t="shared" si="36"/>
        <v>0</v>
      </c>
      <c r="Y43" s="3">
        <f t="shared" si="37"/>
        <v>0</v>
      </c>
      <c r="Z43" s="3">
        <f t="shared" si="38"/>
        <v>0</v>
      </c>
      <c r="AA43" s="3">
        <f t="shared" si="39"/>
        <v>0</v>
      </c>
      <c r="AB43" s="3">
        <f t="shared" si="40"/>
        <v>0</v>
      </c>
      <c r="AC43" s="3">
        <f t="shared" si="41"/>
        <v>0</v>
      </c>
      <c r="AD43" s="3">
        <f t="shared" si="42"/>
        <v>0</v>
      </c>
      <c r="AE43" s="3">
        <f t="shared" si="43"/>
        <v>0</v>
      </c>
      <c r="AF43" s="3">
        <f t="shared" si="44"/>
        <v>0</v>
      </c>
      <c r="AG43" s="3">
        <f t="shared" si="45"/>
        <v>0</v>
      </c>
      <c r="AH43" s="3">
        <f t="shared" si="46"/>
        <v>0</v>
      </c>
      <c r="AI43" s="3">
        <f t="shared" si="47"/>
        <v>0</v>
      </c>
      <c r="AJ43" s="3">
        <f t="shared" si="48"/>
        <v>0</v>
      </c>
      <c r="AK43" s="3">
        <f t="shared" si="49"/>
        <v>0</v>
      </c>
      <c r="AL43" s="3">
        <f t="shared" si="50"/>
        <v>0</v>
      </c>
      <c r="AM43" s="3">
        <f t="shared" si="51"/>
        <v>0</v>
      </c>
    </row>
    <row r="44" spans="1:39" x14ac:dyDescent="0.25">
      <c r="A44" s="621"/>
      <c r="B44" s="11" t="str">
        <f t="shared" si="19"/>
        <v>Cooling</v>
      </c>
      <c r="C44" s="3">
        <v>0</v>
      </c>
      <c r="D44" s="3">
        <v>0</v>
      </c>
      <c r="E44" s="3">
        <v>0</v>
      </c>
      <c r="F44" s="3">
        <v>0</v>
      </c>
      <c r="G44" s="3">
        <f t="shared" si="52"/>
        <v>0</v>
      </c>
      <c r="H44" s="3">
        <f t="shared" si="21"/>
        <v>0</v>
      </c>
      <c r="I44" s="3">
        <f t="shared" si="22"/>
        <v>0</v>
      </c>
      <c r="J44" s="3">
        <f t="shared" si="23"/>
        <v>0</v>
      </c>
      <c r="K44" s="3">
        <f t="shared" si="24"/>
        <v>0</v>
      </c>
      <c r="L44" s="3">
        <f t="shared" si="25"/>
        <v>0</v>
      </c>
      <c r="M44" s="3">
        <f t="shared" si="26"/>
        <v>0</v>
      </c>
      <c r="N44" s="3">
        <f t="shared" si="27"/>
        <v>0</v>
      </c>
      <c r="O44" s="3">
        <f t="shared" si="28"/>
        <v>0</v>
      </c>
      <c r="P44" s="3">
        <f t="shared" si="29"/>
        <v>0</v>
      </c>
      <c r="Q44" s="3">
        <f t="shared" si="30"/>
        <v>0</v>
      </c>
      <c r="R44" s="3">
        <f t="shared" si="31"/>
        <v>0</v>
      </c>
      <c r="S44" s="3">
        <f t="shared" si="32"/>
        <v>0</v>
      </c>
      <c r="T44" s="420">
        <v>0</v>
      </c>
      <c r="U44" s="3">
        <f t="shared" si="33"/>
        <v>0</v>
      </c>
      <c r="V44" s="3">
        <f t="shared" si="34"/>
        <v>0</v>
      </c>
      <c r="W44" s="3">
        <f t="shared" si="35"/>
        <v>0</v>
      </c>
      <c r="X44" s="3">
        <f t="shared" si="36"/>
        <v>0</v>
      </c>
      <c r="Y44" s="3">
        <f t="shared" si="37"/>
        <v>0</v>
      </c>
      <c r="Z44" s="3">
        <f t="shared" si="38"/>
        <v>0</v>
      </c>
      <c r="AA44" s="3">
        <f t="shared" si="39"/>
        <v>0</v>
      </c>
      <c r="AB44" s="3">
        <f t="shared" si="40"/>
        <v>0</v>
      </c>
      <c r="AC44" s="3">
        <f t="shared" si="41"/>
        <v>0</v>
      </c>
      <c r="AD44" s="3">
        <f t="shared" si="42"/>
        <v>0</v>
      </c>
      <c r="AE44" s="3">
        <f t="shared" si="43"/>
        <v>0</v>
      </c>
      <c r="AF44" s="3">
        <f t="shared" si="44"/>
        <v>0</v>
      </c>
      <c r="AG44" s="3">
        <f t="shared" si="45"/>
        <v>0</v>
      </c>
      <c r="AH44" s="3">
        <f t="shared" si="46"/>
        <v>0</v>
      </c>
      <c r="AI44" s="3">
        <f t="shared" si="47"/>
        <v>0</v>
      </c>
      <c r="AJ44" s="3">
        <f t="shared" si="48"/>
        <v>0</v>
      </c>
      <c r="AK44" s="3">
        <f t="shared" si="49"/>
        <v>0</v>
      </c>
      <c r="AL44" s="3">
        <f t="shared" si="50"/>
        <v>0</v>
      </c>
      <c r="AM44" s="3">
        <f t="shared" si="51"/>
        <v>0</v>
      </c>
    </row>
    <row r="45" spans="1:39" x14ac:dyDescent="0.25">
      <c r="A45" s="621"/>
      <c r="B45" s="12" t="str">
        <f t="shared" si="19"/>
        <v>Ext Lighting</v>
      </c>
      <c r="C45" s="3">
        <v>0</v>
      </c>
      <c r="D45" s="3">
        <v>0</v>
      </c>
      <c r="E45" s="3">
        <v>0</v>
      </c>
      <c r="F45" s="3">
        <v>0</v>
      </c>
      <c r="G45" s="3">
        <f t="shared" si="52"/>
        <v>0</v>
      </c>
      <c r="H45" s="3">
        <f t="shared" si="21"/>
        <v>0</v>
      </c>
      <c r="I45" s="3">
        <f t="shared" si="22"/>
        <v>0</v>
      </c>
      <c r="J45" s="3">
        <f t="shared" si="23"/>
        <v>0</v>
      </c>
      <c r="K45" s="3">
        <f t="shared" si="24"/>
        <v>0</v>
      </c>
      <c r="L45" s="3">
        <f t="shared" si="25"/>
        <v>0</v>
      </c>
      <c r="M45" s="3">
        <f t="shared" si="26"/>
        <v>0</v>
      </c>
      <c r="N45" s="3">
        <f t="shared" si="27"/>
        <v>0</v>
      </c>
      <c r="O45" s="3">
        <f t="shared" si="28"/>
        <v>0</v>
      </c>
      <c r="P45" s="3">
        <f t="shared" si="29"/>
        <v>0</v>
      </c>
      <c r="Q45" s="3">
        <f t="shared" si="30"/>
        <v>0</v>
      </c>
      <c r="R45" s="3">
        <f t="shared" si="31"/>
        <v>0</v>
      </c>
      <c r="S45" s="3">
        <f t="shared" si="32"/>
        <v>0</v>
      </c>
      <c r="T45" s="420">
        <v>0</v>
      </c>
      <c r="U45" s="3">
        <f t="shared" si="33"/>
        <v>0</v>
      </c>
      <c r="V45" s="3">
        <f t="shared" si="34"/>
        <v>0</v>
      </c>
      <c r="W45" s="3">
        <f t="shared" si="35"/>
        <v>0</v>
      </c>
      <c r="X45" s="3">
        <f t="shared" si="36"/>
        <v>0</v>
      </c>
      <c r="Y45" s="3">
        <f t="shared" si="37"/>
        <v>0</v>
      </c>
      <c r="Z45" s="3">
        <f t="shared" si="38"/>
        <v>0</v>
      </c>
      <c r="AA45" s="3">
        <f t="shared" si="39"/>
        <v>0</v>
      </c>
      <c r="AB45" s="3">
        <f t="shared" si="40"/>
        <v>0</v>
      </c>
      <c r="AC45" s="3">
        <f t="shared" si="41"/>
        <v>0</v>
      </c>
      <c r="AD45" s="3">
        <f t="shared" si="42"/>
        <v>0</v>
      </c>
      <c r="AE45" s="3">
        <f t="shared" si="43"/>
        <v>0</v>
      </c>
      <c r="AF45" s="3">
        <f t="shared" si="44"/>
        <v>0</v>
      </c>
      <c r="AG45" s="3">
        <f t="shared" si="45"/>
        <v>0</v>
      </c>
      <c r="AH45" s="3">
        <f t="shared" si="46"/>
        <v>0</v>
      </c>
      <c r="AI45" s="3">
        <f t="shared" si="47"/>
        <v>0</v>
      </c>
      <c r="AJ45" s="3">
        <f t="shared" si="48"/>
        <v>0</v>
      </c>
      <c r="AK45" s="3">
        <f t="shared" si="49"/>
        <v>0</v>
      </c>
      <c r="AL45" s="3">
        <f t="shared" si="50"/>
        <v>0</v>
      </c>
      <c r="AM45" s="3">
        <f t="shared" si="51"/>
        <v>0</v>
      </c>
    </row>
    <row r="46" spans="1:39" x14ac:dyDescent="0.25">
      <c r="A46" s="621"/>
      <c r="B46" s="11" t="str">
        <f t="shared" si="19"/>
        <v>Heating</v>
      </c>
      <c r="C46" s="3">
        <v>0</v>
      </c>
      <c r="D46" s="3">
        <v>0</v>
      </c>
      <c r="E46" s="3">
        <v>0</v>
      </c>
      <c r="F46" s="3">
        <v>0</v>
      </c>
      <c r="G46" s="3">
        <f t="shared" si="52"/>
        <v>0</v>
      </c>
      <c r="H46" s="3">
        <f t="shared" si="21"/>
        <v>0</v>
      </c>
      <c r="I46" s="3">
        <f t="shared" si="22"/>
        <v>0</v>
      </c>
      <c r="J46" s="3">
        <f t="shared" si="23"/>
        <v>0</v>
      </c>
      <c r="K46" s="3">
        <f t="shared" si="24"/>
        <v>0</v>
      </c>
      <c r="L46" s="3">
        <f t="shared" si="25"/>
        <v>0</v>
      </c>
      <c r="M46" s="3">
        <f t="shared" si="26"/>
        <v>0</v>
      </c>
      <c r="N46" s="3">
        <f t="shared" si="27"/>
        <v>0</v>
      </c>
      <c r="O46" s="3">
        <f t="shared" si="28"/>
        <v>0</v>
      </c>
      <c r="P46" s="3">
        <f t="shared" si="29"/>
        <v>0</v>
      </c>
      <c r="Q46" s="3">
        <f t="shared" si="30"/>
        <v>0</v>
      </c>
      <c r="R46" s="3">
        <f t="shared" si="31"/>
        <v>0</v>
      </c>
      <c r="S46" s="3">
        <f t="shared" si="32"/>
        <v>0</v>
      </c>
      <c r="T46" s="420">
        <v>0</v>
      </c>
      <c r="U46" s="3">
        <f t="shared" si="33"/>
        <v>0</v>
      </c>
      <c r="V46" s="3">
        <f t="shared" si="34"/>
        <v>0</v>
      </c>
      <c r="W46" s="3">
        <f t="shared" si="35"/>
        <v>0</v>
      </c>
      <c r="X46" s="3">
        <f t="shared" si="36"/>
        <v>0</v>
      </c>
      <c r="Y46" s="3">
        <f t="shared" si="37"/>
        <v>0</v>
      </c>
      <c r="Z46" s="3">
        <f t="shared" si="38"/>
        <v>0</v>
      </c>
      <c r="AA46" s="3">
        <f t="shared" si="39"/>
        <v>0</v>
      </c>
      <c r="AB46" s="3">
        <f t="shared" si="40"/>
        <v>0</v>
      </c>
      <c r="AC46" s="3">
        <f t="shared" si="41"/>
        <v>0</v>
      </c>
      <c r="AD46" s="3">
        <f t="shared" si="42"/>
        <v>0</v>
      </c>
      <c r="AE46" s="3">
        <f t="shared" si="43"/>
        <v>0</v>
      </c>
      <c r="AF46" s="3">
        <f t="shared" si="44"/>
        <v>0</v>
      </c>
      <c r="AG46" s="3">
        <f t="shared" si="45"/>
        <v>0</v>
      </c>
      <c r="AH46" s="3">
        <f t="shared" si="46"/>
        <v>0</v>
      </c>
      <c r="AI46" s="3">
        <f t="shared" si="47"/>
        <v>0</v>
      </c>
      <c r="AJ46" s="3">
        <f t="shared" si="48"/>
        <v>0</v>
      </c>
      <c r="AK46" s="3">
        <f t="shared" si="49"/>
        <v>0</v>
      </c>
      <c r="AL46" s="3">
        <f t="shared" si="50"/>
        <v>0</v>
      </c>
      <c r="AM46" s="3">
        <f t="shared" si="51"/>
        <v>0</v>
      </c>
    </row>
    <row r="47" spans="1:39" x14ac:dyDescent="0.25">
      <c r="A47" s="621"/>
      <c r="B47" s="11" t="str">
        <f t="shared" si="19"/>
        <v>HVAC</v>
      </c>
      <c r="C47" s="3">
        <v>0</v>
      </c>
      <c r="D47" s="3">
        <v>0</v>
      </c>
      <c r="E47" s="3">
        <v>0</v>
      </c>
      <c r="F47" s="3">
        <v>0</v>
      </c>
      <c r="G47" s="3">
        <f t="shared" si="52"/>
        <v>0</v>
      </c>
      <c r="H47" s="3">
        <f t="shared" si="21"/>
        <v>0</v>
      </c>
      <c r="I47" s="3">
        <f t="shared" si="22"/>
        <v>0</v>
      </c>
      <c r="J47" s="3">
        <f t="shared" si="23"/>
        <v>0</v>
      </c>
      <c r="K47" s="3">
        <f t="shared" si="24"/>
        <v>0</v>
      </c>
      <c r="L47" s="3">
        <f t="shared" si="25"/>
        <v>0</v>
      </c>
      <c r="M47" s="3">
        <f t="shared" si="26"/>
        <v>0</v>
      </c>
      <c r="N47" s="3">
        <f t="shared" si="27"/>
        <v>0</v>
      </c>
      <c r="O47" s="3">
        <f t="shared" si="28"/>
        <v>0</v>
      </c>
      <c r="P47" s="3">
        <f t="shared" si="29"/>
        <v>0</v>
      </c>
      <c r="Q47" s="3">
        <f t="shared" si="30"/>
        <v>0</v>
      </c>
      <c r="R47" s="3">
        <f t="shared" si="31"/>
        <v>0</v>
      </c>
      <c r="S47" s="3">
        <f t="shared" si="32"/>
        <v>0</v>
      </c>
      <c r="T47" s="420">
        <v>0</v>
      </c>
      <c r="U47" s="3">
        <f t="shared" si="33"/>
        <v>0</v>
      </c>
      <c r="V47" s="3">
        <f t="shared" si="34"/>
        <v>0</v>
      </c>
      <c r="W47" s="3">
        <f t="shared" si="35"/>
        <v>0</v>
      </c>
      <c r="X47" s="3">
        <f t="shared" si="36"/>
        <v>0</v>
      </c>
      <c r="Y47" s="3">
        <f t="shared" si="37"/>
        <v>0</v>
      </c>
      <c r="Z47" s="3">
        <f t="shared" si="38"/>
        <v>0</v>
      </c>
      <c r="AA47" s="3">
        <f t="shared" si="39"/>
        <v>0</v>
      </c>
      <c r="AB47" s="3">
        <f t="shared" si="40"/>
        <v>0</v>
      </c>
      <c r="AC47" s="3">
        <f t="shared" si="41"/>
        <v>0</v>
      </c>
      <c r="AD47" s="3">
        <f t="shared" si="42"/>
        <v>0</v>
      </c>
      <c r="AE47" s="3">
        <f t="shared" si="43"/>
        <v>0</v>
      </c>
      <c r="AF47" s="3">
        <f t="shared" si="44"/>
        <v>0</v>
      </c>
      <c r="AG47" s="3">
        <f t="shared" si="45"/>
        <v>0</v>
      </c>
      <c r="AH47" s="3">
        <f t="shared" si="46"/>
        <v>0</v>
      </c>
      <c r="AI47" s="3">
        <f t="shared" si="47"/>
        <v>0</v>
      </c>
      <c r="AJ47" s="3">
        <f t="shared" si="48"/>
        <v>0</v>
      </c>
      <c r="AK47" s="3">
        <f t="shared" si="49"/>
        <v>0</v>
      </c>
      <c r="AL47" s="3">
        <f t="shared" si="50"/>
        <v>0</v>
      </c>
      <c r="AM47" s="3">
        <f t="shared" si="51"/>
        <v>0</v>
      </c>
    </row>
    <row r="48" spans="1:39" x14ac:dyDescent="0.25">
      <c r="A48" s="621"/>
      <c r="B48" s="11" t="str">
        <f t="shared" si="19"/>
        <v>Lighting</v>
      </c>
      <c r="C48" s="3">
        <v>0</v>
      </c>
      <c r="D48" s="3">
        <v>0</v>
      </c>
      <c r="E48" s="3">
        <v>0</v>
      </c>
      <c r="F48" s="3">
        <v>0</v>
      </c>
      <c r="G48" s="3">
        <f t="shared" si="52"/>
        <v>0</v>
      </c>
      <c r="H48" s="3">
        <f t="shared" si="21"/>
        <v>0</v>
      </c>
      <c r="I48" s="3">
        <f t="shared" si="22"/>
        <v>0</v>
      </c>
      <c r="J48" s="3">
        <f t="shared" si="23"/>
        <v>0</v>
      </c>
      <c r="K48" s="3">
        <f t="shared" si="24"/>
        <v>0</v>
      </c>
      <c r="L48" s="3">
        <f t="shared" si="25"/>
        <v>0</v>
      </c>
      <c r="M48" s="3">
        <f t="shared" si="26"/>
        <v>0</v>
      </c>
      <c r="N48" s="3">
        <f t="shared" si="27"/>
        <v>0</v>
      </c>
      <c r="O48" s="3">
        <f t="shared" si="28"/>
        <v>0</v>
      </c>
      <c r="P48" s="3">
        <f t="shared" si="29"/>
        <v>0</v>
      </c>
      <c r="Q48" s="3">
        <f t="shared" si="30"/>
        <v>0</v>
      </c>
      <c r="R48" s="3">
        <f t="shared" si="31"/>
        <v>0</v>
      </c>
      <c r="S48" s="3">
        <f t="shared" si="32"/>
        <v>0</v>
      </c>
      <c r="T48" s="420">
        <v>0</v>
      </c>
      <c r="U48" s="3">
        <f t="shared" si="33"/>
        <v>0</v>
      </c>
      <c r="V48" s="3">
        <f t="shared" si="34"/>
        <v>0</v>
      </c>
      <c r="W48" s="3">
        <f t="shared" si="35"/>
        <v>0</v>
      </c>
      <c r="X48" s="3">
        <f t="shared" si="36"/>
        <v>0</v>
      </c>
      <c r="Y48" s="3">
        <f t="shared" si="37"/>
        <v>0</v>
      </c>
      <c r="Z48" s="3">
        <f t="shared" si="38"/>
        <v>0</v>
      </c>
      <c r="AA48" s="3">
        <f t="shared" si="39"/>
        <v>0</v>
      </c>
      <c r="AB48" s="3">
        <f t="shared" si="40"/>
        <v>0</v>
      </c>
      <c r="AC48" s="3">
        <f t="shared" si="41"/>
        <v>0</v>
      </c>
      <c r="AD48" s="3">
        <f t="shared" si="42"/>
        <v>0</v>
      </c>
      <c r="AE48" s="3">
        <f t="shared" si="43"/>
        <v>0</v>
      </c>
      <c r="AF48" s="3">
        <f t="shared" si="44"/>
        <v>0</v>
      </c>
      <c r="AG48" s="3">
        <f t="shared" si="45"/>
        <v>0</v>
      </c>
      <c r="AH48" s="3">
        <f t="shared" si="46"/>
        <v>0</v>
      </c>
      <c r="AI48" s="3">
        <f t="shared" si="47"/>
        <v>0</v>
      </c>
      <c r="AJ48" s="3">
        <f t="shared" si="48"/>
        <v>0</v>
      </c>
      <c r="AK48" s="3">
        <f t="shared" si="49"/>
        <v>0</v>
      </c>
      <c r="AL48" s="3">
        <f t="shared" si="50"/>
        <v>0</v>
      </c>
      <c r="AM48" s="3">
        <f t="shared" si="51"/>
        <v>0</v>
      </c>
    </row>
    <row r="49" spans="1:39" x14ac:dyDescent="0.25">
      <c r="A49" s="621"/>
      <c r="B49" s="11" t="str">
        <f t="shared" si="19"/>
        <v>Miscellaneous</v>
      </c>
      <c r="C49" s="3">
        <v>0</v>
      </c>
      <c r="D49" s="3">
        <v>0</v>
      </c>
      <c r="E49" s="3">
        <v>0</v>
      </c>
      <c r="F49" s="3">
        <v>0</v>
      </c>
      <c r="G49" s="3">
        <f t="shared" si="52"/>
        <v>0</v>
      </c>
      <c r="H49" s="3">
        <f t="shared" si="21"/>
        <v>0</v>
      </c>
      <c r="I49" s="3">
        <f t="shared" si="22"/>
        <v>0</v>
      </c>
      <c r="J49" s="3">
        <f t="shared" si="23"/>
        <v>0</v>
      </c>
      <c r="K49" s="3">
        <f t="shared" si="24"/>
        <v>0</v>
      </c>
      <c r="L49" s="3">
        <f t="shared" si="25"/>
        <v>0</v>
      </c>
      <c r="M49" s="3">
        <f t="shared" si="26"/>
        <v>0</v>
      </c>
      <c r="N49" s="3">
        <f t="shared" si="27"/>
        <v>0</v>
      </c>
      <c r="O49" s="3">
        <f t="shared" si="28"/>
        <v>0</v>
      </c>
      <c r="P49" s="3">
        <f t="shared" si="29"/>
        <v>0</v>
      </c>
      <c r="Q49" s="3">
        <f t="shared" si="30"/>
        <v>0</v>
      </c>
      <c r="R49" s="3">
        <f t="shared" si="31"/>
        <v>0</v>
      </c>
      <c r="S49" s="3">
        <f t="shared" si="32"/>
        <v>0</v>
      </c>
      <c r="T49" s="420">
        <v>0</v>
      </c>
      <c r="U49" s="3">
        <f t="shared" si="33"/>
        <v>0</v>
      </c>
      <c r="V49" s="3">
        <f t="shared" si="34"/>
        <v>0</v>
      </c>
      <c r="W49" s="3">
        <f t="shared" si="35"/>
        <v>0</v>
      </c>
      <c r="X49" s="3">
        <f t="shared" si="36"/>
        <v>0</v>
      </c>
      <c r="Y49" s="3">
        <f t="shared" si="37"/>
        <v>0</v>
      </c>
      <c r="Z49" s="3">
        <f t="shared" si="38"/>
        <v>0</v>
      </c>
      <c r="AA49" s="3">
        <f t="shared" si="39"/>
        <v>0</v>
      </c>
      <c r="AB49" s="3">
        <f t="shared" si="40"/>
        <v>0</v>
      </c>
      <c r="AC49" s="3">
        <f t="shared" si="41"/>
        <v>0</v>
      </c>
      <c r="AD49" s="3">
        <f t="shared" si="42"/>
        <v>0</v>
      </c>
      <c r="AE49" s="3">
        <f t="shared" si="43"/>
        <v>0</v>
      </c>
      <c r="AF49" s="3">
        <f t="shared" si="44"/>
        <v>0</v>
      </c>
      <c r="AG49" s="3">
        <f t="shared" si="45"/>
        <v>0</v>
      </c>
      <c r="AH49" s="3">
        <f t="shared" si="46"/>
        <v>0</v>
      </c>
      <c r="AI49" s="3">
        <f t="shared" si="47"/>
        <v>0</v>
      </c>
      <c r="AJ49" s="3">
        <f t="shared" si="48"/>
        <v>0</v>
      </c>
      <c r="AK49" s="3">
        <f t="shared" si="49"/>
        <v>0</v>
      </c>
      <c r="AL49" s="3">
        <f t="shared" si="50"/>
        <v>0</v>
      </c>
      <c r="AM49" s="3">
        <f t="shared" si="51"/>
        <v>0</v>
      </c>
    </row>
    <row r="50" spans="1:39" ht="15" customHeight="1" x14ac:dyDescent="0.25">
      <c r="A50" s="621"/>
      <c r="B50" s="11" t="str">
        <f t="shared" si="19"/>
        <v>Motors</v>
      </c>
      <c r="C50" s="3">
        <v>0</v>
      </c>
      <c r="D50" s="3">
        <v>0</v>
      </c>
      <c r="E50" s="3">
        <v>0</v>
      </c>
      <c r="F50" s="3">
        <v>0</v>
      </c>
      <c r="G50" s="3">
        <f t="shared" si="52"/>
        <v>0</v>
      </c>
      <c r="H50" s="3">
        <f t="shared" si="21"/>
        <v>0</v>
      </c>
      <c r="I50" s="3">
        <f t="shared" si="22"/>
        <v>0</v>
      </c>
      <c r="J50" s="3">
        <f t="shared" si="23"/>
        <v>0</v>
      </c>
      <c r="K50" s="3">
        <f t="shared" si="24"/>
        <v>0</v>
      </c>
      <c r="L50" s="3">
        <f t="shared" si="25"/>
        <v>0</v>
      </c>
      <c r="M50" s="3">
        <f t="shared" si="26"/>
        <v>0</v>
      </c>
      <c r="N50" s="3">
        <f t="shared" si="27"/>
        <v>0</v>
      </c>
      <c r="O50" s="3">
        <f t="shared" si="28"/>
        <v>0</v>
      </c>
      <c r="P50" s="3">
        <f t="shared" si="29"/>
        <v>0</v>
      </c>
      <c r="Q50" s="3">
        <f t="shared" si="30"/>
        <v>0</v>
      </c>
      <c r="R50" s="3">
        <f t="shared" si="31"/>
        <v>0</v>
      </c>
      <c r="S50" s="3">
        <f t="shared" si="32"/>
        <v>0</v>
      </c>
      <c r="T50" s="420">
        <v>0</v>
      </c>
      <c r="U50" s="3">
        <f t="shared" si="33"/>
        <v>0</v>
      </c>
      <c r="V50" s="3">
        <f t="shared" si="34"/>
        <v>0</v>
      </c>
      <c r="W50" s="3">
        <f t="shared" si="35"/>
        <v>0</v>
      </c>
      <c r="X50" s="3">
        <f t="shared" si="36"/>
        <v>0</v>
      </c>
      <c r="Y50" s="3">
        <f t="shared" si="37"/>
        <v>0</v>
      </c>
      <c r="Z50" s="3">
        <f t="shared" si="38"/>
        <v>0</v>
      </c>
      <c r="AA50" s="3">
        <f t="shared" si="39"/>
        <v>0</v>
      </c>
      <c r="AB50" s="3">
        <f t="shared" si="40"/>
        <v>0</v>
      </c>
      <c r="AC50" s="3">
        <f t="shared" si="41"/>
        <v>0</v>
      </c>
      <c r="AD50" s="3">
        <f t="shared" si="42"/>
        <v>0</v>
      </c>
      <c r="AE50" s="3">
        <f t="shared" si="43"/>
        <v>0</v>
      </c>
      <c r="AF50" s="3">
        <f t="shared" si="44"/>
        <v>0</v>
      </c>
      <c r="AG50" s="3">
        <f t="shared" si="45"/>
        <v>0</v>
      </c>
      <c r="AH50" s="3">
        <f t="shared" si="46"/>
        <v>0</v>
      </c>
      <c r="AI50" s="3">
        <f t="shared" si="47"/>
        <v>0</v>
      </c>
      <c r="AJ50" s="3">
        <f t="shared" si="48"/>
        <v>0</v>
      </c>
      <c r="AK50" s="3">
        <f t="shared" si="49"/>
        <v>0</v>
      </c>
      <c r="AL50" s="3">
        <f t="shared" si="50"/>
        <v>0</v>
      </c>
      <c r="AM50" s="3">
        <f t="shared" si="51"/>
        <v>0</v>
      </c>
    </row>
    <row r="51" spans="1:39" x14ac:dyDescent="0.25">
      <c r="A51" s="621"/>
      <c r="B51" s="11" t="str">
        <f t="shared" si="19"/>
        <v>Process</v>
      </c>
      <c r="C51" s="3">
        <v>0</v>
      </c>
      <c r="D51" s="3">
        <v>0</v>
      </c>
      <c r="E51" s="3">
        <v>0</v>
      </c>
      <c r="F51" s="3">
        <v>0</v>
      </c>
      <c r="G51" s="3">
        <f t="shared" si="52"/>
        <v>0</v>
      </c>
      <c r="H51" s="3">
        <f t="shared" si="21"/>
        <v>0</v>
      </c>
      <c r="I51" s="3">
        <f t="shared" si="22"/>
        <v>0</v>
      </c>
      <c r="J51" s="3">
        <f t="shared" si="23"/>
        <v>0</v>
      </c>
      <c r="K51" s="3">
        <f t="shared" si="24"/>
        <v>0</v>
      </c>
      <c r="L51" s="3">
        <f t="shared" si="25"/>
        <v>0</v>
      </c>
      <c r="M51" s="3">
        <f t="shared" si="26"/>
        <v>0</v>
      </c>
      <c r="N51" s="3">
        <f t="shared" si="27"/>
        <v>0</v>
      </c>
      <c r="O51" s="3">
        <f t="shared" si="28"/>
        <v>0</v>
      </c>
      <c r="P51" s="3">
        <f t="shared" si="29"/>
        <v>0</v>
      </c>
      <c r="Q51" s="3">
        <f t="shared" si="30"/>
        <v>0</v>
      </c>
      <c r="R51" s="3">
        <f t="shared" si="31"/>
        <v>0</v>
      </c>
      <c r="S51" s="3">
        <f t="shared" si="32"/>
        <v>0</v>
      </c>
      <c r="T51" s="420">
        <v>0</v>
      </c>
      <c r="U51" s="3">
        <f t="shared" si="33"/>
        <v>0</v>
      </c>
      <c r="V51" s="3">
        <f t="shared" si="34"/>
        <v>0</v>
      </c>
      <c r="W51" s="3">
        <f t="shared" si="35"/>
        <v>0</v>
      </c>
      <c r="X51" s="3">
        <f t="shared" si="36"/>
        <v>0</v>
      </c>
      <c r="Y51" s="3">
        <f t="shared" si="37"/>
        <v>0</v>
      </c>
      <c r="Z51" s="3">
        <f t="shared" si="38"/>
        <v>0</v>
      </c>
      <c r="AA51" s="3">
        <f t="shared" si="39"/>
        <v>0</v>
      </c>
      <c r="AB51" s="3">
        <f t="shared" si="40"/>
        <v>0</v>
      </c>
      <c r="AC51" s="3">
        <f t="shared" si="41"/>
        <v>0</v>
      </c>
      <c r="AD51" s="3">
        <f t="shared" si="42"/>
        <v>0</v>
      </c>
      <c r="AE51" s="3">
        <f t="shared" si="43"/>
        <v>0</v>
      </c>
      <c r="AF51" s="3">
        <f t="shared" si="44"/>
        <v>0</v>
      </c>
      <c r="AG51" s="3">
        <f t="shared" si="45"/>
        <v>0</v>
      </c>
      <c r="AH51" s="3">
        <f t="shared" si="46"/>
        <v>0</v>
      </c>
      <c r="AI51" s="3">
        <f t="shared" si="47"/>
        <v>0</v>
      </c>
      <c r="AJ51" s="3">
        <f t="shared" si="48"/>
        <v>0</v>
      </c>
      <c r="AK51" s="3">
        <f t="shared" si="49"/>
        <v>0</v>
      </c>
      <c r="AL51" s="3">
        <f t="shared" si="50"/>
        <v>0</v>
      </c>
      <c r="AM51" s="3">
        <f t="shared" si="51"/>
        <v>0</v>
      </c>
    </row>
    <row r="52" spans="1:39" x14ac:dyDescent="0.25">
      <c r="A52" s="621"/>
      <c r="B52" s="11" t="str">
        <f t="shared" si="19"/>
        <v>Refrigeration</v>
      </c>
      <c r="C52" s="3">
        <v>0</v>
      </c>
      <c r="D52" s="3">
        <v>0</v>
      </c>
      <c r="E52" s="3">
        <v>0</v>
      </c>
      <c r="F52" s="3">
        <v>0</v>
      </c>
      <c r="G52" s="3">
        <f t="shared" si="52"/>
        <v>0</v>
      </c>
      <c r="H52" s="3">
        <f t="shared" si="21"/>
        <v>0</v>
      </c>
      <c r="I52" s="3">
        <f t="shared" si="22"/>
        <v>0</v>
      </c>
      <c r="J52" s="3">
        <f t="shared" si="23"/>
        <v>0</v>
      </c>
      <c r="K52" s="3">
        <f t="shared" si="24"/>
        <v>0</v>
      </c>
      <c r="L52" s="3">
        <f t="shared" si="25"/>
        <v>0</v>
      </c>
      <c r="M52" s="3">
        <f t="shared" si="26"/>
        <v>0</v>
      </c>
      <c r="N52" s="3">
        <f t="shared" si="27"/>
        <v>0</v>
      </c>
      <c r="O52" s="3">
        <f t="shared" si="28"/>
        <v>0</v>
      </c>
      <c r="P52" s="3">
        <f t="shared" si="29"/>
        <v>0</v>
      </c>
      <c r="Q52" s="3">
        <f t="shared" si="30"/>
        <v>0</v>
      </c>
      <c r="R52" s="3">
        <f t="shared" si="31"/>
        <v>0</v>
      </c>
      <c r="S52" s="3">
        <f t="shared" si="32"/>
        <v>0</v>
      </c>
      <c r="T52" s="420">
        <v>0</v>
      </c>
      <c r="U52" s="3">
        <f t="shared" si="33"/>
        <v>0</v>
      </c>
      <c r="V52" s="3">
        <f t="shared" si="34"/>
        <v>0</v>
      </c>
      <c r="W52" s="3">
        <f t="shared" si="35"/>
        <v>0</v>
      </c>
      <c r="X52" s="3">
        <f t="shared" si="36"/>
        <v>0</v>
      </c>
      <c r="Y52" s="3">
        <f t="shared" si="37"/>
        <v>0</v>
      </c>
      <c r="Z52" s="3">
        <f t="shared" si="38"/>
        <v>0</v>
      </c>
      <c r="AA52" s="3">
        <f t="shared" si="39"/>
        <v>0</v>
      </c>
      <c r="AB52" s="3">
        <f t="shared" si="40"/>
        <v>0</v>
      </c>
      <c r="AC52" s="3">
        <f t="shared" si="41"/>
        <v>0</v>
      </c>
      <c r="AD52" s="3">
        <f t="shared" si="42"/>
        <v>0</v>
      </c>
      <c r="AE52" s="3">
        <f t="shared" si="43"/>
        <v>0</v>
      </c>
      <c r="AF52" s="3">
        <f t="shared" si="44"/>
        <v>0</v>
      </c>
      <c r="AG52" s="3">
        <f t="shared" si="45"/>
        <v>0</v>
      </c>
      <c r="AH52" s="3">
        <f t="shared" si="46"/>
        <v>0</v>
      </c>
      <c r="AI52" s="3">
        <f t="shared" si="47"/>
        <v>0</v>
      </c>
      <c r="AJ52" s="3">
        <f t="shared" si="48"/>
        <v>0</v>
      </c>
      <c r="AK52" s="3">
        <f t="shared" si="49"/>
        <v>0</v>
      </c>
      <c r="AL52" s="3">
        <f t="shared" si="50"/>
        <v>0</v>
      </c>
      <c r="AM52" s="3">
        <f t="shared" si="51"/>
        <v>0</v>
      </c>
    </row>
    <row r="53" spans="1:39" x14ac:dyDescent="0.25">
      <c r="A53" s="621"/>
      <c r="B53" s="11" t="str">
        <f t="shared" si="19"/>
        <v>Water Heating</v>
      </c>
      <c r="C53" s="3">
        <v>0</v>
      </c>
      <c r="D53" s="3">
        <v>0</v>
      </c>
      <c r="E53" s="3">
        <v>0</v>
      </c>
      <c r="F53" s="3">
        <v>0</v>
      </c>
      <c r="G53" s="3">
        <f t="shared" si="52"/>
        <v>0</v>
      </c>
      <c r="H53" s="3">
        <f t="shared" si="21"/>
        <v>0</v>
      </c>
      <c r="I53" s="3">
        <f t="shared" si="22"/>
        <v>0</v>
      </c>
      <c r="J53" s="3">
        <f t="shared" si="23"/>
        <v>0</v>
      </c>
      <c r="K53" s="3">
        <f t="shared" si="24"/>
        <v>0</v>
      </c>
      <c r="L53" s="3">
        <f t="shared" si="25"/>
        <v>0</v>
      </c>
      <c r="M53" s="3">
        <f t="shared" si="26"/>
        <v>0</v>
      </c>
      <c r="N53" s="3">
        <f t="shared" si="27"/>
        <v>0</v>
      </c>
      <c r="O53" s="3">
        <f t="shared" si="28"/>
        <v>0</v>
      </c>
      <c r="P53" s="3">
        <f t="shared" si="29"/>
        <v>0</v>
      </c>
      <c r="Q53" s="3">
        <f t="shared" si="30"/>
        <v>0</v>
      </c>
      <c r="R53" s="3">
        <f t="shared" si="31"/>
        <v>0</v>
      </c>
      <c r="S53" s="3">
        <f t="shared" si="32"/>
        <v>0</v>
      </c>
      <c r="T53" s="420">
        <v>0</v>
      </c>
      <c r="U53" s="3">
        <f t="shared" si="33"/>
        <v>0</v>
      </c>
      <c r="V53" s="3">
        <f t="shared" si="34"/>
        <v>0</v>
      </c>
      <c r="W53" s="3">
        <f t="shared" si="35"/>
        <v>0</v>
      </c>
      <c r="X53" s="3">
        <f t="shared" si="36"/>
        <v>0</v>
      </c>
      <c r="Y53" s="3">
        <f t="shared" si="37"/>
        <v>0</v>
      </c>
      <c r="Z53" s="3">
        <f t="shared" si="38"/>
        <v>0</v>
      </c>
      <c r="AA53" s="3">
        <f t="shared" si="39"/>
        <v>0</v>
      </c>
      <c r="AB53" s="3">
        <f t="shared" si="40"/>
        <v>0</v>
      </c>
      <c r="AC53" s="3">
        <f t="shared" si="41"/>
        <v>0</v>
      </c>
      <c r="AD53" s="3">
        <f t="shared" si="42"/>
        <v>0</v>
      </c>
      <c r="AE53" s="3">
        <f t="shared" si="43"/>
        <v>0</v>
      </c>
      <c r="AF53" s="3">
        <f t="shared" si="44"/>
        <v>0</v>
      </c>
      <c r="AG53" s="3">
        <f t="shared" si="45"/>
        <v>0</v>
      </c>
      <c r="AH53" s="3">
        <f t="shared" si="46"/>
        <v>0</v>
      </c>
      <c r="AI53" s="3">
        <f t="shared" si="47"/>
        <v>0</v>
      </c>
      <c r="AJ53" s="3">
        <f t="shared" si="48"/>
        <v>0</v>
      </c>
      <c r="AK53" s="3">
        <f t="shared" si="49"/>
        <v>0</v>
      </c>
      <c r="AL53" s="3">
        <f t="shared" si="50"/>
        <v>0</v>
      </c>
      <c r="AM53" s="3">
        <f t="shared" si="51"/>
        <v>0</v>
      </c>
    </row>
    <row r="54" spans="1:39" ht="15" customHeight="1" x14ac:dyDescent="0.25">
      <c r="A54" s="621"/>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3">
      <c r="A55" s="622"/>
      <c r="B55" s="177" t="str">
        <f t="shared" si="19"/>
        <v>Monthly kWh</v>
      </c>
      <c r="C55" s="223">
        <f>SUM(C41:C54)</f>
        <v>0</v>
      </c>
      <c r="D55" s="223">
        <f t="shared" ref="D55:AM55" si="53">SUM(D41:D54)</f>
        <v>0</v>
      </c>
      <c r="E55" s="223">
        <f t="shared" si="53"/>
        <v>0</v>
      </c>
      <c r="F55" s="223">
        <f t="shared" si="53"/>
        <v>0</v>
      </c>
      <c r="G55" s="223">
        <f t="shared" si="53"/>
        <v>0</v>
      </c>
      <c r="H55" s="223">
        <f t="shared" si="53"/>
        <v>0</v>
      </c>
      <c r="I55" s="223">
        <f t="shared" si="53"/>
        <v>0</v>
      </c>
      <c r="J55" s="223">
        <f t="shared" si="53"/>
        <v>0</v>
      </c>
      <c r="K55" s="223">
        <f t="shared" si="53"/>
        <v>0</v>
      </c>
      <c r="L55" s="223">
        <f t="shared" si="53"/>
        <v>0</v>
      </c>
      <c r="M55" s="223">
        <f t="shared" si="53"/>
        <v>0</v>
      </c>
      <c r="N55" s="223">
        <f t="shared" si="53"/>
        <v>0</v>
      </c>
      <c r="O55" s="223">
        <f t="shared" si="53"/>
        <v>0</v>
      </c>
      <c r="P55" s="223">
        <f t="shared" si="53"/>
        <v>0</v>
      </c>
      <c r="Q55" s="223">
        <f t="shared" si="53"/>
        <v>0</v>
      </c>
      <c r="R55" s="223">
        <f t="shared" si="53"/>
        <v>0</v>
      </c>
      <c r="S55" s="223">
        <f t="shared" si="53"/>
        <v>0</v>
      </c>
      <c r="T55" s="223">
        <f t="shared" si="53"/>
        <v>0</v>
      </c>
      <c r="U55" s="223">
        <f t="shared" si="53"/>
        <v>0</v>
      </c>
      <c r="V55" s="223">
        <f t="shared" si="53"/>
        <v>0</v>
      </c>
      <c r="W55" s="223">
        <f t="shared" si="53"/>
        <v>0</v>
      </c>
      <c r="X55" s="223">
        <f t="shared" si="53"/>
        <v>0</v>
      </c>
      <c r="Y55" s="223">
        <f t="shared" si="53"/>
        <v>0</v>
      </c>
      <c r="Z55" s="223">
        <f t="shared" si="53"/>
        <v>0</v>
      </c>
      <c r="AA55" s="223">
        <f t="shared" si="53"/>
        <v>0</v>
      </c>
      <c r="AB55" s="223">
        <f t="shared" si="53"/>
        <v>0</v>
      </c>
      <c r="AC55" s="223">
        <f t="shared" si="53"/>
        <v>0</v>
      </c>
      <c r="AD55" s="223">
        <f t="shared" si="53"/>
        <v>0</v>
      </c>
      <c r="AE55" s="223">
        <f t="shared" si="53"/>
        <v>0</v>
      </c>
      <c r="AF55" s="223">
        <f t="shared" si="53"/>
        <v>0</v>
      </c>
      <c r="AG55" s="223">
        <f t="shared" si="53"/>
        <v>0</v>
      </c>
      <c r="AH55" s="223">
        <f t="shared" si="53"/>
        <v>0</v>
      </c>
      <c r="AI55" s="223">
        <f t="shared" si="53"/>
        <v>0</v>
      </c>
      <c r="AJ55" s="223">
        <f t="shared" si="53"/>
        <v>0</v>
      </c>
      <c r="AK55" s="223">
        <f t="shared" si="53"/>
        <v>0</v>
      </c>
      <c r="AL55" s="223">
        <f t="shared" si="53"/>
        <v>0</v>
      </c>
      <c r="AM55" s="223">
        <f t="shared" si="53"/>
        <v>0</v>
      </c>
    </row>
    <row r="56" spans="1:39" x14ac:dyDescent="0.25">
      <c r="A56" s="8"/>
      <c r="B56" s="241"/>
      <c r="C56" s="9"/>
      <c r="D56" s="241"/>
      <c r="E56" s="9"/>
      <c r="F56" s="241"/>
      <c r="G56" s="241"/>
      <c r="H56" s="9"/>
      <c r="I56" s="241"/>
      <c r="J56" s="241"/>
      <c r="K56" s="9"/>
      <c r="L56" s="241"/>
      <c r="M56" s="241"/>
      <c r="N56" s="9"/>
      <c r="O56" s="241"/>
      <c r="P56" s="241"/>
      <c r="Q56" s="9"/>
      <c r="R56" s="241"/>
      <c r="S56" s="241"/>
      <c r="T56" s="9"/>
      <c r="U56" s="241"/>
      <c r="V56" s="241"/>
      <c r="W56" s="9"/>
      <c r="X56" s="241"/>
      <c r="Y56" s="241"/>
      <c r="Z56" s="9"/>
      <c r="AA56" s="241"/>
      <c r="AB56" s="241"/>
      <c r="AC56" s="9"/>
      <c r="AD56" s="241"/>
      <c r="AE56" s="241"/>
      <c r="AF56" s="9"/>
      <c r="AG56" s="241"/>
      <c r="AH56" s="241"/>
      <c r="AI56" s="9"/>
      <c r="AJ56" s="241"/>
      <c r="AK56" s="241"/>
      <c r="AL56" s="9"/>
      <c r="AM56" s="241"/>
    </row>
    <row r="57" spans="1:39" ht="15.75" thickBot="1" x14ac:dyDescent="0.3">
      <c r="A57" s="194" t="s">
        <v>173</v>
      </c>
      <c r="B57" s="194"/>
      <c r="C57" s="194"/>
      <c r="D57" s="194"/>
      <c r="E57" s="194"/>
      <c r="F57" s="194"/>
      <c r="G57" s="194"/>
      <c r="H57" s="194"/>
      <c r="I57" s="194"/>
      <c r="J57" s="194"/>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row>
    <row r="58" spans="1:39" ht="16.5" thickBot="1" x14ac:dyDescent="0.3">
      <c r="A58" s="623" t="s">
        <v>16</v>
      </c>
      <c r="B58" s="17" t="s">
        <v>10</v>
      </c>
      <c r="C58" s="135">
        <f>C$4</f>
        <v>45292</v>
      </c>
      <c r="D58" s="135">
        <f t="shared" ref="D58:AM58" si="54">D$4</f>
        <v>45323</v>
      </c>
      <c r="E58" s="135">
        <f t="shared" si="54"/>
        <v>45352</v>
      </c>
      <c r="F58" s="135">
        <f t="shared" si="54"/>
        <v>45383</v>
      </c>
      <c r="G58" s="135">
        <f t="shared" si="54"/>
        <v>45413</v>
      </c>
      <c r="H58" s="135">
        <f t="shared" si="54"/>
        <v>45444</v>
      </c>
      <c r="I58" s="135">
        <f t="shared" si="54"/>
        <v>45474</v>
      </c>
      <c r="J58" s="135">
        <f t="shared" si="54"/>
        <v>45505</v>
      </c>
      <c r="K58" s="135">
        <f t="shared" si="54"/>
        <v>45536</v>
      </c>
      <c r="L58" s="135">
        <f t="shared" si="54"/>
        <v>45566</v>
      </c>
      <c r="M58" s="135">
        <f t="shared" si="54"/>
        <v>45597</v>
      </c>
      <c r="N58" s="135">
        <f t="shared" si="54"/>
        <v>45627</v>
      </c>
      <c r="O58" s="135">
        <f t="shared" si="54"/>
        <v>45658</v>
      </c>
      <c r="P58" s="135">
        <f t="shared" si="54"/>
        <v>45689</v>
      </c>
      <c r="Q58" s="135">
        <f t="shared" si="54"/>
        <v>45717</v>
      </c>
      <c r="R58" s="135">
        <f t="shared" si="54"/>
        <v>45748</v>
      </c>
      <c r="S58" s="135">
        <f t="shared" si="54"/>
        <v>45778</v>
      </c>
      <c r="T58" s="135">
        <f t="shared" si="54"/>
        <v>45809</v>
      </c>
      <c r="U58" s="135">
        <f t="shared" si="54"/>
        <v>45839</v>
      </c>
      <c r="V58" s="135">
        <f t="shared" si="54"/>
        <v>45870</v>
      </c>
      <c r="W58" s="135">
        <f t="shared" si="54"/>
        <v>45901</v>
      </c>
      <c r="X58" s="135">
        <f t="shared" si="54"/>
        <v>45931</v>
      </c>
      <c r="Y58" s="135">
        <f t="shared" si="54"/>
        <v>45962</v>
      </c>
      <c r="Z58" s="135">
        <f t="shared" si="54"/>
        <v>45992</v>
      </c>
      <c r="AA58" s="135">
        <f t="shared" si="54"/>
        <v>46023</v>
      </c>
      <c r="AB58" s="135">
        <f t="shared" si="54"/>
        <v>46054</v>
      </c>
      <c r="AC58" s="135">
        <f t="shared" si="54"/>
        <v>46082</v>
      </c>
      <c r="AD58" s="135">
        <f t="shared" si="54"/>
        <v>46113</v>
      </c>
      <c r="AE58" s="135">
        <f t="shared" si="54"/>
        <v>46143</v>
      </c>
      <c r="AF58" s="135">
        <f t="shared" si="54"/>
        <v>46174</v>
      </c>
      <c r="AG58" s="135">
        <f t="shared" si="54"/>
        <v>46204</v>
      </c>
      <c r="AH58" s="135">
        <f t="shared" si="54"/>
        <v>46235</v>
      </c>
      <c r="AI58" s="135">
        <f t="shared" si="54"/>
        <v>46266</v>
      </c>
      <c r="AJ58" s="135">
        <f t="shared" si="54"/>
        <v>46296</v>
      </c>
      <c r="AK58" s="135">
        <f t="shared" si="54"/>
        <v>46327</v>
      </c>
      <c r="AL58" s="135">
        <f t="shared" si="54"/>
        <v>46357</v>
      </c>
      <c r="AM58" s="135">
        <f t="shared" si="54"/>
        <v>46388</v>
      </c>
    </row>
    <row r="59" spans="1:39" ht="15" customHeight="1" x14ac:dyDescent="0.25">
      <c r="A59" s="624"/>
      <c r="B59" s="13" t="str">
        <f t="shared" ref="B59:B72" si="55">B41</f>
        <v>Air Comp</v>
      </c>
      <c r="C59" s="23">
        <f>((C5*0.5)-C41)*C78*C93*C$2</f>
        <v>0</v>
      </c>
      <c r="D59" s="23">
        <f>((D5*0.5)+C23-D41)*D78*D93*D$2</f>
        <v>0</v>
      </c>
      <c r="E59" s="23">
        <f t="shared" ref="E59:AM59" si="56">((E5*0.5)+D23-E41)*E78*E93*E$2</f>
        <v>0</v>
      </c>
      <c r="F59" s="23">
        <f t="shared" si="56"/>
        <v>0</v>
      </c>
      <c r="G59" s="23">
        <f t="shared" si="56"/>
        <v>0</v>
      </c>
      <c r="H59" s="23">
        <f t="shared" si="56"/>
        <v>0</v>
      </c>
      <c r="I59" s="23">
        <f t="shared" si="56"/>
        <v>0</v>
      </c>
      <c r="J59" s="23">
        <f t="shared" si="56"/>
        <v>0</v>
      </c>
      <c r="K59" s="23">
        <f t="shared" si="56"/>
        <v>0</v>
      </c>
      <c r="L59" s="23">
        <f t="shared" si="56"/>
        <v>0</v>
      </c>
      <c r="M59" s="23">
        <f t="shared" si="56"/>
        <v>0</v>
      </c>
      <c r="N59" s="23">
        <f t="shared" si="56"/>
        <v>0</v>
      </c>
      <c r="O59" s="23">
        <f t="shared" si="56"/>
        <v>0</v>
      </c>
      <c r="P59" s="23">
        <f t="shared" si="56"/>
        <v>0</v>
      </c>
      <c r="Q59" s="23">
        <f t="shared" si="56"/>
        <v>0</v>
      </c>
      <c r="R59" s="23">
        <f t="shared" si="56"/>
        <v>0</v>
      </c>
      <c r="S59" s="23">
        <f t="shared" si="56"/>
        <v>0</v>
      </c>
      <c r="T59" s="23">
        <f t="shared" si="56"/>
        <v>0</v>
      </c>
      <c r="U59" s="23">
        <f t="shared" si="56"/>
        <v>0</v>
      </c>
      <c r="V59" s="23">
        <f t="shared" si="56"/>
        <v>0</v>
      </c>
      <c r="W59" s="23">
        <f t="shared" si="56"/>
        <v>0</v>
      </c>
      <c r="X59" s="23">
        <f t="shared" si="56"/>
        <v>0</v>
      </c>
      <c r="Y59" s="23">
        <f t="shared" si="56"/>
        <v>0</v>
      </c>
      <c r="Z59" s="23">
        <f t="shared" si="56"/>
        <v>0</v>
      </c>
      <c r="AA59" s="23">
        <f t="shared" si="56"/>
        <v>0</v>
      </c>
      <c r="AB59" s="23">
        <f t="shared" si="56"/>
        <v>0</v>
      </c>
      <c r="AC59" s="23">
        <f t="shared" si="56"/>
        <v>0</v>
      </c>
      <c r="AD59" s="23">
        <f t="shared" si="56"/>
        <v>0</v>
      </c>
      <c r="AE59" s="23">
        <f t="shared" si="56"/>
        <v>0</v>
      </c>
      <c r="AF59" s="23">
        <f t="shared" si="56"/>
        <v>0</v>
      </c>
      <c r="AG59" s="23">
        <f t="shared" si="56"/>
        <v>0</v>
      </c>
      <c r="AH59" s="23">
        <f t="shared" si="56"/>
        <v>0</v>
      </c>
      <c r="AI59" s="23">
        <f t="shared" si="56"/>
        <v>0</v>
      </c>
      <c r="AJ59" s="23">
        <f t="shared" si="56"/>
        <v>0</v>
      </c>
      <c r="AK59" s="23">
        <f t="shared" si="56"/>
        <v>0</v>
      </c>
      <c r="AL59" s="23">
        <f t="shared" si="56"/>
        <v>0</v>
      </c>
      <c r="AM59" s="23">
        <f t="shared" si="56"/>
        <v>0</v>
      </c>
    </row>
    <row r="60" spans="1:39" ht="15.75" x14ac:dyDescent="0.25">
      <c r="A60" s="624"/>
      <c r="B60" s="13" t="str">
        <f t="shared" si="55"/>
        <v>Building Shell</v>
      </c>
      <c r="C60" s="23">
        <f t="shared" ref="C60:C71" si="57">((C6*0.5)-C42)*C79*C94*C$2</f>
        <v>0</v>
      </c>
      <c r="D60" s="23">
        <f t="shared" ref="D60:AM60" si="58">((D6*0.5)+C24-D42)*D79*D94*D$2</f>
        <v>0</v>
      </c>
      <c r="E60" s="23">
        <f t="shared" si="58"/>
        <v>0</v>
      </c>
      <c r="F60" s="23">
        <f t="shared" si="58"/>
        <v>0</v>
      </c>
      <c r="G60" s="23">
        <f t="shared" si="58"/>
        <v>0</v>
      </c>
      <c r="H60" s="23">
        <f t="shared" si="58"/>
        <v>0</v>
      </c>
      <c r="I60" s="23">
        <f t="shared" si="58"/>
        <v>0</v>
      </c>
      <c r="J60" s="23">
        <f t="shared" si="58"/>
        <v>0</v>
      </c>
      <c r="K60" s="23">
        <f t="shared" si="58"/>
        <v>0</v>
      </c>
      <c r="L60" s="23">
        <f t="shared" si="58"/>
        <v>0</v>
      </c>
      <c r="M60" s="23">
        <f t="shared" si="58"/>
        <v>0</v>
      </c>
      <c r="N60" s="23">
        <f t="shared" si="58"/>
        <v>0</v>
      </c>
      <c r="O60" s="23">
        <f t="shared" si="58"/>
        <v>0</v>
      </c>
      <c r="P60" s="23">
        <f t="shared" si="58"/>
        <v>0</v>
      </c>
      <c r="Q60" s="23">
        <f t="shared" si="58"/>
        <v>0</v>
      </c>
      <c r="R60" s="23">
        <f t="shared" si="58"/>
        <v>0</v>
      </c>
      <c r="S60" s="23">
        <f t="shared" si="58"/>
        <v>0</v>
      </c>
      <c r="T60" s="23">
        <f t="shared" si="58"/>
        <v>0</v>
      </c>
      <c r="U60" s="23">
        <f t="shared" si="58"/>
        <v>0</v>
      </c>
      <c r="V60" s="23">
        <f t="shared" si="58"/>
        <v>0</v>
      </c>
      <c r="W60" s="23">
        <f t="shared" si="58"/>
        <v>0</v>
      </c>
      <c r="X60" s="23">
        <f t="shared" si="58"/>
        <v>0</v>
      </c>
      <c r="Y60" s="23">
        <f t="shared" si="58"/>
        <v>0</v>
      </c>
      <c r="Z60" s="23">
        <f t="shared" si="58"/>
        <v>0</v>
      </c>
      <c r="AA60" s="23">
        <f t="shared" si="58"/>
        <v>0</v>
      </c>
      <c r="AB60" s="23">
        <f t="shared" si="58"/>
        <v>0</v>
      </c>
      <c r="AC60" s="23">
        <f t="shared" si="58"/>
        <v>0</v>
      </c>
      <c r="AD60" s="23">
        <f t="shared" si="58"/>
        <v>0</v>
      </c>
      <c r="AE60" s="23">
        <f t="shared" si="58"/>
        <v>0</v>
      </c>
      <c r="AF60" s="23">
        <f t="shared" si="58"/>
        <v>0</v>
      </c>
      <c r="AG60" s="23">
        <f t="shared" si="58"/>
        <v>0</v>
      </c>
      <c r="AH60" s="23">
        <f t="shared" si="58"/>
        <v>0</v>
      </c>
      <c r="AI60" s="23">
        <f t="shared" si="58"/>
        <v>0</v>
      </c>
      <c r="AJ60" s="23">
        <f t="shared" si="58"/>
        <v>0</v>
      </c>
      <c r="AK60" s="23">
        <f t="shared" si="58"/>
        <v>0</v>
      </c>
      <c r="AL60" s="23">
        <f t="shared" si="58"/>
        <v>0</v>
      </c>
      <c r="AM60" s="23">
        <f t="shared" si="58"/>
        <v>0</v>
      </c>
    </row>
    <row r="61" spans="1:39" ht="15.75" x14ac:dyDescent="0.25">
      <c r="A61" s="624"/>
      <c r="B61" s="13" t="str">
        <f t="shared" si="55"/>
        <v>Cooking</v>
      </c>
      <c r="C61" s="23">
        <f t="shared" si="57"/>
        <v>0</v>
      </c>
      <c r="D61" s="23">
        <f t="shared" ref="D61:AM61" si="59">((D7*0.5)+C25-D43)*D80*D95*D$2</f>
        <v>0</v>
      </c>
      <c r="E61" s="23">
        <f t="shared" si="59"/>
        <v>0</v>
      </c>
      <c r="F61" s="23">
        <f t="shared" si="59"/>
        <v>0</v>
      </c>
      <c r="G61" s="23">
        <f t="shared" si="59"/>
        <v>0</v>
      </c>
      <c r="H61" s="23">
        <f t="shared" si="59"/>
        <v>0</v>
      </c>
      <c r="I61" s="23">
        <f t="shared" si="59"/>
        <v>0</v>
      </c>
      <c r="J61" s="23">
        <f t="shared" si="59"/>
        <v>0</v>
      </c>
      <c r="K61" s="23">
        <f t="shared" si="59"/>
        <v>0</v>
      </c>
      <c r="L61" s="23">
        <f t="shared" si="59"/>
        <v>0</v>
      </c>
      <c r="M61" s="23">
        <f t="shared" si="59"/>
        <v>0</v>
      </c>
      <c r="N61" s="23">
        <f t="shared" si="59"/>
        <v>0</v>
      </c>
      <c r="O61" s="23">
        <f t="shared" si="59"/>
        <v>0</v>
      </c>
      <c r="P61" s="23">
        <f t="shared" si="59"/>
        <v>0</v>
      </c>
      <c r="Q61" s="23">
        <f t="shared" si="59"/>
        <v>0</v>
      </c>
      <c r="R61" s="23">
        <f t="shared" si="59"/>
        <v>0</v>
      </c>
      <c r="S61" s="23">
        <f t="shared" si="59"/>
        <v>0</v>
      </c>
      <c r="T61" s="23">
        <f t="shared" si="59"/>
        <v>0</v>
      </c>
      <c r="U61" s="23">
        <f t="shared" si="59"/>
        <v>0</v>
      </c>
      <c r="V61" s="23">
        <f t="shared" si="59"/>
        <v>0</v>
      </c>
      <c r="W61" s="23">
        <f t="shared" si="59"/>
        <v>0</v>
      </c>
      <c r="X61" s="23">
        <f t="shared" si="59"/>
        <v>0</v>
      </c>
      <c r="Y61" s="23">
        <f t="shared" si="59"/>
        <v>0</v>
      </c>
      <c r="Z61" s="23">
        <f t="shared" si="59"/>
        <v>0</v>
      </c>
      <c r="AA61" s="23">
        <f t="shared" si="59"/>
        <v>0</v>
      </c>
      <c r="AB61" s="23">
        <f t="shared" si="59"/>
        <v>0</v>
      </c>
      <c r="AC61" s="23">
        <f t="shared" si="59"/>
        <v>0</v>
      </c>
      <c r="AD61" s="23">
        <f t="shared" si="59"/>
        <v>0</v>
      </c>
      <c r="AE61" s="23">
        <f t="shared" si="59"/>
        <v>0</v>
      </c>
      <c r="AF61" s="23">
        <f t="shared" si="59"/>
        <v>0</v>
      </c>
      <c r="AG61" s="23">
        <f t="shared" si="59"/>
        <v>0</v>
      </c>
      <c r="AH61" s="23">
        <f t="shared" si="59"/>
        <v>0</v>
      </c>
      <c r="AI61" s="23">
        <f t="shared" si="59"/>
        <v>0</v>
      </c>
      <c r="AJ61" s="23">
        <f t="shared" si="59"/>
        <v>0</v>
      </c>
      <c r="AK61" s="23">
        <f t="shared" si="59"/>
        <v>0</v>
      </c>
      <c r="AL61" s="23">
        <f t="shared" si="59"/>
        <v>0</v>
      </c>
      <c r="AM61" s="23">
        <f t="shared" si="59"/>
        <v>0</v>
      </c>
    </row>
    <row r="62" spans="1:39" ht="15.75" x14ac:dyDescent="0.25">
      <c r="A62" s="624"/>
      <c r="B62" s="13" t="str">
        <f t="shared" si="55"/>
        <v>Cooling</v>
      </c>
      <c r="C62" s="23">
        <f t="shared" si="57"/>
        <v>0</v>
      </c>
      <c r="D62" s="23">
        <f t="shared" ref="D62:AM62" si="60">((D8*0.5)+C26-D44)*D81*D96*D$2</f>
        <v>0</v>
      </c>
      <c r="E62" s="23">
        <f t="shared" si="60"/>
        <v>0</v>
      </c>
      <c r="F62" s="23">
        <f t="shared" si="60"/>
        <v>0</v>
      </c>
      <c r="G62" s="23">
        <f t="shared" si="60"/>
        <v>0</v>
      </c>
      <c r="H62" s="23">
        <f t="shared" si="60"/>
        <v>0</v>
      </c>
      <c r="I62" s="23">
        <f t="shared" si="60"/>
        <v>0</v>
      </c>
      <c r="J62" s="23">
        <f t="shared" si="60"/>
        <v>0</v>
      </c>
      <c r="K62" s="23">
        <f t="shared" si="60"/>
        <v>0</v>
      </c>
      <c r="L62" s="23">
        <f t="shared" si="60"/>
        <v>0</v>
      </c>
      <c r="M62" s="23">
        <f t="shared" si="60"/>
        <v>0</v>
      </c>
      <c r="N62" s="23">
        <f t="shared" si="60"/>
        <v>0</v>
      </c>
      <c r="O62" s="23">
        <f t="shared" si="60"/>
        <v>0</v>
      </c>
      <c r="P62" s="23">
        <f t="shared" si="60"/>
        <v>0</v>
      </c>
      <c r="Q62" s="23">
        <f t="shared" si="60"/>
        <v>0</v>
      </c>
      <c r="R62" s="23">
        <f t="shared" si="60"/>
        <v>0</v>
      </c>
      <c r="S62" s="23">
        <f t="shared" si="60"/>
        <v>0</v>
      </c>
      <c r="T62" s="23">
        <f t="shared" si="60"/>
        <v>0</v>
      </c>
      <c r="U62" s="23">
        <f t="shared" si="60"/>
        <v>0</v>
      </c>
      <c r="V62" s="23">
        <f t="shared" si="60"/>
        <v>0</v>
      </c>
      <c r="W62" s="23">
        <f t="shared" si="60"/>
        <v>0</v>
      </c>
      <c r="X62" s="23">
        <f t="shared" si="60"/>
        <v>0</v>
      </c>
      <c r="Y62" s="23">
        <f t="shared" si="60"/>
        <v>0</v>
      </c>
      <c r="Z62" s="23">
        <f t="shared" si="60"/>
        <v>0</v>
      </c>
      <c r="AA62" s="23">
        <f t="shared" si="60"/>
        <v>0</v>
      </c>
      <c r="AB62" s="23">
        <f t="shared" si="60"/>
        <v>0</v>
      </c>
      <c r="AC62" s="23">
        <f t="shared" si="60"/>
        <v>0</v>
      </c>
      <c r="AD62" s="23">
        <f t="shared" si="60"/>
        <v>0</v>
      </c>
      <c r="AE62" s="23">
        <f t="shared" si="60"/>
        <v>0</v>
      </c>
      <c r="AF62" s="23">
        <f t="shared" si="60"/>
        <v>0</v>
      </c>
      <c r="AG62" s="23">
        <f t="shared" si="60"/>
        <v>0</v>
      </c>
      <c r="AH62" s="23">
        <f t="shared" si="60"/>
        <v>0</v>
      </c>
      <c r="AI62" s="23">
        <f t="shared" si="60"/>
        <v>0</v>
      </c>
      <c r="AJ62" s="23">
        <f t="shared" si="60"/>
        <v>0</v>
      </c>
      <c r="AK62" s="23">
        <f t="shared" si="60"/>
        <v>0</v>
      </c>
      <c r="AL62" s="23">
        <f t="shared" si="60"/>
        <v>0</v>
      </c>
      <c r="AM62" s="23">
        <f t="shared" si="60"/>
        <v>0</v>
      </c>
    </row>
    <row r="63" spans="1:39" ht="15.75" x14ac:dyDescent="0.25">
      <c r="A63" s="624"/>
      <c r="B63" s="13" t="str">
        <f t="shared" si="55"/>
        <v>Ext Lighting</v>
      </c>
      <c r="C63" s="23">
        <f t="shared" si="57"/>
        <v>0</v>
      </c>
      <c r="D63" s="23">
        <f t="shared" ref="D63:AM63" si="61">((D9*0.5)+C27-D45)*D82*D97*D$2</f>
        <v>0</v>
      </c>
      <c r="E63" s="23">
        <f t="shared" si="61"/>
        <v>0</v>
      </c>
      <c r="F63" s="23">
        <f t="shared" si="61"/>
        <v>0</v>
      </c>
      <c r="G63" s="23">
        <f t="shared" si="61"/>
        <v>0</v>
      </c>
      <c r="H63" s="23">
        <f t="shared" si="61"/>
        <v>0</v>
      </c>
      <c r="I63" s="23">
        <f t="shared" si="61"/>
        <v>0</v>
      </c>
      <c r="J63" s="23">
        <f t="shared" si="61"/>
        <v>0</v>
      </c>
      <c r="K63" s="23">
        <f t="shared" si="61"/>
        <v>0</v>
      </c>
      <c r="L63" s="23">
        <f t="shared" si="61"/>
        <v>0</v>
      </c>
      <c r="M63" s="23">
        <f t="shared" si="61"/>
        <v>0</v>
      </c>
      <c r="N63" s="23">
        <f t="shared" si="61"/>
        <v>0</v>
      </c>
      <c r="O63" s="23">
        <f t="shared" si="61"/>
        <v>0</v>
      </c>
      <c r="P63" s="23">
        <f t="shared" si="61"/>
        <v>0</v>
      </c>
      <c r="Q63" s="23">
        <f t="shared" si="61"/>
        <v>0</v>
      </c>
      <c r="R63" s="23">
        <f t="shared" si="61"/>
        <v>0</v>
      </c>
      <c r="S63" s="23">
        <f t="shared" si="61"/>
        <v>0</v>
      </c>
      <c r="T63" s="23">
        <f t="shared" si="61"/>
        <v>0</v>
      </c>
      <c r="U63" s="23">
        <f t="shared" si="61"/>
        <v>0</v>
      </c>
      <c r="V63" s="23">
        <f t="shared" si="61"/>
        <v>0</v>
      </c>
      <c r="W63" s="23">
        <f t="shared" si="61"/>
        <v>0</v>
      </c>
      <c r="X63" s="23">
        <f t="shared" si="61"/>
        <v>0</v>
      </c>
      <c r="Y63" s="23">
        <f t="shared" si="61"/>
        <v>0</v>
      </c>
      <c r="Z63" s="23">
        <f t="shared" si="61"/>
        <v>0</v>
      </c>
      <c r="AA63" s="23">
        <f t="shared" si="61"/>
        <v>0</v>
      </c>
      <c r="AB63" s="23">
        <f t="shared" si="61"/>
        <v>0</v>
      </c>
      <c r="AC63" s="23">
        <f t="shared" si="61"/>
        <v>0</v>
      </c>
      <c r="AD63" s="23">
        <f t="shared" si="61"/>
        <v>0</v>
      </c>
      <c r="AE63" s="23">
        <f t="shared" si="61"/>
        <v>0</v>
      </c>
      <c r="AF63" s="23">
        <f t="shared" si="61"/>
        <v>0</v>
      </c>
      <c r="AG63" s="23">
        <f t="shared" si="61"/>
        <v>0</v>
      </c>
      <c r="AH63" s="23">
        <f t="shared" si="61"/>
        <v>0</v>
      </c>
      <c r="AI63" s="23">
        <f t="shared" si="61"/>
        <v>0</v>
      </c>
      <c r="AJ63" s="23">
        <f t="shared" si="61"/>
        <v>0</v>
      </c>
      <c r="AK63" s="23">
        <f t="shared" si="61"/>
        <v>0</v>
      </c>
      <c r="AL63" s="23">
        <f t="shared" si="61"/>
        <v>0</v>
      </c>
      <c r="AM63" s="23">
        <f t="shared" si="61"/>
        <v>0</v>
      </c>
    </row>
    <row r="64" spans="1:39" ht="15.75" x14ac:dyDescent="0.25">
      <c r="A64" s="624"/>
      <c r="B64" s="13" t="str">
        <f t="shared" si="55"/>
        <v>Heating</v>
      </c>
      <c r="C64" s="23">
        <f t="shared" si="57"/>
        <v>0</v>
      </c>
      <c r="D64" s="23">
        <f t="shared" ref="D64:AM64" si="62">((D10*0.5)+C28-D46)*D83*D98*D$2</f>
        <v>0</v>
      </c>
      <c r="E64" s="23">
        <f t="shared" si="62"/>
        <v>0</v>
      </c>
      <c r="F64" s="23">
        <f t="shared" si="62"/>
        <v>0</v>
      </c>
      <c r="G64" s="23">
        <f t="shared" si="62"/>
        <v>0</v>
      </c>
      <c r="H64" s="23">
        <f t="shared" si="62"/>
        <v>0</v>
      </c>
      <c r="I64" s="23">
        <f t="shared" si="62"/>
        <v>0</v>
      </c>
      <c r="J64" s="23">
        <f t="shared" si="62"/>
        <v>0</v>
      </c>
      <c r="K64" s="23">
        <f t="shared" si="62"/>
        <v>0</v>
      </c>
      <c r="L64" s="23">
        <f t="shared" si="62"/>
        <v>0</v>
      </c>
      <c r="M64" s="23">
        <f t="shared" si="62"/>
        <v>0</v>
      </c>
      <c r="N64" s="23">
        <f t="shared" si="62"/>
        <v>0</v>
      </c>
      <c r="O64" s="23">
        <f t="shared" si="62"/>
        <v>0</v>
      </c>
      <c r="P64" s="23">
        <f t="shared" si="62"/>
        <v>0</v>
      </c>
      <c r="Q64" s="23">
        <f t="shared" si="62"/>
        <v>0</v>
      </c>
      <c r="R64" s="23">
        <f t="shared" si="62"/>
        <v>0</v>
      </c>
      <c r="S64" s="23">
        <f t="shared" si="62"/>
        <v>0</v>
      </c>
      <c r="T64" s="23">
        <f t="shared" si="62"/>
        <v>0</v>
      </c>
      <c r="U64" s="23">
        <f t="shared" si="62"/>
        <v>0</v>
      </c>
      <c r="V64" s="23">
        <f t="shared" si="62"/>
        <v>0</v>
      </c>
      <c r="W64" s="23">
        <f t="shared" si="62"/>
        <v>0</v>
      </c>
      <c r="X64" s="23">
        <f t="shared" si="62"/>
        <v>0</v>
      </c>
      <c r="Y64" s="23">
        <f t="shared" si="62"/>
        <v>0</v>
      </c>
      <c r="Z64" s="23">
        <f t="shared" si="62"/>
        <v>0</v>
      </c>
      <c r="AA64" s="23">
        <f t="shared" si="62"/>
        <v>0</v>
      </c>
      <c r="AB64" s="23">
        <f t="shared" si="62"/>
        <v>0</v>
      </c>
      <c r="AC64" s="23">
        <f t="shared" si="62"/>
        <v>0</v>
      </c>
      <c r="AD64" s="23">
        <f t="shared" si="62"/>
        <v>0</v>
      </c>
      <c r="AE64" s="23">
        <f t="shared" si="62"/>
        <v>0</v>
      </c>
      <c r="AF64" s="23">
        <f t="shared" si="62"/>
        <v>0</v>
      </c>
      <c r="AG64" s="23">
        <f t="shared" si="62"/>
        <v>0</v>
      </c>
      <c r="AH64" s="23">
        <f t="shared" si="62"/>
        <v>0</v>
      </c>
      <c r="AI64" s="23">
        <f t="shared" si="62"/>
        <v>0</v>
      </c>
      <c r="AJ64" s="23">
        <f t="shared" si="62"/>
        <v>0</v>
      </c>
      <c r="AK64" s="23">
        <f t="shared" si="62"/>
        <v>0</v>
      </c>
      <c r="AL64" s="23">
        <f t="shared" si="62"/>
        <v>0</v>
      </c>
      <c r="AM64" s="23">
        <f t="shared" si="62"/>
        <v>0</v>
      </c>
    </row>
    <row r="65" spans="1:41" ht="15.75" x14ac:dyDescent="0.25">
      <c r="A65" s="624"/>
      <c r="B65" s="13" t="str">
        <f t="shared" si="55"/>
        <v>HVAC</v>
      </c>
      <c r="C65" s="23">
        <f t="shared" si="57"/>
        <v>0</v>
      </c>
      <c r="D65" s="23">
        <f t="shared" ref="D65:AM65" si="63">((D11*0.5)+C29-D47)*D84*D99*D$2</f>
        <v>0</v>
      </c>
      <c r="E65" s="23">
        <f t="shared" si="63"/>
        <v>0</v>
      </c>
      <c r="F65" s="23">
        <f t="shared" si="63"/>
        <v>0</v>
      </c>
      <c r="G65" s="23">
        <f t="shared" si="63"/>
        <v>0</v>
      </c>
      <c r="H65" s="23">
        <f t="shared" si="63"/>
        <v>0</v>
      </c>
      <c r="I65" s="23">
        <f t="shared" si="63"/>
        <v>0</v>
      </c>
      <c r="J65" s="23">
        <f t="shared" si="63"/>
        <v>0</v>
      </c>
      <c r="K65" s="23">
        <f t="shared" si="63"/>
        <v>0</v>
      </c>
      <c r="L65" s="23">
        <f t="shared" si="63"/>
        <v>0</v>
      </c>
      <c r="M65" s="23">
        <f t="shared" si="63"/>
        <v>0</v>
      </c>
      <c r="N65" s="23">
        <f t="shared" si="63"/>
        <v>0</v>
      </c>
      <c r="O65" s="23">
        <f t="shared" si="63"/>
        <v>0</v>
      </c>
      <c r="P65" s="23">
        <f t="shared" si="63"/>
        <v>0</v>
      </c>
      <c r="Q65" s="23">
        <f t="shared" si="63"/>
        <v>0</v>
      </c>
      <c r="R65" s="23">
        <f t="shared" si="63"/>
        <v>0</v>
      </c>
      <c r="S65" s="23">
        <f t="shared" si="63"/>
        <v>0</v>
      </c>
      <c r="T65" s="23">
        <f t="shared" si="63"/>
        <v>0</v>
      </c>
      <c r="U65" s="23">
        <f t="shared" si="63"/>
        <v>0</v>
      </c>
      <c r="V65" s="23">
        <f t="shared" si="63"/>
        <v>0</v>
      </c>
      <c r="W65" s="23">
        <f t="shared" si="63"/>
        <v>0</v>
      </c>
      <c r="X65" s="23">
        <f t="shared" si="63"/>
        <v>0</v>
      </c>
      <c r="Y65" s="23">
        <f t="shared" si="63"/>
        <v>0</v>
      </c>
      <c r="Z65" s="23">
        <f t="shared" si="63"/>
        <v>0</v>
      </c>
      <c r="AA65" s="23">
        <f t="shared" si="63"/>
        <v>0</v>
      </c>
      <c r="AB65" s="23">
        <f t="shared" si="63"/>
        <v>0</v>
      </c>
      <c r="AC65" s="23">
        <f t="shared" si="63"/>
        <v>0</v>
      </c>
      <c r="AD65" s="23">
        <f t="shared" si="63"/>
        <v>0</v>
      </c>
      <c r="AE65" s="23">
        <f t="shared" si="63"/>
        <v>0</v>
      </c>
      <c r="AF65" s="23">
        <f t="shared" si="63"/>
        <v>0</v>
      </c>
      <c r="AG65" s="23">
        <f t="shared" si="63"/>
        <v>0</v>
      </c>
      <c r="AH65" s="23">
        <f t="shared" si="63"/>
        <v>0</v>
      </c>
      <c r="AI65" s="23">
        <f t="shared" si="63"/>
        <v>0</v>
      </c>
      <c r="AJ65" s="23">
        <f t="shared" si="63"/>
        <v>0</v>
      </c>
      <c r="AK65" s="23">
        <f t="shared" si="63"/>
        <v>0</v>
      </c>
      <c r="AL65" s="23">
        <f t="shared" si="63"/>
        <v>0</v>
      </c>
      <c r="AM65" s="23">
        <f t="shared" si="63"/>
        <v>0</v>
      </c>
    </row>
    <row r="66" spans="1:41" ht="15.75" x14ac:dyDescent="0.25">
      <c r="A66" s="624"/>
      <c r="B66" s="13" t="str">
        <f t="shared" si="55"/>
        <v>Lighting</v>
      </c>
      <c r="C66" s="23">
        <f t="shared" si="57"/>
        <v>0</v>
      </c>
      <c r="D66" s="23">
        <f t="shared" ref="D66:AM66" si="64">((D12*0.5)+C30-D48)*D85*D100*D$2</f>
        <v>0</v>
      </c>
      <c r="E66" s="23">
        <f t="shared" si="64"/>
        <v>0</v>
      </c>
      <c r="F66" s="23">
        <f t="shared" si="64"/>
        <v>0</v>
      </c>
      <c r="G66" s="23">
        <f t="shared" si="64"/>
        <v>0</v>
      </c>
      <c r="H66" s="23">
        <f t="shared" si="64"/>
        <v>0</v>
      </c>
      <c r="I66" s="23">
        <f t="shared" si="64"/>
        <v>0</v>
      </c>
      <c r="J66" s="23">
        <f t="shared" si="64"/>
        <v>0</v>
      </c>
      <c r="K66" s="23">
        <f t="shared" si="64"/>
        <v>0</v>
      </c>
      <c r="L66" s="23">
        <f t="shared" si="64"/>
        <v>0</v>
      </c>
      <c r="M66" s="23">
        <f t="shared" si="64"/>
        <v>0</v>
      </c>
      <c r="N66" s="23">
        <f t="shared" si="64"/>
        <v>0</v>
      </c>
      <c r="O66" s="23">
        <f t="shared" si="64"/>
        <v>0</v>
      </c>
      <c r="P66" s="23">
        <f t="shared" si="64"/>
        <v>0</v>
      </c>
      <c r="Q66" s="23">
        <f t="shared" si="64"/>
        <v>0</v>
      </c>
      <c r="R66" s="23">
        <f t="shared" si="64"/>
        <v>0</v>
      </c>
      <c r="S66" s="23">
        <f t="shared" si="64"/>
        <v>0</v>
      </c>
      <c r="T66" s="23">
        <f t="shared" si="64"/>
        <v>0</v>
      </c>
      <c r="U66" s="23">
        <f t="shared" si="64"/>
        <v>0</v>
      </c>
      <c r="V66" s="23">
        <f t="shared" si="64"/>
        <v>0</v>
      </c>
      <c r="W66" s="23">
        <f t="shared" si="64"/>
        <v>0</v>
      </c>
      <c r="X66" s="23">
        <f t="shared" si="64"/>
        <v>0</v>
      </c>
      <c r="Y66" s="23">
        <f t="shared" si="64"/>
        <v>0</v>
      </c>
      <c r="Z66" s="23">
        <f t="shared" si="64"/>
        <v>0</v>
      </c>
      <c r="AA66" s="23">
        <f t="shared" si="64"/>
        <v>0</v>
      </c>
      <c r="AB66" s="23">
        <f t="shared" si="64"/>
        <v>0</v>
      </c>
      <c r="AC66" s="23">
        <f t="shared" si="64"/>
        <v>0</v>
      </c>
      <c r="AD66" s="23">
        <f t="shared" si="64"/>
        <v>0</v>
      </c>
      <c r="AE66" s="23">
        <f t="shared" si="64"/>
        <v>0</v>
      </c>
      <c r="AF66" s="23">
        <f t="shared" si="64"/>
        <v>0</v>
      </c>
      <c r="AG66" s="23">
        <f t="shared" si="64"/>
        <v>0</v>
      </c>
      <c r="AH66" s="23">
        <f t="shared" si="64"/>
        <v>0</v>
      </c>
      <c r="AI66" s="23">
        <f t="shared" si="64"/>
        <v>0</v>
      </c>
      <c r="AJ66" s="23">
        <f t="shared" si="64"/>
        <v>0</v>
      </c>
      <c r="AK66" s="23">
        <f t="shared" si="64"/>
        <v>0</v>
      </c>
      <c r="AL66" s="23">
        <f t="shared" si="64"/>
        <v>0</v>
      </c>
      <c r="AM66" s="23">
        <f t="shared" si="64"/>
        <v>0</v>
      </c>
    </row>
    <row r="67" spans="1:41" ht="15.75" x14ac:dyDescent="0.25">
      <c r="A67" s="624"/>
      <c r="B67" s="13" t="str">
        <f t="shared" si="55"/>
        <v>Miscellaneous</v>
      </c>
      <c r="C67" s="23">
        <f t="shared" si="57"/>
        <v>0</v>
      </c>
      <c r="D67" s="23">
        <f t="shared" ref="D67:AM67" si="65">((D13*0.5)+C31-D49)*D86*D101*D$2</f>
        <v>0</v>
      </c>
      <c r="E67" s="23">
        <f t="shared" si="65"/>
        <v>0</v>
      </c>
      <c r="F67" s="23">
        <f t="shared" si="65"/>
        <v>0</v>
      </c>
      <c r="G67" s="23">
        <f t="shared" si="65"/>
        <v>0</v>
      </c>
      <c r="H67" s="23">
        <f t="shared" si="65"/>
        <v>0</v>
      </c>
      <c r="I67" s="23">
        <f t="shared" si="65"/>
        <v>0</v>
      </c>
      <c r="J67" s="23">
        <f t="shared" si="65"/>
        <v>0</v>
      </c>
      <c r="K67" s="23">
        <f t="shared" si="65"/>
        <v>0</v>
      </c>
      <c r="L67" s="23">
        <f t="shared" si="65"/>
        <v>0</v>
      </c>
      <c r="M67" s="23">
        <f t="shared" si="65"/>
        <v>0</v>
      </c>
      <c r="N67" s="23">
        <f t="shared" si="65"/>
        <v>0</v>
      </c>
      <c r="O67" s="23">
        <f t="shared" si="65"/>
        <v>0</v>
      </c>
      <c r="P67" s="23">
        <f t="shared" si="65"/>
        <v>0</v>
      </c>
      <c r="Q67" s="23">
        <f t="shared" si="65"/>
        <v>0</v>
      </c>
      <c r="R67" s="23">
        <f t="shared" si="65"/>
        <v>0</v>
      </c>
      <c r="S67" s="23">
        <f t="shared" si="65"/>
        <v>0</v>
      </c>
      <c r="T67" s="23">
        <f t="shared" si="65"/>
        <v>0</v>
      </c>
      <c r="U67" s="23">
        <f t="shared" si="65"/>
        <v>0</v>
      </c>
      <c r="V67" s="23">
        <f t="shared" si="65"/>
        <v>0</v>
      </c>
      <c r="W67" s="23">
        <f t="shared" si="65"/>
        <v>0</v>
      </c>
      <c r="X67" s="23">
        <f t="shared" si="65"/>
        <v>0</v>
      </c>
      <c r="Y67" s="23">
        <f t="shared" si="65"/>
        <v>0</v>
      </c>
      <c r="Z67" s="23">
        <f t="shared" si="65"/>
        <v>0</v>
      </c>
      <c r="AA67" s="23">
        <f t="shared" si="65"/>
        <v>0</v>
      </c>
      <c r="AB67" s="23">
        <f t="shared" si="65"/>
        <v>0</v>
      </c>
      <c r="AC67" s="23">
        <f t="shared" si="65"/>
        <v>0</v>
      </c>
      <c r="AD67" s="23">
        <f t="shared" si="65"/>
        <v>0</v>
      </c>
      <c r="AE67" s="23">
        <f t="shared" si="65"/>
        <v>0</v>
      </c>
      <c r="AF67" s="23">
        <f t="shared" si="65"/>
        <v>0</v>
      </c>
      <c r="AG67" s="23">
        <f t="shared" si="65"/>
        <v>0</v>
      </c>
      <c r="AH67" s="23">
        <f t="shared" si="65"/>
        <v>0</v>
      </c>
      <c r="AI67" s="23">
        <f t="shared" si="65"/>
        <v>0</v>
      </c>
      <c r="AJ67" s="23">
        <f t="shared" si="65"/>
        <v>0</v>
      </c>
      <c r="AK67" s="23">
        <f t="shared" si="65"/>
        <v>0</v>
      </c>
      <c r="AL67" s="23">
        <f t="shared" si="65"/>
        <v>0</v>
      </c>
      <c r="AM67" s="23">
        <f t="shared" si="65"/>
        <v>0</v>
      </c>
    </row>
    <row r="68" spans="1:41" ht="15.75" customHeight="1" x14ac:dyDescent="0.25">
      <c r="A68" s="624"/>
      <c r="B68" s="13" t="str">
        <f t="shared" si="55"/>
        <v>Motors</v>
      </c>
      <c r="C68" s="23">
        <f t="shared" si="57"/>
        <v>0</v>
      </c>
      <c r="D68" s="23">
        <f t="shared" ref="D68:AM68" si="66">((D14*0.5)+C32-D50)*D87*D102*D$2</f>
        <v>0</v>
      </c>
      <c r="E68" s="23">
        <f t="shared" si="66"/>
        <v>0</v>
      </c>
      <c r="F68" s="23">
        <f t="shared" si="66"/>
        <v>0</v>
      </c>
      <c r="G68" s="23">
        <f t="shared" si="66"/>
        <v>0</v>
      </c>
      <c r="H68" s="23">
        <f t="shared" si="66"/>
        <v>0</v>
      </c>
      <c r="I68" s="23">
        <f t="shared" si="66"/>
        <v>0</v>
      </c>
      <c r="J68" s="23">
        <f t="shared" si="66"/>
        <v>0</v>
      </c>
      <c r="K68" s="23">
        <f t="shared" si="66"/>
        <v>0</v>
      </c>
      <c r="L68" s="23">
        <f t="shared" si="66"/>
        <v>0</v>
      </c>
      <c r="M68" s="23">
        <f t="shared" si="66"/>
        <v>0</v>
      </c>
      <c r="N68" s="23">
        <f t="shared" si="66"/>
        <v>0</v>
      </c>
      <c r="O68" s="23">
        <f t="shared" si="66"/>
        <v>0</v>
      </c>
      <c r="P68" s="23">
        <f t="shared" si="66"/>
        <v>0</v>
      </c>
      <c r="Q68" s="23">
        <f t="shared" si="66"/>
        <v>0</v>
      </c>
      <c r="R68" s="23">
        <f t="shared" si="66"/>
        <v>0</v>
      </c>
      <c r="S68" s="23">
        <f t="shared" si="66"/>
        <v>0</v>
      </c>
      <c r="T68" s="23">
        <f t="shared" si="66"/>
        <v>0</v>
      </c>
      <c r="U68" s="23">
        <f t="shared" si="66"/>
        <v>0</v>
      </c>
      <c r="V68" s="23">
        <f t="shared" si="66"/>
        <v>0</v>
      </c>
      <c r="W68" s="23">
        <f t="shared" si="66"/>
        <v>0</v>
      </c>
      <c r="X68" s="23">
        <f t="shared" si="66"/>
        <v>0</v>
      </c>
      <c r="Y68" s="23">
        <f t="shared" si="66"/>
        <v>0</v>
      </c>
      <c r="Z68" s="23">
        <f t="shared" si="66"/>
        <v>0</v>
      </c>
      <c r="AA68" s="23">
        <f t="shared" si="66"/>
        <v>0</v>
      </c>
      <c r="AB68" s="23">
        <f t="shared" si="66"/>
        <v>0</v>
      </c>
      <c r="AC68" s="23">
        <f t="shared" si="66"/>
        <v>0</v>
      </c>
      <c r="AD68" s="23">
        <f t="shared" si="66"/>
        <v>0</v>
      </c>
      <c r="AE68" s="23">
        <f t="shared" si="66"/>
        <v>0</v>
      </c>
      <c r="AF68" s="23">
        <f t="shared" si="66"/>
        <v>0</v>
      </c>
      <c r="AG68" s="23">
        <f t="shared" si="66"/>
        <v>0</v>
      </c>
      <c r="AH68" s="23">
        <f t="shared" si="66"/>
        <v>0</v>
      </c>
      <c r="AI68" s="23">
        <f t="shared" si="66"/>
        <v>0</v>
      </c>
      <c r="AJ68" s="23">
        <f t="shared" si="66"/>
        <v>0</v>
      </c>
      <c r="AK68" s="23">
        <f t="shared" si="66"/>
        <v>0</v>
      </c>
      <c r="AL68" s="23">
        <f t="shared" si="66"/>
        <v>0</v>
      </c>
      <c r="AM68" s="23">
        <f t="shared" si="66"/>
        <v>0</v>
      </c>
    </row>
    <row r="69" spans="1:41" ht="15.75" x14ac:dyDescent="0.25">
      <c r="A69" s="624"/>
      <c r="B69" s="13" t="str">
        <f t="shared" si="55"/>
        <v>Process</v>
      </c>
      <c r="C69" s="23">
        <f t="shared" si="57"/>
        <v>0</v>
      </c>
      <c r="D69" s="23">
        <f t="shared" ref="D69:AM69" si="67">((D15*0.5)+C33-D51)*D88*D103*D$2</f>
        <v>0</v>
      </c>
      <c r="E69" s="23">
        <f t="shared" si="67"/>
        <v>0</v>
      </c>
      <c r="F69" s="23">
        <f t="shared" si="67"/>
        <v>0</v>
      </c>
      <c r="G69" s="23">
        <f t="shared" si="67"/>
        <v>0</v>
      </c>
      <c r="H69" s="23">
        <f t="shared" si="67"/>
        <v>0</v>
      </c>
      <c r="I69" s="23">
        <f t="shared" si="67"/>
        <v>0</v>
      </c>
      <c r="J69" s="23">
        <f t="shared" si="67"/>
        <v>0</v>
      </c>
      <c r="K69" s="23">
        <f t="shared" si="67"/>
        <v>0</v>
      </c>
      <c r="L69" s="23">
        <f t="shared" si="67"/>
        <v>0</v>
      </c>
      <c r="M69" s="23">
        <f t="shared" si="67"/>
        <v>0</v>
      </c>
      <c r="N69" s="23">
        <f t="shared" si="67"/>
        <v>0</v>
      </c>
      <c r="O69" s="23">
        <f t="shared" si="67"/>
        <v>0</v>
      </c>
      <c r="P69" s="23">
        <f t="shared" si="67"/>
        <v>0</v>
      </c>
      <c r="Q69" s="23">
        <f t="shared" si="67"/>
        <v>0</v>
      </c>
      <c r="R69" s="23">
        <f t="shared" si="67"/>
        <v>0</v>
      </c>
      <c r="S69" s="23">
        <f t="shared" si="67"/>
        <v>0</v>
      </c>
      <c r="T69" s="23">
        <f t="shared" si="67"/>
        <v>0</v>
      </c>
      <c r="U69" s="23">
        <f t="shared" si="67"/>
        <v>0</v>
      </c>
      <c r="V69" s="23">
        <f t="shared" si="67"/>
        <v>0</v>
      </c>
      <c r="W69" s="23">
        <f t="shared" si="67"/>
        <v>0</v>
      </c>
      <c r="X69" s="23">
        <f t="shared" si="67"/>
        <v>0</v>
      </c>
      <c r="Y69" s="23">
        <f t="shared" si="67"/>
        <v>0</v>
      </c>
      <c r="Z69" s="23">
        <f t="shared" si="67"/>
        <v>0</v>
      </c>
      <c r="AA69" s="23">
        <f t="shared" si="67"/>
        <v>0</v>
      </c>
      <c r="AB69" s="23">
        <f t="shared" si="67"/>
        <v>0</v>
      </c>
      <c r="AC69" s="23">
        <f t="shared" si="67"/>
        <v>0</v>
      </c>
      <c r="AD69" s="23">
        <f t="shared" si="67"/>
        <v>0</v>
      </c>
      <c r="AE69" s="23">
        <f t="shared" si="67"/>
        <v>0</v>
      </c>
      <c r="AF69" s="23">
        <f t="shared" si="67"/>
        <v>0</v>
      </c>
      <c r="AG69" s="23">
        <f t="shared" si="67"/>
        <v>0</v>
      </c>
      <c r="AH69" s="23">
        <f t="shared" si="67"/>
        <v>0</v>
      </c>
      <c r="AI69" s="23">
        <f t="shared" si="67"/>
        <v>0</v>
      </c>
      <c r="AJ69" s="23">
        <f t="shared" si="67"/>
        <v>0</v>
      </c>
      <c r="AK69" s="23">
        <f t="shared" si="67"/>
        <v>0</v>
      </c>
      <c r="AL69" s="23">
        <f t="shared" si="67"/>
        <v>0</v>
      </c>
      <c r="AM69" s="23">
        <f t="shared" si="67"/>
        <v>0</v>
      </c>
    </row>
    <row r="70" spans="1:41" ht="15.75" x14ac:dyDescent="0.25">
      <c r="A70" s="624"/>
      <c r="B70" s="13" t="str">
        <f t="shared" si="55"/>
        <v>Refrigeration</v>
      </c>
      <c r="C70" s="23">
        <f t="shared" si="57"/>
        <v>0</v>
      </c>
      <c r="D70" s="23">
        <f t="shared" ref="D70:AM70" si="68">((D16*0.5)+C34-D52)*D89*D104*D$2</f>
        <v>0</v>
      </c>
      <c r="E70" s="23">
        <f t="shared" si="68"/>
        <v>0</v>
      </c>
      <c r="F70" s="23">
        <f t="shared" si="68"/>
        <v>0</v>
      </c>
      <c r="G70" s="23">
        <f t="shared" si="68"/>
        <v>0</v>
      </c>
      <c r="H70" s="23">
        <f t="shared" si="68"/>
        <v>0</v>
      </c>
      <c r="I70" s="23">
        <f t="shared" si="68"/>
        <v>0</v>
      </c>
      <c r="J70" s="23">
        <f t="shared" si="68"/>
        <v>0</v>
      </c>
      <c r="K70" s="23">
        <f t="shared" si="68"/>
        <v>0</v>
      </c>
      <c r="L70" s="23">
        <f t="shared" si="68"/>
        <v>0</v>
      </c>
      <c r="M70" s="23">
        <f t="shared" si="68"/>
        <v>0</v>
      </c>
      <c r="N70" s="23">
        <f t="shared" si="68"/>
        <v>0</v>
      </c>
      <c r="O70" s="23">
        <f t="shared" si="68"/>
        <v>0</v>
      </c>
      <c r="P70" s="23">
        <f t="shared" si="68"/>
        <v>0</v>
      </c>
      <c r="Q70" s="23">
        <f t="shared" si="68"/>
        <v>0</v>
      </c>
      <c r="R70" s="23">
        <f t="shared" si="68"/>
        <v>0</v>
      </c>
      <c r="S70" s="23">
        <f t="shared" si="68"/>
        <v>0</v>
      </c>
      <c r="T70" s="23">
        <f t="shared" si="68"/>
        <v>0</v>
      </c>
      <c r="U70" s="23">
        <f t="shared" si="68"/>
        <v>0</v>
      </c>
      <c r="V70" s="23">
        <f t="shared" si="68"/>
        <v>0</v>
      </c>
      <c r="W70" s="23">
        <f t="shared" si="68"/>
        <v>0</v>
      </c>
      <c r="X70" s="23">
        <f t="shared" si="68"/>
        <v>0</v>
      </c>
      <c r="Y70" s="23">
        <f t="shared" si="68"/>
        <v>0</v>
      </c>
      <c r="Z70" s="23">
        <f t="shared" si="68"/>
        <v>0</v>
      </c>
      <c r="AA70" s="23">
        <f t="shared" si="68"/>
        <v>0</v>
      </c>
      <c r="AB70" s="23">
        <f t="shared" si="68"/>
        <v>0</v>
      </c>
      <c r="AC70" s="23">
        <f t="shared" si="68"/>
        <v>0</v>
      </c>
      <c r="AD70" s="23">
        <f t="shared" si="68"/>
        <v>0</v>
      </c>
      <c r="AE70" s="23">
        <f t="shared" si="68"/>
        <v>0</v>
      </c>
      <c r="AF70" s="23">
        <f t="shared" si="68"/>
        <v>0</v>
      </c>
      <c r="AG70" s="23">
        <f t="shared" si="68"/>
        <v>0</v>
      </c>
      <c r="AH70" s="23">
        <f t="shared" si="68"/>
        <v>0</v>
      </c>
      <c r="AI70" s="23">
        <f t="shared" si="68"/>
        <v>0</v>
      </c>
      <c r="AJ70" s="23">
        <f t="shared" si="68"/>
        <v>0</v>
      </c>
      <c r="AK70" s="23">
        <f t="shared" si="68"/>
        <v>0</v>
      </c>
      <c r="AL70" s="23">
        <f t="shared" si="68"/>
        <v>0</v>
      </c>
      <c r="AM70" s="23">
        <f t="shared" si="68"/>
        <v>0</v>
      </c>
    </row>
    <row r="71" spans="1:41" ht="15.75" x14ac:dyDescent="0.25">
      <c r="A71" s="624"/>
      <c r="B71" s="13" t="str">
        <f t="shared" si="55"/>
        <v>Water Heating</v>
      </c>
      <c r="C71" s="23">
        <f t="shared" si="57"/>
        <v>0</v>
      </c>
      <c r="D71" s="23">
        <f t="shared" ref="D71:AM71" si="69">((D17*0.5)+C35-D53)*D90*D105*D$2</f>
        <v>0</v>
      </c>
      <c r="E71" s="23">
        <f t="shared" si="69"/>
        <v>0</v>
      </c>
      <c r="F71" s="23">
        <f t="shared" si="69"/>
        <v>0</v>
      </c>
      <c r="G71" s="23">
        <f t="shared" si="69"/>
        <v>0</v>
      </c>
      <c r="H71" s="23">
        <f t="shared" si="69"/>
        <v>0</v>
      </c>
      <c r="I71" s="23">
        <f t="shared" si="69"/>
        <v>0</v>
      </c>
      <c r="J71" s="23">
        <f t="shared" si="69"/>
        <v>0</v>
      </c>
      <c r="K71" s="23">
        <f t="shared" si="69"/>
        <v>0</v>
      </c>
      <c r="L71" s="23">
        <f t="shared" si="69"/>
        <v>0</v>
      </c>
      <c r="M71" s="23">
        <f t="shared" si="69"/>
        <v>0</v>
      </c>
      <c r="N71" s="23">
        <f t="shared" si="69"/>
        <v>0</v>
      </c>
      <c r="O71" s="23">
        <f t="shared" si="69"/>
        <v>0</v>
      </c>
      <c r="P71" s="23">
        <f t="shared" si="69"/>
        <v>0</v>
      </c>
      <c r="Q71" s="23">
        <f t="shared" si="69"/>
        <v>0</v>
      </c>
      <c r="R71" s="23">
        <f t="shared" si="69"/>
        <v>0</v>
      </c>
      <c r="S71" s="23">
        <f t="shared" si="69"/>
        <v>0</v>
      </c>
      <c r="T71" s="23">
        <f t="shared" si="69"/>
        <v>0</v>
      </c>
      <c r="U71" s="23">
        <f t="shared" si="69"/>
        <v>0</v>
      </c>
      <c r="V71" s="23">
        <f t="shared" si="69"/>
        <v>0</v>
      </c>
      <c r="W71" s="23">
        <f t="shared" si="69"/>
        <v>0</v>
      </c>
      <c r="X71" s="23">
        <f t="shared" si="69"/>
        <v>0</v>
      </c>
      <c r="Y71" s="23">
        <f t="shared" si="69"/>
        <v>0</v>
      </c>
      <c r="Z71" s="23">
        <f t="shared" si="69"/>
        <v>0</v>
      </c>
      <c r="AA71" s="23">
        <f t="shared" si="69"/>
        <v>0</v>
      </c>
      <c r="AB71" s="23">
        <f t="shared" si="69"/>
        <v>0</v>
      </c>
      <c r="AC71" s="23">
        <f t="shared" si="69"/>
        <v>0</v>
      </c>
      <c r="AD71" s="23">
        <f t="shared" si="69"/>
        <v>0</v>
      </c>
      <c r="AE71" s="23">
        <f t="shared" si="69"/>
        <v>0</v>
      </c>
      <c r="AF71" s="23">
        <f t="shared" si="69"/>
        <v>0</v>
      </c>
      <c r="AG71" s="23">
        <f t="shared" si="69"/>
        <v>0</v>
      </c>
      <c r="AH71" s="23">
        <f t="shared" si="69"/>
        <v>0</v>
      </c>
      <c r="AI71" s="23">
        <f t="shared" si="69"/>
        <v>0</v>
      </c>
      <c r="AJ71" s="23">
        <f t="shared" si="69"/>
        <v>0</v>
      </c>
      <c r="AK71" s="23">
        <f t="shared" si="69"/>
        <v>0</v>
      </c>
      <c r="AL71" s="23">
        <f t="shared" si="69"/>
        <v>0</v>
      </c>
      <c r="AM71" s="23">
        <f t="shared" si="69"/>
        <v>0</v>
      </c>
    </row>
    <row r="72" spans="1:41" ht="15.75" customHeight="1" x14ac:dyDescent="0.25">
      <c r="A72" s="624"/>
      <c r="B72" s="13" t="str">
        <f t="shared" si="55"/>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25">
      <c r="A73" s="624"/>
      <c r="B73" s="226" t="s">
        <v>25</v>
      </c>
      <c r="C73" s="23">
        <f>SUM(C59:C72)</f>
        <v>0</v>
      </c>
      <c r="D73" s="23">
        <f>SUM(D59:D72)</f>
        <v>0</v>
      </c>
      <c r="E73" s="23">
        <f t="shared" ref="E73:AM73" si="70">SUM(E59:E72)</f>
        <v>0</v>
      </c>
      <c r="F73" s="23">
        <f t="shared" si="70"/>
        <v>0</v>
      </c>
      <c r="G73" s="23">
        <f t="shared" si="70"/>
        <v>0</v>
      </c>
      <c r="H73" s="23">
        <f t="shared" si="70"/>
        <v>0</v>
      </c>
      <c r="I73" s="23">
        <f t="shared" si="70"/>
        <v>0</v>
      </c>
      <c r="J73" s="23">
        <f t="shared" si="70"/>
        <v>0</v>
      </c>
      <c r="K73" s="23">
        <f t="shared" si="70"/>
        <v>0</v>
      </c>
      <c r="L73" s="23">
        <f t="shared" si="70"/>
        <v>0</v>
      </c>
      <c r="M73" s="23">
        <f t="shared" si="70"/>
        <v>0</v>
      </c>
      <c r="N73" s="23">
        <f t="shared" si="70"/>
        <v>0</v>
      </c>
      <c r="O73" s="23">
        <f t="shared" si="70"/>
        <v>0</v>
      </c>
      <c r="P73" s="23">
        <f t="shared" si="70"/>
        <v>0</v>
      </c>
      <c r="Q73" s="23">
        <f t="shared" si="70"/>
        <v>0</v>
      </c>
      <c r="R73" s="23">
        <f t="shared" si="70"/>
        <v>0</v>
      </c>
      <c r="S73" s="23">
        <f t="shared" si="70"/>
        <v>0</v>
      </c>
      <c r="T73" s="23">
        <f t="shared" si="70"/>
        <v>0</v>
      </c>
      <c r="U73" s="23">
        <f t="shared" si="70"/>
        <v>0</v>
      </c>
      <c r="V73" s="23">
        <f t="shared" si="70"/>
        <v>0</v>
      </c>
      <c r="W73" s="23">
        <f t="shared" si="70"/>
        <v>0</v>
      </c>
      <c r="X73" s="23">
        <f t="shared" si="70"/>
        <v>0</v>
      </c>
      <c r="Y73" s="23">
        <f t="shared" si="70"/>
        <v>0</v>
      </c>
      <c r="Z73" s="23">
        <f t="shared" si="70"/>
        <v>0</v>
      </c>
      <c r="AA73" s="23">
        <f t="shared" si="70"/>
        <v>0</v>
      </c>
      <c r="AB73" s="23">
        <f t="shared" si="70"/>
        <v>0</v>
      </c>
      <c r="AC73" s="23">
        <f t="shared" si="70"/>
        <v>0</v>
      </c>
      <c r="AD73" s="23">
        <f t="shared" si="70"/>
        <v>0</v>
      </c>
      <c r="AE73" s="23">
        <f t="shared" si="70"/>
        <v>0</v>
      </c>
      <c r="AF73" s="23">
        <f t="shared" si="70"/>
        <v>0</v>
      </c>
      <c r="AG73" s="23">
        <f t="shared" si="70"/>
        <v>0</v>
      </c>
      <c r="AH73" s="23">
        <f t="shared" si="70"/>
        <v>0</v>
      </c>
      <c r="AI73" s="23">
        <f t="shared" si="70"/>
        <v>0</v>
      </c>
      <c r="AJ73" s="23">
        <f t="shared" si="70"/>
        <v>0</v>
      </c>
      <c r="AK73" s="23">
        <f t="shared" si="70"/>
        <v>0</v>
      </c>
      <c r="AL73" s="23">
        <f t="shared" si="70"/>
        <v>0</v>
      </c>
      <c r="AM73" s="23">
        <f t="shared" si="70"/>
        <v>0</v>
      </c>
    </row>
    <row r="74" spans="1:41" ht="16.5" customHeight="1" thickBot="1" x14ac:dyDescent="0.3">
      <c r="A74" s="625"/>
      <c r="B74" s="127" t="s">
        <v>26</v>
      </c>
      <c r="C74" s="24">
        <f>C73</f>
        <v>0</v>
      </c>
      <c r="D74" s="24">
        <f>C74+D73</f>
        <v>0</v>
      </c>
      <c r="E74" s="24">
        <f t="shared" ref="E74:AM74" si="71">D74+E73</f>
        <v>0</v>
      </c>
      <c r="F74" s="24">
        <f t="shared" si="71"/>
        <v>0</v>
      </c>
      <c r="G74" s="24">
        <f t="shared" si="71"/>
        <v>0</v>
      </c>
      <c r="H74" s="24">
        <f t="shared" si="71"/>
        <v>0</v>
      </c>
      <c r="I74" s="24">
        <f t="shared" si="71"/>
        <v>0</v>
      </c>
      <c r="J74" s="24">
        <f t="shared" si="71"/>
        <v>0</v>
      </c>
      <c r="K74" s="24">
        <f t="shared" si="71"/>
        <v>0</v>
      </c>
      <c r="L74" s="24">
        <f t="shared" si="71"/>
        <v>0</v>
      </c>
      <c r="M74" s="24">
        <f t="shared" si="71"/>
        <v>0</v>
      </c>
      <c r="N74" s="24">
        <f t="shared" si="71"/>
        <v>0</v>
      </c>
      <c r="O74" s="24">
        <f t="shared" si="71"/>
        <v>0</v>
      </c>
      <c r="P74" s="24">
        <f t="shared" si="71"/>
        <v>0</v>
      </c>
      <c r="Q74" s="24">
        <f t="shared" si="71"/>
        <v>0</v>
      </c>
      <c r="R74" s="24">
        <f t="shared" si="71"/>
        <v>0</v>
      </c>
      <c r="S74" s="24">
        <f t="shared" si="71"/>
        <v>0</v>
      </c>
      <c r="T74" s="24">
        <f t="shared" si="71"/>
        <v>0</v>
      </c>
      <c r="U74" s="24">
        <f t="shared" si="71"/>
        <v>0</v>
      </c>
      <c r="V74" s="24">
        <f t="shared" si="71"/>
        <v>0</v>
      </c>
      <c r="W74" s="24">
        <f t="shared" si="71"/>
        <v>0</v>
      </c>
      <c r="X74" s="24">
        <f t="shared" si="71"/>
        <v>0</v>
      </c>
      <c r="Y74" s="24">
        <f t="shared" si="71"/>
        <v>0</v>
      </c>
      <c r="Z74" s="24">
        <f t="shared" si="71"/>
        <v>0</v>
      </c>
      <c r="AA74" s="24">
        <f t="shared" si="71"/>
        <v>0</v>
      </c>
      <c r="AB74" s="24">
        <f t="shared" si="71"/>
        <v>0</v>
      </c>
      <c r="AC74" s="24">
        <f t="shared" si="71"/>
        <v>0</v>
      </c>
      <c r="AD74" s="24">
        <f t="shared" si="71"/>
        <v>0</v>
      </c>
      <c r="AE74" s="24">
        <f t="shared" si="71"/>
        <v>0</v>
      </c>
      <c r="AF74" s="24">
        <f t="shared" si="71"/>
        <v>0</v>
      </c>
      <c r="AG74" s="24">
        <f t="shared" si="71"/>
        <v>0</v>
      </c>
      <c r="AH74" s="24">
        <f t="shared" si="71"/>
        <v>0</v>
      </c>
      <c r="AI74" s="24">
        <f t="shared" si="71"/>
        <v>0</v>
      </c>
      <c r="AJ74" s="24">
        <f t="shared" si="71"/>
        <v>0</v>
      </c>
      <c r="AK74" s="24">
        <f t="shared" si="71"/>
        <v>0</v>
      </c>
      <c r="AL74" s="24">
        <f t="shared" si="71"/>
        <v>0</v>
      </c>
      <c r="AM74" s="24">
        <f t="shared" si="71"/>
        <v>0</v>
      </c>
    </row>
    <row r="75" spans="1:41" x14ac:dyDescent="0.25">
      <c r="A75" s="8"/>
      <c r="B75" s="30"/>
      <c r="C75" s="27"/>
      <c r="D75" s="32"/>
      <c r="E75" s="27"/>
      <c r="F75" s="32"/>
      <c r="G75" s="27"/>
      <c r="H75" s="32"/>
      <c r="I75" s="27"/>
      <c r="J75" s="32"/>
      <c r="K75" s="27"/>
      <c r="L75" s="32"/>
      <c r="M75" s="27"/>
      <c r="N75" s="32"/>
      <c r="O75" s="27"/>
      <c r="P75" s="32"/>
      <c r="Q75" s="27"/>
      <c r="R75" s="32"/>
      <c r="S75" s="27"/>
      <c r="T75" s="32"/>
      <c r="U75" s="27"/>
      <c r="V75" s="32"/>
      <c r="W75" s="27"/>
      <c r="X75" s="32"/>
      <c r="Y75" s="27"/>
      <c r="Z75" s="32"/>
      <c r="AA75" s="27"/>
      <c r="AB75" s="32"/>
      <c r="AC75" s="27"/>
      <c r="AD75" s="32"/>
      <c r="AE75" s="27"/>
      <c r="AF75" s="32"/>
      <c r="AG75" s="27"/>
      <c r="AH75" s="32"/>
      <c r="AI75" s="27"/>
      <c r="AJ75" s="32"/>
      <c r="AK75" s="27"/>
      <c r="AL75" s="32"/>
      <c r="AM75" s="27"/>
    </row>
    <row r="76" spans="1:41" s="95" customFormat="1" ht="15.75" thickBot="1" x14ac:dyDescent="0.3">
      <c r="B76" s="394"/>
      <c r="C76" s="395"/>
      <c r="D76" s="395"/>
      <c r="E76" s="395"/>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row>
    <row r="77" spans="1:41" s="95" customFormat="1" ht="16.5" thickBot="1" x14ac:dyDescent="0.3">
      <c r="A77" s="656" t="s">
        <v>12</v>
      </c>
      <c r="B77" s="17" t="s">
        <v>12</v>
      </c>
      <c r="C77" s="135">
        <f>C$4</f>
        <v>45292</v>
      </c>
      <c r="D77" s="135">
        <f t="shared" ref="D77:AM77" si="72">D$4</f>
        <v>45323</v>
      </c>
      <c r="E77" s="135">
        <f t="shared" si="72"/>
        <v>45352</v>
      </c>
      <c r="F77" s="135">
        <f t="shared" si="72"/>
        <v>45383</v>
      </c>
      <c r="G77" s="135">
        <f t="shared" si="72"/>
        <v>45413</v>
      </c>
      <c r="H77" s="135">
        <f t="shared" si="72"/>
        <v>45444</v>
      </c>
      <c r="I77" s="135">
        <f t="shared" si="72"/>
        <v>45474</v>
      </c>
      <c r="J77" s="135">
        <f t="shared" si="72"/>
        <v>45505</v>
      </c>
      <c r="K77" s="135">
        <f t="shared" si="72"/>
        <v>45536</v>
      </c>
      <c r="L77" s="135">
        <f t="shared" si="72"/>
        <v>45566</v>
      </c>
      <c r="M77" s="135">
        <f t="shared" si="72"/>
        <v>45597</v>
      </c>
      <c r="N77" s="135">
        <f t="shared" si="72"/>
        <v>45627</v>
      </c>
      <c r="O77" s="135">
        <f t="shared" si="72"/>
        <v>45658</v>
      </c>
      <c r="P77" s="135">
        <f t="shared" si="72"/>
        <v>45689</v>
      </c>
      <c r="Q77" s="135">
        <f t="shared" si="72"/>
        <v>45717</v>
      </c>
      <c r="R77" s="135">
        <f t="shared" si="72"/>
        <v>45748</v>
      </c>
      <c r="S77" s="135">
        <f t="shared" si="72"/>
        <v>45778</v>
      </c>
      <c r="T77" s="135">
        <f t="shared" si="72"/>
        <v>45809</v>
      </c>
      <c r="U77" s="135">
        <f t="shared" si="72"/>
        <v>45839</v>
      </c>
      <c r="V77" s="135">
        <f t="shared" si="72"/>
        <v>45870</v>
      </c>
      <c r="W77" s="135">
        <f t="shared" si="72"/>
        <v>45901</v>
      </c>
      <c r="X77" s="135">
        <f t="shared" si="72"/>
        <v>45931</v>
      </c>
      <c r="Y77" s="135">
        <f t="shared" si="72"/>
        <v>45962</v>
      </c>
      <c r="Z77" s="135">
        <f t="shared" si="72"/>
        <v>45992</v>
      </c>
      <c r="AA77" s="135">
        <f t="shared" si="72"/>
        <v>46023</v>
      </c>
      <c r="AB77" s="135">
        <f t="shared" si="72"/>
        <v>46054</v>
      </c>
      <c r="AC77" s="135">
        <f t="shared" si="72"/>
        <v>46082</v>
      </c>
      <c r="AD77" s="135">
        <f t="shared" si="72"/>
        <v>46113</v>
      </c>
      <c r="AE77" s="135">
        <f t="shared" si="72"/>
        <v>46143</v>
      </c>
      <c r="AF77" s="135">
        <f t="shared" si="72"/>
        <v>46174</v>
      </c>
      <c r="AG77" s="135">
        <f t="shared" si="72"/>
        <v>46204</v>
      </c>
      <c r="AH77" s="135">
        <f t="shared" si="72"/>
        <v>46235</v>
      </c>
      <c r="AI77" s="135">
        <f t="shared" si="72"/>
        <v>46266</v>
      </c>
      <c r="AJ77" s="135">
        <f t="shared" si="72"/>
        <v>46296</v>
      </c>
      <c r="AK77" s="135">
        <f t="shared" si="72"/>
        <v>46327</v>
      </c>
      <c r="AL77" s="135">
        <f t="shared" si="72"/>
        <v>46357</v>
      </c>
      <c r="AM77" s="135">
        <f t="shared" si="72"/>
        <v>46388</v>
      </c>
      <c r="AO77" s="95" t="s">
        <v>172</v>
      </c>
    </row>
    <row r="78" spans="1:41" s="95" customFormat="1" ht="15.75" customHeight="1" x14ac:dyDescent="0.25">
      <c r="A78" s="657"/>
      <c r="B78" s="13" t="str">
        <f>B59</f>
        <v>Air Comp</v>
      </c>
      <c r="C78" s="375">
        <f>'2M - SGS'!C78</f>
        <v>8.5109000000000004E-2</v>
      </c>
      <c r="D78" s="375">
        <f>'2M - SGS'!D78</f>
        <v>7.7715000000000006E-2</v>
      </c>
      <c r="E78" s="375">
        <f>'2M - SGS'!E78</f>
        <v>8.6136000000000004E-2</v>
      </c>
      <c r="F78" s="375">
        <f>'2M - SGS'!F78</f>
        <v>7.9796000000000006E-2</v>
      </c>
      <c r="G78" s="375">
        <f>'2M - SGS'!G78</f>
        <v>8.5334999999999994E-2</v>
      </c>
      <c r="H78" s="375">
        <f>'2M - SGS'!H78</f>
        <v>8.1994999999999998E-2</v>
      </c>
      <c r="I78" s="375">
        <f>'2M - SGS'!I78</f>
        <v>8.4098999999999993E-2</v>
      </c>
      <c r="J78" s="375">
        <f>'2M - SGS'!J78</f>
        <v>8.4198999999999996E-2</v>
      </c>
      <c r="K78" s="375">
        <f>'2M - SGS'!K78</f>
        <v>8.2512000000000002E-2</v>
      </c>
      <c r="L78" s="375">
        <f>'2M - SGS'!L78</f>
        <v>8.5277000000000006E-2</v>
      </c>
      <c r="M78" s="375">
        <f>'2M - SGS'!M78</f>
        <v>8.2588999999999996E-2</v>
      </c>
      <c r="N78" s="375">
        <f>'2M - SGS'!N78</f>
        <v>8.5237999999999994E-2</v>
      </c>
      <c r="O78" s="375">
        <f>'2M - SGS'!O78</f>
        <v>8.5109000000000004E-2</v>
      </c>
      <c r="P78" s="375">
        <f>'2M - SGS'!P78</f>
        <v>7.7715000000000006E-2</v>
      </c>
      <c r="Q78" s="375">
        <f>'2M - SGS'!Q78</f>
        <v>8.6136000000000004E-2</v>
      </c>
      <c r="R78" s="375">
        <f>'2M - SGS'!R78</f>
        <v>7.9796000000000006E-2</v>
      </c>
      <c r="S78" s="375">
        <f>'2M - SGS'!S78</f>
        <v>8.5334999999999994E-2</v>
      </c>
      <c r="T78" s="375">
        <f>'2M - SGS'!T78</f>
        <v>8.1994999999999998E-2</v>
      </c>
      <c r="U78" s="375">
        <f>'2M - SGS'!U78</f>
        <v>8.4098999999999993E-2</v>
      </c>
      <c r="V78" s="375">
        <f>'2M - SGS'!V78</f>
        <v>8.4198999999999996E-2</v>
      </c>
      <c r="W78" s="375">
        <f>'2M - SGS'!W78</f>
        <v>8.2512000000000002E-2</v>
      </c>
      <c r="X78" s="375">
        <f>'2M - SGS'!X78</f>
        <v>8.5277000000000006E-2</v>
      </c>
      <c r="Y78" s="375">
        <f>'2M - SGS'!Y78</f>
        <v>8.2588999999999996E-2</v>
      </c>
      <c r="Z78" s="375">
        <f>'2M - SGS'!Z78</f>
        <v>8.5237999999999994E-2</v>
      </c>
      <c r="AA78" s="375">
        <f>'2M - SGS'!AA78</f>
        <v>8.5109000000000004E-2</v>
      </c>
      <c r="AB78" s="375">
        <f>'2M - SGS'!AB78</f>
        <v>7.7715000000000006E-2</v>
      </c>
      <c r="AC78" s="375">
        <f>'2M - SGS'!AC78</f>
        <v>8.6136000000000004E-2</v>
      </c>
      <c r="AD78" s="375">
        <f>'2M - SGS'!AD78</f>
        <v>7.9796000000000006E-2</v>
      </c>
      <c r="AE78" s="375">
        <f>'2M - SGS'!AE78</f>
        <v>8.5334999999999994E-2</v>
      </c>
      <c r="AF78" s="375">
        <f>'2M - SGS'!AF78</f>
        <v>8.1994999999999998E-2</v>
      </c>
      <c r="AG78" s="375">
        <f>'2M - SGS'!AG78</f>
        <v>8.4098999999999993E-2</v>
      </c>
      <c r="AH78" s="375">
        <f>'2M - SGS'!AH78</f>
        <v>8.4198999999999996E-2</v>
      </c>
      <c r="AI78" s="375">
        <f>'2M - SGS'!AI78</f>
        <v>8.2512000000000002E-2</v>
      </c>
      <c r="AJ78" s="375">
        <f>'2M - SGS'!AJ78</f>
        <v>8.5277000000000006E-2</v>
      </c>
      <c r="AK78" s="375">
        <f>'2M - SGS'!AK78</f>
        <v>8.2588999999999996E-2</v>
      </c>
      <c r="AL78" s="375">
        <f>'2M - SGS'!AL78</f>
        <v>8.5237999999999994E-2</v>
      </c>
      <c r="AM78" s="375">
        <f>'2M - SGS'!AM78</f>
        <v>8.5109000000000004E-2</v>
      </c>
      <c r="AO78" s="373">
        <f t="shared" ref="AO78:AO90" si="73">SUM(C78:N78)</f>
        <v>1.0000000000000002</v>
      </c>
    </row>
    <row r="79" spans="1:41" s="95" customFormat="1" ht="15.75" x14ac:dyDescent="0.25">
      <c r="A79" s="657"/>
      <c r="B79" s="13" t="str">
        <f t="shared" ref="B79:B90" si="74">B60</f>
        <v>Building Shell</v>
      </c>
      <c r="C79" s="375">
        <f>'2M - SGS'!C79</f>
        <v>0.107824</v>
      </c>
      <c r="D79" s="375">
        <f>'2M - SGS'!D79</f>
        <v>9.1051999999999994E-2</v>
      </c>
      <c r="E79" s="375">
        <f>'2M - SGS'!E79</f>
        <v>7.1135000000000004E-2</v>
      </c>
      <c r="F79" s="375">
        <f>'2M - SGS'!F79</f>
        <v>4.1179E-2</v>
      </c>
      <c r="G79" s="375">
        <f>'2M - SGS'!G79</f>
        <v>4.4423999999999998E-2</v>
      </c>
      <c r="H79" s="375">
        <f>'2M - SGS'!H79</f>
        <v>0.106128</v>
      </c>
      <c r="I79" s="375">
        <f>'2M - SGS'!I79</f>
        <v>0.14288100000000001</v>
      </c>
      <c r="J79" s="375">
        <f>'2M - SGS'!J79</f>
        <v>0.133494</v>
      </c>
      <c r="K79" s="375">
        <f>'2M - SGS'!K79</f>
        <v>5.781E-2</v>
      </c>
      <c r="L79" s="375">
        <f>'2M - SGS'!L79</f>
        <v>3.8018000000000003E-2</v>
      </c>
      <c r="M79" s="375">
        <f>'2M - SGS'!M79</f>
        <v>6.2103999999999999E-2</v>
      </c>
      <c r="N79" s="375">
        <f>'2M - SGS'!N79</f>
        <v>0.103951</v>
      </c>
      <c r="O79" s="375">
        <f>'2M - SGS'!O79</f>
        <v>0.107824</v>
      </c>
      <c r="P79" s="375">
        <f>'2M - SGS'!P79</f>
        <v>9.1051999999999994E-2</v>
      </c>
      <c r="Q79" s="375">
        <f>'2M - SGS'!Q79</f>
        <v>7.1135000000000004E-2</v>
      </c>
      <c r="R79" s="375">
        <f>'2M - SGS'!R79</f>
        <v>4.1179E-2</v>
      </c>
      <c r="S79" s="375">
        <f>'2M - SGS'!S79</f>
        <v>4.4423999999999998E-2</v>
      </c>
      <c r="T79" s="375">
        <f>'2M - SGS'!T79</f>
        <v>0.106128</v>
      </c>
      <c r="U79" s="375">
        <f>'2M - SGS'!U79</f>
        <v>0.14288100000000001</v>
      </c>
      <c r="V79" s="375">
        <f>'2M - SGS'!V79</f>
        <v>0.133494</v>
      </c>
      <c r="W79" s="375">
        <f>'2M - SGS'!W79</f>
        <v>5.781E-2</v>
      </c>
      <c r="X79" s="375">
        <f>'2M - SGS'!X79</f>
        <v>3.8018000000000003E-2</v>
      </c>
      <c r="Y79" s="375">
        <f>'2M - SGS'!Y79</f>
        <v>6.2103999999999999E-2</v>
      </c>
      <c r="Z79" s="375">
        <f>'2M - SGS'!Z79</f>
        <v>0.103951</v>
      </c>
      <c r="AA79" s="375">
        <f>'2M - SGS'!AA79</f>
        <v>0.107824</v>
      </c>
      <c r="AB79" s="375">
        <f>'2M - SGS'!AB79</f>
        <v>9.1051999999999994E-2</v>
      </c>
      <c r="AC79" s="375">
        <f>'2M - SGS'!AC79</f>
        <v>7.1135000000000004E-2</v>
      </c>
      <c r="AD79" s="375">
        <f>'2M - SGS'!AD79</f>
        <v>4.1179E-2</v>
      </c>
      <c r="AE79" s="375">
        <f>'2M - SGS'!AE79</f>
        <v>4.4423999999999998E-2</v>
      </c>
      <c r="AF79" s="375">
        <f>'2M - SGS'!AF79</f>
        <v>0.106128</v>
      </c>
      <c r="AG79" s="375">
        <f>'2M - SGS'!AG79</f>
        <v>0.14288100000000001</v>
      </c>
      <c r="AH79" s="375">
        <f>'2M - SGS'!AH79</f>
        <v>0.133494</v>
      </c>
      <c r="AI79" s="375">
        <f>'2M - SGS'!AI79</f>
        <v>5.781E-2</v>
      </c>
      <c r="AJ79" s="375">
        <f>'2M - SGS'!AJ79</f>
        <v>3.8018000000000003E-2</v>
      </c>
      <c r="AK79" s="375">
        <f>'2M - SGS'!AK79</f>
        <v>6.2103999999999999E-2</v>
      </c>
      <c r="AL79" s="375">
        <f>'2M - SGS'!AL79</f>
        <v>0.103951</v>
      </c>
      <c r="AM79" s="375">
        <f>'2M - SGS'!AM79</f>
        <v>0.107824</v>
      </c>
      <c r="AO79" s="373">
        <f t="shared" si="73"/>
        <v>1</v>
      </c>
    </row>
    <row r="80" spans="1:41" s="95" customFormat="1" ht="15.75" x14ac:dyDescent="0.25">
      <c r="A80" s="657"/>
      <c r="B80" s="13" t="str">
        <f t="shared" si="74"/>
        <v>Cooking</v>
      </c>
      <c r="C80" s="375">
        <f>'2M - SGS'!C80</f>
        <v>8.6096000000000006E-2</v>
      </c>
      <c r="D80" s="375">
        <f>'2M - SGS'!D80</f>
        <v>7.8608999999999998E-2</v>
      </c>
      <c r="E80" s="375">
        <f>'2M - SGS'!E80</f>
        <v>8.1547999999999995E-2</v>
      </c>
      <c r="F80" s="375">
        <f>'2M - SGS'!F80</f>
        <v>7.2947999999999999E-2</v>
      </c>
      <c r="G80" s="375">
        <f>'2M - SGS'!G80</f>
        <v>8.6277000000000006E-2</v>
      </c>
      <c r="H80" s="375">
        <f>'2M - SGS'!H80</f>
        <v>8.3294000000000007E-2</v>
      </c>
      <c r="I80" s="375">
        <f>'2M - SGS'!I80</f>
        <v>8.5859000000000005E-2</v>
      </c>
      <c r="J80" s="375">
        <f>'2M - SGS'!J80</f>
        <v>8.5885000000000003E-2</v>
      </c>
      <c r="K80" s="375">
        <f>'2M - SGS'!K80</f>
        <v>8.3474999999999994E-2</v>
      </c>
      <c r="L80" s="375">
        <f>'2M - SGS'!L80</f>
        <v>8.6262000000000005E-2</v>
      </c>
      <c r="M80" s="375">
        <f>'2M - SGS'!M80</f>
        <v>8.3496000000000001E-2</v>
      </c>
      <c r="N80" s="375">
        <f>'2M - SGS'!N80</f>
        <v>8.6250999999999994E-2</v>
      </c>
      <c r="O80" s="375">
        <f>'2M - SGS'!O80</f>
        <v>8.6096000000000006E-2</v>
      </c>
      <c r="P80" s="375">
        <f>'2M - SGS'!P80</f>
        <v>7.8608999999999998E-2</v>
      </c>
      <c r="Q80" s="375">
        <f>'2M - SGS'!Q80</f>
        <v>8.1547999999999995E-2</v>
      </c>
      <c r="R80" s="375">
        <f>'2M - SGS'!R80</f>
        <v>7.2947999999999999E-2</v>
      </c>
      <c r="S80" s="375">
        <f>'2M - SGS'!S80</f>
        <v>8.6277000000000006E-2</v>
      </c>
      <c r="T80" s="375">
        <f>'2M - SGS'!T80</f>
        <v>8.3294000000000007E-2</v>
      </c>
      <c r="U80" s="375">
        <f>'2M - SGS'!U80</f>
        <v>8.5859000000000005E-2</v>
      </c>
      <c r="V80" s="375">
        <f>'2M - SGS'!V80</f>
        <v>8.5885000000000003E-2</v>
      </c>
      <c r="W80" s="375">
        <f>'2M - SGS'!W80</f>
        <v>8.3474999999999994E-2</v>
      </c>
      <c r="X80" s="375">
        <f>'2M - SGS'!X80</f>
        <v>8.6262000000000005E-2</v>
      </c>
      <c r="Y80" s="375">
        <f>'2M - SGS'!Y80</f>
        <v>8.3496000000000001E-2</v>
      </c>
      <c r="Z80" s="375">
        <f>'2M - SGS'!Z80</f>
        <v>8.6250999999999994E-2</v>
      </c>
      <c r="AA80" s="375">
        <f>'2M - SGS'!AA80</f>
        <v>8.6096000000000006E-2</v>
      </c>
      <c r="AB80" s="375">
        <f>'2M - SGS'!AB80</f>
        <v>7.8608999999999998E-2</v>
      </c>
      <c r="AC80" s="375">
        <f>'2M - SGS'!AC80</f>
        <v>8.1547999999999995E-2</v>
      </c>
      <c r="AD80" s="375">
        <f>'2M - SGS'!AD80</f>
        <v>7.2947999999999999E-2</v>
      </c>
      <c r="AE80" s="375">
        <f>'2M - SGS'!AE80</f>
        <v>8.6277000000000006E-2</v>
      </c>
      <c r="AF80" s="375">
        <f>'2M - SGS'!AF80</f>
        <v>8.3294000000000007E-2</v>
      </c>
      <c r="AG80" s="375">
        <f>'2M - SGS'!AG80</f>
        <v>8.5859000000000005E-2</v>
      </c>
      <c r="AH80" s="375">
        <f>'2M - SGS'!AH80</f>
        <v>8.5885000000000003E-2</v>
      </c>
      <c r="AI80" s="375">
        <f>'2M - SGS'!AI80</f>
        <v>8.3474999999999994E-2</v>
      </c>
      <c r="AJ80" s="375">
        <f>'2M - SGS'!AJ80</f>
        <v>8.6262000000000005E-2</v>
      </c>
      <c r="AK80" s="375">
        <f>'2M - SGS'!AK80</f>
        <v>8.3496000000000001E-2</v>
      </c>
      <c r="AL80" s="375">
        <f>'2M - SGS'!AL80</f>
        <v>8.6250999999999994E-2</v>
      </c>
      <c r="AM80" s="375">
        <f>'2M - SGS'!AM80</f>
        <v>8.6096000000000006E-2</v>
      </c>
      <c r="AO80" s="373">
        <f t="shared" si="73"/>
        <v>0.99999999999999989</v>
      </c>
    </row>
    <row r="81" spans="1:41" s="95" customFormat="1" ht="15.75" x14ac:dyDescent="0.25">
      <c r="A81" s="657"/>
      <c r="B81" s="13" t="str">
        <f t="shared" si="74"/>
        <v>Cooling</v>
      </c>
      <c r="C81" s="375">
        <f>'2M - SGS'!C81</f>
        <v>6.0000000000000002E-6</v>
      </c>
      <c r="D81" s="375">
        <f>'2M - SGS'!D81</f>
        <v>2.4699999999999999E-4</v>
      </c>
      <c r="E81" s="375">
        <f>'2M - SGS'!E81</f>
        <v>7.2360000000000002E-3</v>
      </c>
      <c r="F81" s="375">
        <f>'2M - SGS'!F81</f>
        <v>2.1690999999999998E-2</v>
      </c>
      <c r="G81" s="375">
        <f>'2M - SGS'!G81</f>
        <v>6.2979999999999994E-2</v>
      </c>
      <c r="H81" s="375">
        <f>'2M - SGS'!H81</f>
        <v>0.21317</v>
      </c>
      <c r="I81" s="375">
        <f>'2M - SGS'!I81</f>
        <v>0.29002899999999998</v>
      </c>
      <c r="J81" s="375">
        <f>'2M - SGS'!J81</f>
        <v>0.270206</v>
      </c>
      <c r="K81" s="375">
        <f>'2M - SGS'!K81</f>
        <v>0.108695</v>
      </c>
      <c r="L81" s="375">
        <f>'2M - SGS'!L81</f>
        <v>1.9643000000000001E-2</v>
      </c>
      <c r="M81" s="375">
        <f>'2M - SGS'!M81</f>
        <v>6.0299999999999998E-3</v>
      </c>
      <c r="N81" s="375">
        <f>'2M - SGS'!N81</f>
        <v>6.7000000000000002E-5</v>
      </c>
      <c r="O81" s="375">
        <f>'2M - SGS'!O81</f>
        <v>6.0000000000000002E-6</v>
      </c>
      <c r="P81" s="375">
        <f>'2M - SGS'!P81</f>
        <v>2.4699999999999999E-4</v>
      </c>
      <c r="Q81" s="375">
        <f>'2M - SGS'!Q81</f>
        <v>7.2360000000000002E-3</v>
      </c>
      <c r="R81" s="375">
        <f>'2M - SGS'!R81</f>
        <v>2.1690999999999998E-2</v>
      </c>
      <c r="S81" s="375">
        <f>'2M - SGS'!S81</f>
        <v>6.2979999999999994E-2</v>
      </c>
      <c r="T81" s="375">
        <f>'2M - SGS'!T81</f>
        <v>0.21317</v>
      </c>
      <c r="U81" s="375">
        <f>'2M - SGS'!U81</f>
        <v>0.29002899999999998</v>
      </c>
      <c r="V81" s="375">
        <f>'2M - SGS'!V81</f>
        <v>0.270206</v>
      </c>
      <c r="W81" s="375">
        <f>'2M - SGS'!W81</f>
        <v>0.108695</v>
      </c>
      <c r="X81" s="375">
        <f>'2M - SGS'!X81</f>
        <v>1.9643000000000001E-2</v>
      </c>
      <c r="Y81" s="375">
        <f>'2M - SGS'!Y81</f>
        <v>6.0299999999999998E-3</v>
      </c>
      <c r="Z81" s="375">
        <f>'2M - SGS'!Z81</f>
        <v>6.7000000000000002E-5</v>
      </c>
      <c r="AA81" s="375">
        <f>'2M - SGS'!AA81</f>
        <v>6.0000000000000002E-6</v>
      </c>
      <c r="AB81" s="375">
        <f>'2M - SGS'!AB81</f>
        <v>2.4699999999999999E-4</v>
      </c>
      <c r="AC81" s="375">
        <f>'2M - SGS'!AC81</f>
        <v>7.2360000000000002E-3</v>
      </c>
      <c r="AD81" s="375">
        <f>'2M - SGS'!AD81</f>
        <v>2.1690999999999998E-2</v>
      </c>
      <c r="AE81" s="375">
        <f>'2M - SGS'!AE81</f>
        <v>6.2979999999999994E-2</v>
      </c>
      <c r="AF81" s="375">
        <f>'2M - SGS'!AF81</f>
        <v>0.21317</v>
      </c>
      <c r="AG81" s="375">
        <f>'2M - SGS'!AG81</f>
        <v>0.29002899999999998</v>
      </c>
      <c r="AH81" s="375">
        <f>'2M - SGS'!AH81</f>
        <v>0.270206</v>
      </c>
      <c r="AI81" s="375">
        <f>'2M - SGS'!AI81</f>
        <v>0.108695</v>
      </c>
      <c r="AJ81" s="375">
        <f>'2M - SGS'!AJ81</f>
        <v>1.9643000000000001E-2</v>
      </c>
      <c r="AK81" s="375">
        <f>'2M - SGS'!AK81</f>
        <v>6.0299999999999998E-3</v>
      </c>
      <c r="AL81" s="375">
        <f>'2M - SGS'!AL81</f>
        <v>6.7000000000000002E-5</v>
      </c>
      <c r="AM81" s="375">
        <f>'2M - SGS'!AM81</f>
        <v>6.0000000000000002E-6</v>
      </c>
      <c r="AO81" s="373">
        <f t="shared" si="73"/>
        <v>0.99999999999999989</v>
      </c>
    </row>
    <row r="82" spans="1:41" s="95" customFormat="1" ht="15.75" x14ac:dyDescent="0.25">
      <c r="A82" s="657"/>
      <c r="B82" s="13" t="str">
        <f t="shared" si="74"/>
        <v>Ext Lighting</v>
      </c>
      <c r="C82" s="375">
        <f>'2M - SGS'!C82</f>
        <v>0.106265</v>
      </c>
      <c r="D82" s="375">
        <f>'2M - SGS'!D82</f>
        <v>8.2161999999999999E-2</v>
      </c>
      <c r="E82" s="375">
        <f>'2M - SGS'!E82</f>
        <v>7.0887000000000006E-2</v>
      </c>
      <c r="F82" s="375">
        <f>'2M - SGS'!F82</f>
        <v>6.8145999999999998E-2</v>
      </c>
      <c r="G82" s="375">
        <f>'2M - SGS'!G82</f>
        <v>8.1852999999999995E-2</v>
      </c>
      <c r="H82" s="375">
        <f>'2M - SGS'!H82</f>
        <v>6.7163E-2</v>
      </c>
      <c r="I82" s="375">
        <f>'2M - SGS'!I82</f>
        <v>8.6751999999999996E-2</v>
      </c>
      <c r="J82" s="375">
        <f>'2M - SGS'!J82</f>
        <v>6.9401000000000004E-2</v>
      </c>
      <c r="K82" s="375">
        <f>'2M - SGS'!K82</f>
        <v>8.2907999999999996E-2</v>
      </c>
      <c r="L82" s="375">
        <f>'2M - SGS'!L82</f>
        <v>0.100507</v>
      </c>
      <c r="M82" s="375">
        <f>'2M - SGS'!M82</f>
        <v>8.7251999999999996E-2</v>
      </c>
      <c r="N82" s="375">
        <f>'2M - SGS'!N82</f>
        <v>9.6703999999999998E-2</v>
      </c>
      <c r="O82" s="375">
        <f>'2M - SGS'!O82</f>
        <v>0.106265</v>
      </c>
      <c r="P82" s="375">
        <f>'2M - SGS'!P82</f>
        <v>8.2161999999999999E-2</v>
      </c>
      <c r="Q82" s="375">
        <f>'2M - SGS'!Q82</f>
        <v>7.0887000000000006E-2</v>
      </c>
      <c r="R82" s="375">
        <f>'2M - SGS'!R82</f>
        <v>6.8145999999999998E-2</v>
      </c>
      <c r="S82" s="375">
        <f>'2M - SGS'!S82</f>
        <v>8.1852999999999995E-2</v>
      </c>
      <c r="T82" s="375">
        <f>'2M - SGS'!T82</f>
        <v>6.7163E-2</v>
      </c>
      <c r="U82" s="375">
        <f>'2M - SGS'!U82</f>
        <v>8.6751999999999996E-2</v>
      </c>
      <c r="V82" s="375">
        <f>'2M - SGS'!V82</f>
        <v>6.9401000000000004E-2</v>
      </c>
      <c r="W82" s="375">
        <f>'2M - SGS'!W82</f>
        <v>8.2907999999999996E-2</v>
      </c>
      <c r="X82" s="375">
        <f>'2M - SGS'!X82</f>
        <v>0.100507</v>
      </c>
      <c r="Y82" s="375">
        <f>'2M - SGS'!Y82</f>
        <v>8.7251999999999996E-2</v>
      </c>
      <c r="Z82" s="375">
        <f>'2M - SGS'!Z82</f>
        <v>9.6703999999999998E-2</v>
      </c>
      <c r="AA82" s="375">
        <f>'2M - SGS'!AA82</f>
        <v>0.106265</v>
      </c>
      <c r="AB82" s="375">
        <f>'2M - SGS'!AB82</f>
        <v>8.2161999999999999E-2</v>
      </c>
      <c r="AC82" s="375">
        <f>'2M - SGS'!AC82</f>
        <v>7.0887000000000006E-2</v>
      </c>
      <c r="AD82" s="375">
        <f>'2M - SGS'!AD82</f>
        <v>6.8145999999999998E-2</v>
      </c>
      <c r="AE82" s="375">
        <f>'2M - SGS'!AE82</f>
        <v>8.1852999999999995E-2</v>
      </c>
      <c r="AF82" s="375">
        <f>'2M - SGS'!AF82</f>
        <v>6.7163E-2</v>
      </c>
      <c r="AG82" s="375">
        <f>'2M - SGS'!AG82</f>
        <v>8.6751999999999996E-2</v>
      </c>
      <c r="AH82" s="375">
        <f>'2M - SGS'!AH82</f>
        <v>6.9401000000000004E-2</v>
      </c>
      <c r="AI82" s="375">
        <f>'2M - SGS'!AI82</f>
        <v>8.2907999999999996E-2</v>
      </c>
      <c r="AJ82" s="375">
        <f>'2M - SGS'!AJ82</f>
        <v>0.100507</v>
      </c>
      <c r="AK82" s="375">
        <f>'2M - SGS'!AK82</f>
        <v>8.7251999999999996E-2</v>
      </c>
      <c r="AL82" s="375">
        <f>'2M - SGS'!AL82</f>
        <v>9.6703999999999998E-2</v>
      </c>
      <c r="AM82" s="375">
        <f>'2M - SGS'!AM82</f>
        <v>0.106265</v>
      </c>
      <c r="AO82" s="373">
        <f t="shared" si="73"/>
        <v>1</v>
      </c>
    </row>
    <row r="83" spans="1:41" s="95" customFormat="1" ht="15.75" x14ac:dyDescent="0.25">
      <c r="A83" s="657"/>
      <c r="B83" s="13" t="str">
        <f t="shared" si="74"/>
        <v>Heating</v>
      </c>
      <c r="C83" s="375">
        <f>'2M - SGS'!C83</f>
        <v>0.210397</v>
      </c>
      <c r="D83" s="375">
        <f>'2M - SGS'!D83</f>
        <v>0.17743600000000001</v>
      </c>
      <c r="E83" s="375">
        <f>'2M - SGS'!E83</f>
        <v>0.13192400000000001</v>
      </c>
      <c r="F83" s="375">
        <f>'2M - SGS'!F83</f>
        <v>5.9718E-2</v>
      </c>
      <c r="G83" s="375">
        <f>'2M - SGS'!G83</f>
        <v>2.6769000000000001E-2</v>
      </c>
      <c r="H83" s="375">
        <f>'2M - SGS'!H83</f>
        <v>4.2950000000000002E-3</v>
      </c>
      <c r="I83" s="375">
        <f>'2M - SGS'!I83</f>
        <v>2.895E-3</v>
      </c>
      <c r="J83" s="375">
        <f>'2M - SGS'!J83</f>
        <v>3.4320000000000002E-3</v>
      </c>
      <c r="K83" s="375">
        <f>'2M - SGS'!K83</f>
        <v>9.4020000000000006E-3</v>
      </c>
      <c r="L83" s="375">
        <f>'2M - SGS'!L83</f>
        <v>5.5496999999999998E-2</v>
      </c>
      <c r="M83" s="375">
        <f>'2M - SGS'!M83</f>
        <v>0.115452</v>
      </c>
      <c r="N83" s="375">
        <f>'2M - SGS'!N83</f>
        <v>0.20278299999999999</v>
      </c>
      <c r="O83" s="375">
        <f>'2M - SGS'!O83</f>
        <v>0.210397</v>
      </c>
      <c r="P83" s="375">
        <f>'2M - SGS'!P83</f>
        <v>0.17743600000000001</v>
      </c>
      <c r="Q83" s="375">
        <f>'2M - SGS'!Q83</f>
        <v>0.13192400000000001</v>
      </c>
      <c r="R83" s="375">
        <f>'2M - SGS'!R83</f>
        <v>5.9718E-2</v>
      </c>
      <c r="S83" s="375">
        <f>'2M - SGS'!S83</f>
        <v>2.6769000000000001E-2</v>
      </c>
      <c r="T83" s="375">
        <f>'2M - SGS'!T83</f>
        <v>4.2950000000000002E-3</v>
      </c>
      <c r="U83" s="375">
        <f>'2M - SGS'!U83</f>
        <v>2.895E-3</v>
      </c>
      <c r="V83" s="375">
        <f>'2M - SGS'!V83</f>
        <v>3.4320000000000002E-3</v>
      </c>
      <c r="W83" s="375">
        <f>'2M - SGS'!W83</f>
        <v>9.4020000000000006E-3</v>
      </c>
      <c r="X83" s="375">
        <f>'2M - SGS'!X83</f>
        <v>5.5496999999999998E-2</v>
      </c>
      <c r="Y83" s="375">
        <f>'2M - SGS'!Y83</f>
        <v>0.115452</v>
      </c>
      <c r="Z83" s="375">
        <f>'2M - SGS'!Z83</f>
        <v>0.20278299999999999</v>
      </c>
      <c r="AA83" s="375">
        <f>'2M - SGS'!AA83</f>
        <v>0.210397</v>
      </c>
      <c r="AB83" s="375">
        <f>'2M - SGS'!AB83</f>
        <v>0.17743600000000001</v>
      </c>
      <c r="AC83" s="375">
        <f>'2M - SGS'!AC83</f>
        <v>0.13192400000000001</v>
      </c>
      <c r="AD83" s="375">
        <f>'2M - SGS'!AD83</f>
        <v>5.9718E-2</v>
      </c>
      <c r="AE83" s="375">
        <f>'2M - SGS'!AE83</f>
        <v>2.6769000000000001E-2</v>
      </c>
      <c r="AF83" s="375">
        <f>'2M - SGS'!AF83</f>
        <v>4.2950000000000002E-3</v>
      </c>
      <c r="AG83" s="375">
        <f>'2M - SGS'!AG83</f>
        <v>2.895E-3</v>
      </c>
      <c r="AH83" s="375">
        <f>'2M - SGS'!AH83</f>
        <v>3.4320000000000002E-3</v>
      </c>
      <c r="AI83" s="375">
        <f>'2M - SGS'!AI83</f>
        <v>9.4020000000000006E-3</v>
      </c>
      <c r="AJ83" s="375">
        <f>'2M - SGS'!AJ83</f>
        <v>5.5496999999999998E-2</v>
      </c>
      <c r="AK83" s="375">
        <f>'2M - SGS'!AK83</f>
        <v>0.115452</v>
      </c>
      <c r="AL83" s="375">
        <f>'2M - SGS'!AL83</f>
        <v>0.20278299999999999</v>
      </c>
      <c r="AM83" s="375">
        <f>'2M - SGS'!AM83</f>
        <v>0.210397</v>
      </c>
      <c r="AO83" s="373">
        <f t="shared" si="73"/>
        <v>1.0000000000000002</v>
      </c>
    </row>
    <row r="84" spans="1:41" s="95" customFormat="1" ht="15.75" x14ac:dyDescent="0.25">
      <c r="A84" s="657"/>
      <c r="B84" s="13" t="str">
        <f t="shared" si="74"/>
        <v>HVAC</v>
      </c>
      <c r="C84" s="375">
        <f>'2M - SGS'!C84</f>
        <v>0.107824</v>
      </c>
      <c r="D84" s="375">
        <f>'2M - SGS'!D84</f>
        <v>9.1051999999999994E-2</v>
      </c>
      <c r="E84" s="375">
        <f>'2M - SGS'!E84</f>
        <v>7.1135000000000004E-2</v>
      </c>
      <c r="F84" s="375">
        <f>'2M - SGS'!F84</f>
        <v>4.1179E-2</v>
      </c>
      <c r="G84" s="375">
        <f>'2M - SGS'!G84</f>
        <v>4.4423999999999998E-2</v>
      </c>
      <c r="H84" s="375">
        <f>'2M - SGS'!H84</f>
        <v>0.106128</v>
      </c>
      <c r="I84" s="375">
        <f>'2M - SGS'!I84</f>
        <v>0.14288100000000001</v>
      </c>
      <c r="J84" s="375">
        <f>'2M - SGS'!J84</f>
        <v>0.133494</v>
      </c>
      <c r="K84" s="375">
        <f>'2M - SGS'!K84</f>
        <v>5.781E-2</v>
      </c>
      <c r="L84" s="375">
        <f>'2M - SGS'!L84</f>
        <v>3.8018000000000003E-2</v>
      </c>
      <c r="M84" s="375">
        <f>'2M - SGS'!M84</f>
        <v>6.2103999999999999E-2</v>
      </c>
      <c r="N84" s="375">
        <f>'2M - SGS'!N84</f>
        <v>0.103951</v>
      </c>
      <c r="O84" s="375">
        <f>'2M - SGS'!O84</f>
        <v>0.107824</v>
      </c>
      <c r="P84" s="375">
        <f>'2M - SGS'!P84</f>
        <v>9.1051999999999994E-2</v>
      </c>
      <c r="Q84" s="375">
        <f>'2M - SGS'!Q84</f>
        <v>7.1135000000000004E-2</v>
      </c>
      <c r="R84" s="375">
        <f>'2M - SGS'!R84</f>
        <v>4.1179E-2</v>
      </c>
      <c r="S84" s="375">
        <f>'2M - SGS'!S84</f>
        <v>4.4423999999999998E-2</v>
      </c>
      <c r="T84" s="375">
        <f>'2M - SGS'!T84</f>
        <v>0.106128</v>
      </c>
      <c r="U84" s="375">
        <f>'2M - SGS'!U84</f>
        <v>0.14288100000000001</v>
      </c>
      <c r="V84" s="375">
        <f>'2M - SGS'!V84</f>
        <v>0.133494</v>
      </c>
      <c r="W84" s="375">
        <f>'2M - SGS'!W84</f>
        <v>5.781E-2</v>
      </c>
      <c r="X84" s="375">
        <f>'2M - SGS'!X84</f>
        <v>3.8018000000000003E-2</v>
      </c>
      <c r="Y84" s="375">
        <f>'2M - SGS'!Y84</f>
        <v>6.2103999999999999E-2</v>
      </c>
      <c r="Z84" s="375">
        <f>'2M - SGS'!Z84</f>
        <v>0.103951</v>
      </c>
      <c r="AA84" s="375">
        <f>'2M - SGS'!AA84</f>
        <v>0.107824</v>
      </c>
      <c r="AB84" s="375">
        <f>'2M - SGS'!AB84</f>
        <v>9.1051999999999994E-2</v>
      </c>
      <c r="AC84" s="375">
        <f>'2M - SGS'!AC84</f>
        <v>7.1135000000000004E-2</v>
      </c>
      <c r="AD84" s="375">
        <f>'2M - SGS'!AD84</f>
        <v>4.1179E-2</v>
      </c>
      <c r="AE84" s="375">
        <f>'2M - SGS'!AE84</f>
        <v>4.4423999999999998E-2</v>
      </c>
      <c r="AF84" s="375">
        <f>'2M - SGS'!AF84</f>
        <v>0.106128</v>
      </c>
      <c r="AG84" s="375">
        <f>'2M - SGS'!AG84</f>
        <v>0.14288100000000001</v>
      </c>
      <c r="AH84" s="375">
        <f>'2M - SGS'!AH84</f>
        <v>0.133494</v>
      </c>
      <c r="AI84" s="375">
        <f>'2M - SGS'!AI84</f>
        <v>5.781E-2</v>
      </c>
      <c r="AJ84" s="375">
        <f>'2M - SGS'!AJ84</f>
        <v>3.8018000000000003E-2</v>
      </c>
      <c r="AK84" s="375">
        <f>'2M - SGS'!AK84</f>
        <v>6.2103999999999999E-2</v>
      </c>
      <c r="AL84" s="375">
        <f>'2M - SGS'!AL84</f>
        <v>0.103951</v>
      </c>
      <c r="AM84" s="375">
        <f>'2M - SGS'!AM84</f>
        <v>0.107824</v>
      </c>
      <c r="AO84" s="373">
        <f t="shared" si="73"/>
        <v>1</v>
      </c>
    </row>
    <row r="85" spans="1:41" s="95" customFormat="1" ht="15.75" x14ac:dyDescent="0.25">
      <c r="A85" s="657"/>
      <c r="B85" s="13" t="str">
        <f t="shared" si="74"/>
        <v>Lighting</v>
      </c>
      <c r="C85" s="375">
        <f>'2M - SGS'!C85</f>
        <v>9.3563999999999994E-2</v>
      </c>
      <c r="D85" s="375">
        <f>'2M - SGS'!D85</f>
        <v>7.2162000000000004E-2</v>
      </c>
      <c r="E85" s="375">
        <f>'2M - SGS'!E85</f>
        <v>7.8372999999999998E-2</v>
      </c>
      <c r="F85" s="375">
        <f>'2M - SGS'!F85</f>
        <v>7.6534000000000005E-2</v>
      </c>
      <c r="G85" s="375">
        <f>'2M - SGS'!G85</f>
        <v>9.4246999999999997E-2</v>
      </c>
      <c r="H85" s="375">
        <f>'2M - SGS'!H85</f>
        <v>7.5599E-2</v>
      </c>
      <c r="I85" s="375">
        <f>'2M - SGS'!I85</f>
        <v>9.6199999999999994E-2</v>
      </c>
      <c r="J85" s="375">
        <f>'2M - SGS'!J85</f>
        <v>7.7077999999999994E-2</v>
      </c>
      <c r="K85" s="375">
        <f>'2M - SGS'!K85</f>
        <v>8.1374000000000002E-2</v>
      </c>
      <c r="L85" s="375">
        <f>'2M - SGS'!L85</f>
        <v>9.4072000000000003E-2</v>
      </c>
      <c r="M85" s="375">
        <f>'2M - SGS'!M85</f>
        <v>7.6706999999999997E-2</v>
      </c>
      <c r="N85" s="375">
        <f>'2M - SGS'!N85</f>
        <v>8.4089999999999998E-2</v>
      </c>
      <c r="O85" s="375">
        <f>'2M - SGS'!O85</f>
        <v>9.3563999999999994E-2</v>
      </c>
      <c r="P85" s="375">
        <f>'2M - SGS'!P85</f>
        <v>7.2162000000000004E-2</v>
      </c>
      <c r="Q85" s="375">
        <f>'2M - SGS'!Q85</f>
        <v>7.8372999999999998E-2</v>
      </c>
      <c r="R85" s="375">
        <f>'2M - SGS'!R85</f>
        <v>7.6534000000000005E-2</v>
      </c>
      <c r="S85" s="375">
        <f>'2M - SGS'!S85</f>
        <v>9.4246999999999997E-2</v>
      </c>
      <c r="T85" s="375">
        <f>'2M - SGS'!T85</f>
        <v>7.5599E-2</v>
      </c>
      <c r="U85" s="375">
        <f>'2M - SGS'!U85</f>
        <v>9.6199999999999994E-2</v>
      </c>
      <c r="V85" s="375">
        <f>'2M - SGS'!V85</f>
        <v>7.7077999999999994E-2</v>
      </c>
      <c r="W85" s="375">
        <f>'2M - SGS'!W85</f>
        <v>8.1374000000000002E-2</v>
      </c>
      <c r="X85" s="375">
        <f>'2M - SGS'!X85</f>
        <v>9.4072000000000003E-2</v>
      </c>
      <c r="Y85" s="375">
        <f>'2M - SGS'!Y85</f>
        <v>7.6706999999999997E-2</v>
      </c>
      <c r="Z85" s="375">
        <f>'2M - SGS'!Z85</f>
        <v>8.4089999999999998E-2</v>
      </c>
      <c r="AA85" s="375">
        <f>'2M - SGS'!AA85</f>
        <v>9.3563999999999994E-2</v>
      </c>
      <c r="AB85" s="375">
        <f>'2M - SGS'!AB85</f>
        <v>7.2162000000000004E-2</v>
      </c>
      <c r="AC85" s="375">
        <f>'2M - SGS'!AC85</f>
        <v>7.8372999999999998E-2</v>
      </c>
      <c r="AD85" s="375">
        <f>'2M - SGS'!AD85</f>
        <v>7.6534000000000005E-2</v>
      </c>
      <c r="AE85" s="375">
        <f>'2M - SGS'!AE85</f>
        <v>9.4246999999999997E-2</v>
      </c>
      <c r="AF85" s="375">
        <f>'2M - SGS'!AF85</f>
        <v>7.5599E-2</v>
      </c>
      <c r="AG85" s="375">
        <f>'2M - SGS'!AG85</f>
        <v>9.6199999999999994E-2</v>
      </c>
      <c r="AH85" s="375">
        <f>'2M - SGS'!AH85</f>
        <v>7.7077999999999994E-2</v>
      </c>
      <c r="AI85" s="375">
        <f>'2M - SGS'!AI85</f>
        <v>8.1374000000000002E-2</v>
      </c>
      <c r="AJ85" s="375">
        <f>'2M - SGS'!AJ85</f>
        <v>9.4072000000000003E-2</v>
      </c>
      <c r="AK85" s="375">
        <f>'2M - SGS'!AK85</f>
        <v>7.6706999999999997E-2</v>
      </c>
      <c r="AL85" s="375">
        <f>'2M - SGS'!AL85</f>
        <v>8.4089999999999998E-2</v>
      </c>
      <c r="AM85" s="375">
        <f>'2M - SGS'!AM85</f>
        <v>9.3563999999999994E-2</v>
      </c>
      <c r="AO85" s="373">
        <f t="shared" si="73"/>
        <v>1</v>
      </c>
    </row>
    <row r="86" spans="1:41" s="95" customFormat="1" ht="15.75" x14ac:dyDescent="0.25">
      <c r="A86" s="657"/>
      <c r="B86" s="13" t="str">
        <f t="shared" si="74"/>
        <v>Miscellaneous</v>
      </c>
      <c r="C86" s="375">
        <f>'2M - SGS'!C86</f>
        <v>8.5109000000000004E-2</v>
      </c>
      <c r="D86" s="375">
        <f>'2M - SGS'!D86</f>
        <v>7.7715000000000006E-2</v>
      </c>
      <c r="E86" s="375">
        <f>'2M - SGS'!E86</f>
        <v>8.6136000000000004E-2</v>
      </c>
      <c r="F86" s="375">
        <f>'2M - SGS'!F86</f>
        <v>7.9796000000000006E-2</v>
      </c>
      <c r="G86" s="375">
        <f>'2M - SGS'!G86</f>
        <v>8.5334999999999994E-2</v>
      </c>
      <c r="H86" s="375">
        <f>'2M - SGS'!H86</f>
        <v>8.1994999999999998E-2</v>
      </c>
      <c r="I86" s="375">
        <f>'2M - SGS'!I86</f>
        <v>8.4098999999999993E-2</v>
      </c>
      <c r="J86" s="375">
        <f>'2M - SGS'!J86</f>
        <v>8.4198999999999996E-2</v>
      </c>
      <c r="K86" s="375">
        <f>'2M - SGS'!K86</f>
        <v>8.2512000000000002E-2</v>
      </c>
      <c r="L86" s="375">
        <f>'2M - SGS'!L86</f>
        <v>8.5277000000000006E-2</v>
      </c>
      <c r="M86" s="375">
        <f>'2M - SGS'!M86</f>
        <v>8.2588999999999996E-2</v>
      </c>
      <c r="N86" s="375">
        <f>'2M - SGS'!N86</f>
        <v>8.5237999999999994E-2</v>
      </c>
      <c r="O86" s="375">
        <f>'2M - SGS'!O86</f>
        <v>8.5109000000000004E-2</v>
      </c>
      <c r="P86" s="375">
        <f>'2M - SGS'!P86</f>
        <v>7.7715000000000006E-2</v>
      </c>
      <c r="Q86" s="375">
        <f>'2M - SGS'!Q86</f>
        <v>8.6136000000000004E-2</v>
      </c>
      <c r="R86" s="375">
        <f>'2M - SGS'!R86</f>
        <v>7.9796000000000006E-2</v>
      </c>
      <c r="S86" s="375">
        <f>'2M - SGS'!S86</f>
        <v>8.5334999999999994E-2</v>
      </c>
      <c r="T86" s="375">
        <f>'2M - SGS'!T86</f>
        <v>8.1994999999999998E-2</v>
      </c>
      <c r="U86" s="375">
        <f>'2M - SGS'!U86</f>
        <v>8.4098999999999993E-2</v>
      </c>
      <c r="V86" s="375">
        <f>'2M - SGS'!V86</f>
        <v>8.4198999999999996E-2</v>
      </c>
      <c r="W86" s="375">
        <f>'2M - SGS'!W86</f>
        <v>8.2512000000000002E-2</v>
      </c>
      <c r="X86" s="375">
        <f>'2M - SGS'!X86</f>
        <v>8.5277000000000006E-2</v>
      </c>
      <c r="Y86" s="375">
        <f>'2M - SGS'!Y86</f>
        <v>8.2588999999999996E-2</v>
      </c>
      <c r="Z86" s="375">
        <f>'2M - SGS'!Z86</f>
        <v>8.5237999999999994E-2</v>
      </c>
      <c r="AA86" s="375">
        <f>'2M - SGS'!AA86</f>
        <v>8.5109000000000004E-2</v>
      </c>
      <c r="AB86" s="375">
        <f>'2M - SGS'!AB86</f>
        <v>7.7715000000000006E-2</v>
      </c>
      <c r="AC86" s="375">
        <f>'2M - SGS'!AC86</f>
        <v>8.6136000000000004E-2</v>
      </c>
      <c r="AD86" s="375">
        <f>'2M - SGS'!AD86</f>
        <v>7.9796000000000006E-2</v>
      </c>
      <c r="AE86" s="375">
        <f>'2M - SGS'!AE86</f>
        <v>8.5334999999999994E-2</v>
      </c>
      <c r="AF86" s="375">
        <f>'2M - SGS'!AF86</f>
        <v>8.1994999999999998E-2</v>
      </c>
      <c r="AG86" s="375">
        <f>'2M - SGS'!AG86</f>
        <v>8.4098999999999993E-2</v>
      </c>
      <c r="AH86" s="375">
        <f>'2M - SGS'!AH86</f>
        <v>8.4198999999999996E-2</v>
      </c>
      <c r="AI86" s="375">
        <f>'2M - SGS'!AI86</f>
        <v>8.2512000000000002E-2</v>
      </c>
      <c r="AJ86" s="375">
        <f>'2M - SGS'!AJ86</f>
        <v>8.5277000000000006E-2</v>
      </c>
      <c r="AK86" s="375">
        <f>'2M - SGS'!AK86</f>
        <v>8.2588999999999996E-2</v>
      </c>
      <c r="AL86" s="375">
        <f>'2M - SGS'!AL86</f>
        <v>8.5237999999999994E-2</v>
      </c>
      <c r="AM86" s="375">
        <f>'2M - SGS'!AM86</f>
        <v>8.5109000000000004E-2</v>
      </c>
      <c r="AO86" s="373">
        <f t="shared" si="73"/>
        <v>1.0000000000000002</v>
      </c>
    </row>
    <row r="87" spans="1:41" s="95" customFormat="1" ht="15.75" x14ac:dyDescent="0.25">
      <c r="A87" s="657"/>
      <c r="B87" s="13" t="str">
        <f t="shared" si="74"/>
        <v>Motors</v>
      </c>
      <c r="C87" s="375">
        <f>'2M - SGS'!C87</f>
        <v>8.5109000000000004E-2</v>
      </c>
      <c r="D87" s="375">
        <f>'2M - SGS'!D87</f>
        <v>7.7715000000000006E-2</v>
      </c>
      <c r="E87" s="375">
        <f>'2M - SGS'!E87</f>
        <v>8.6136000000000004E-2</v>
      </c>
      <c r="F87" s="375">
        <f>'2M - SGS'!F87</f>
        <v>7.9796000000000006E-2</v>
      </c>
      <c r="G87" s="375">
        <f>'2M - SGS'!G87</f>
        <v>8.5334999999999994E-2</v>
      </c>
      <c r="H87" s="375">
        <f>'2M - SGS'!H87</f>
        <v>8.1994999999999998E-2</v>
      </c>
      <c r="I87" s="375">
        <f>'2M - SGS'!I87</f>
        <v>8.4098999999999993E-2</v>
      </c>
      <c r="J87" s="375">
        <f>'2M - SGS'!J87</f>
        <v>8.4198999999999996E-2</v>
      </c>
      <c r="K87" s="375">
        <f>'2M - SGS'!K87</f>
        <v>8.2512000000000002E-2</v>
      </c>
      <c r="L87" s="375">
        <f>'2M - SGS'!L87</f>
        <v>8.5277000000000006E-2</v>
      </c>
      <c r="M87" s="375">
        <f>'2M - SGS'!M87</f>
        <v>8.2588999999999996E-2</v>
      </c>
      <c r="N87" s="375">
        <f>'2M - SGS'!N87</f>
        <v>8.5237999999999994E-2</v>
      </c>
      <c r="O87" s="375">
        <f>'2M - SGS'!O87</f>
        <v>8.5109000000000004E-2</v>
      </c>
      <c r="P87" s="375">
        <f>'2M - SGS'!P87</f>
        <v>7.7715000000000006E-2</v>
      </c>
      <c r="Q87" s="375">
        <f>'2M - SGS'!Q87</f>
        <v>8.6136000000000004E-2</v>
      </c>
      <c r="R87" s="375">
        <f>'2M - SGS'!R87</f>
        <v>7.9796000000000006E-2</v>
      </c>
      <c r="S87" s="375">
        <f>'2M - SGS'!S87</f>
        <v>8.5334999999999994E-2</v>
      </c>
      <c r="T87" s="375">
        <f>'2M - SGS'!T87</f>
        <v>8.1994999999999998E-2</v>
      </c>
      <c r="U87" s="375">
        <f>'2M - SGS'!U87</f>
        <v>8.4098999999999993E-2</v>
      </c>
      <c r="V87" s="375">
        <f>'2M - SGS'!V87</f>
        <v>8.4198999999999996E-2</v>
      </c>
      <c r="W87" s="375">
        <f>'2M - SGS'!W87</f>
        <v>8.2512000000000002E-2</v>
      </c>
      <c r="X87" s="375">
        <f>'2M - SGS'!X87</f>
        <v>8.5277000000000006E-2</v>
      </c>
      <c r="Y87" s="375">
        <f>'2M - SGS'!Y87</f>
        <v>8.2588999999999996E-2</v>
      </c>
      <c r="Z87" s="375">
        <f>'2M - SGS'!Z87</f>
        <v>8.5237999999999994E-2</v>
      </c>
      <c r="AA87" s="375">
        <f>'2M - SGS'!AA87</f>
        <v>8.5109000000000004E-2</v>
      </c>
      <c r="AB87" s="375">
        <f>'2M - SGS'!AB87</f>
        <v>7.7715000000000006E-2</v>
      </c>
      <c r="AC87" s="375">
        <f>'2M - SGS'!AC87</f>
        <v>8.6136000000000004E-2</v>
      </c>
      <c r="AD87" s="375">
        <f>'2M - SGS'!AD87</f>
        <v>7.9796000000000006E-2</v>
      </c>
      <c r="AE87" s="375">
        <f>'2M - SGS'!AE87</f>
        <v>8.5334999999999994E-2</v>
      </c>
      <c r="AF87" s="375">
        <f>'2M - SGS'!AF87</f>
        <v>8.1994999999999998E-2</v>
      </c>
      <c r="AG87" s="375">
        <f>'2M - SGS'!AG87</f>
        <v>8.4098999999999993E-2</v>
      </c>
      <c r="AH87" s="375">
        <f>'2M - SGS'!AH87</f>
        <v>8.4198999999999996E-2</v>
      </c>
      <c r="AI87" s="375">
        <f>'2M - SGS'!AI87</f>
        <v>8.2512000000000002E-2</v>
      </c>
      <c r="AJ87" s="375">
        <f>'2M - SGS'!AJ87</f>
        <v>8.5277000000000006E-2</v>
      </c>
      <c r="AK87" s="375">
        <f>'2M - SGS'!AK87</f>
        <v>8.2588999999999996E-2</v>
      </c>
      <c r="AL87" s="375">
        <f>'2M - SGS'!AL87</f>
        <v>8.5237999999999994E-2</v>
      </c>
      <c r="AM87" s="375">
        <f>'2M - SGS'!AM87</f>
        <v>8.5109000000000004E-2</v>
      </c>
      <c r="AO87" s="373">
        <f t="shared" si="73"/>
        <v>1.0000000000000002</v>
      </c>
    </row>
    <row r="88" spans="1:41" s="95" customFormat="1" ht="15.75" x14ac:dyDescent="0.25">
      <c r="A88" s="657"/>
      <c r="B88" s="13" t="str">
        <f t="shared" si="74"/>
        <v>Process</v>
      </c>
      <c r="C88" s="375">
        <f>'2M - SGS'!C88</f>
        <v>8.5109000000000004E-2</v>
      </c>
      <c r="D88" s="375">
        <f>'2M - SGS'!D88</f>
        <v>7.7715000000000006E-2</v>
      </c>
      <c r="E88" s="375">
        <f>'2M - SGS'!E88</f>
        <v>8.6136000000000004E-2</v>
      </c>
      <c r="F88" s="375">
        <f>'2M - SGS'!F88</f>
        <v>7.9796000000000006E-2</v>
      </c>
      <c r="G88" s="375">
        <f>'2M - SGS'!G88</f>
        <v>8.5334999999999994E-2</v>
      </c>
      <c r="H88" s="375">
        <f>'2M - SGS'!H88</f>
        <v>8.1994999999999998E-2</v>
      </c>
      <c r="I88" s="375">
        <f>'2M - SGS'!I88</f>
        <v>8.4098999999999993E-2</v>
      </c>
      <c r="J88" s="375">
        <f>'2M - SGS'!J88</f>
        <v>8.4198999999999996E-2</v>
      </c>
      <c r="K88" s="375">
        <f>'2M - SGS'!K88</f>
        <v>8.2512000000000002E-2</v>
      </c>
      <c r="L88" s="375">
        <f>'2M - SGS'!L88</f>
        <v>8.5277000000000006E-2</v>
      </c>
      <c r="M88" s="375">
        <f>'2M - SGS'!M88</f>
        <v>8.2588999999999996E-2</v>
      </c>
      <c r="N88" s="375">
        <f>'2M - SGS'!N88</f>
        <v>8.5237999999999994E-2</v>
      </c>
      <c r="O88" s="375">
        <f>'2M - SGS'!O88</f>
        <v>8.5109000000000004E-2</v>
      </c>
      <c r="P88" s="375">
        <f>'2M - SGS'!P88</f>
        <v>7.7715000000000006E-2</v>
      </c>
      <c r="Q88" s="375">
        <f>'2M - SGS'!Q88</f>
        <v>8.6136000000000004E-2</v>
      </c>
      <c r="R88" s="375">
        <f>'2M - SGS'!R88</f>
        <v>7.9796000000000006E-2</v>
      </c>
      <c r="S88" s="375">
        <f>'2M - SGS'!S88</f>
        <v>8.5334999999999994E-2</v>
      </c>
      <c r="T88" s="375">
        <f>'2M - SGS'!T88</f>
        <v>8.1994999999999998E-2</v>
      </c>
      <c r="U88" s="375">
        <f>'2M - SGS'!U88</f>
        <v>8.4098999999999993E-2</v>
      </c>
      <c r="V88" s="375">
        <f>'2M - SGS'!V88</f>
        <v>8.4198999999999996E-2</v>
      </c>
      <c r="W88" s="375">
        <f>'2M - SGS'!W88</f>
        <v>8.2512000000000002E-2</v>
      </c>
      <c r="X88" s="375">
        <f>'2M - SGS'!X88</f>
        <v>8.5277000000000006E-2</v>
      </c>
      <c r="Y88" s="375">
        <f>'2M - SGS'!Y88</f>
        <v>8.2588999999999996E-2</v>
      </c>
      <c r="Z88" s="375">
        <f>'2M - SGS'!Z88</f>
        <v>8.5237999999999994E-2</v>
      </c>
      <c r="AA88" s="375">
        <f>'2M - SGS'!AA88</f>
        <v>8.5109000000000004E-2</v>
      </c>
      <c r="AB88" s="375">
        <f>'2M - SGS'!AB88</f>
        <v>7.7715000000000006E-2</v>
      </c>
      <c r="AC88" s="375">
        <f>'2M - SGS'!AC88</f>
        <v>8.6136000000000004E-2</v>
      </c>
      <c r="AD88" s="375">
        <f>'2M - SGS'!AD88</f>
        <v>7.9796000000000006E-2</v>
      </c>
      <c r="AE88" s="375">
        <f>'2M - SGS'!AE88</f>
        <v>8.5334999999999994E-2</v>
      </c>
      <c r="AF88" s="375">
        <f>'2M - SGS'!AF88</f>
        <v>8.1994999999999998E-2</v>
      </c>
      <c r="AG88" s="375">
        <f>'2M - SGS'!AG88</f>
        <v>8.4098999999999993E-2</v>
      </c>
      <c r="AH88" s="375">
        <f>'2M - SGS'!AH88</f>
        <v>8.4198999999999996E-2</v>
      </c>
      <c r="AI88" s="375">
        <f>'2M - SGS'!AI88</f>
        <v>8.2512000000000002E-2</v>
      </c>
      <c r="AJ88" s="375">
        <f>'2M - SGS'!AJ88</f>
        <v>8.5277000000000006E-2</v>
      </c>
      <c r="AK88" s="375">
        <f>'2M - SGS'!AK88</f>
        <v>8.2588999999999996E-2</v>
      </c>
      <c r="AL88" s="375">
        <f>'2M - SGS'!AL88</f>
        <v>8.5237999999999994E-2</v>
      </c>
      <c r="AM88" s="375">
        <f>'2M - SGS'!AM88</f>
        <v>8.5109000000000004E-2</v>
      </c>
      <c r="AO88" s="373">
        <f t="shared" si="73"/>
        <v>1.0000000000000002</v>
      </c>
    </row>
    <row r="89" spans="1:41" s="95" customFormat="1" ht="15.75" x14ac:dyDescent="0.25">
      <c r="A89" s="657"/>
      <c r="B89" s="13" t="str">
        <f t="shared" si="74"/>
        <v>Refrigeration</v>
      </c>
      <c r="C89" s="375">
        <f>'2M - SGS'!C89</f>
        <v>8.3486000000000005E-2</v>
      </c>
      <c r="D89" s="375">
        <f>'2M - SGS'!D89</f>
        <v>7.6158000000000003E-2</v>
      </c>
      <c r="E89" s="375">
        <f>'2M - SGS'!E89</f>
        <v>8.3346000000000003E-2</v>
      </c>
      <c r="F89" s="375">
        <f>'2M - SGS'!F89</f>
        <v>8.0782999999999994E-2</v>
      </c>
      <c r="G89" s="375">
        <f>'2M - SGS'!G89</f>
        <v>8.5133E-2</v>
      </c>
      <c r="H89" s="375">
        <f>'2M - SGS'!H89</f>
        <v>8.4294999999999995E-2</v>
      </c>
      <c r="I89" s="375">
        <f>'2M - SGS'!I89</f>
        <v>8.7456999999999993E-2</v>
      </c>
      <c r="J89" s="375">
        <f>'2M - SGS'!J89</f>
        <v>8.7230000000000002E-2</v>
      </c>
      <c r="K89" s="375">
        <f>'2M - SGS'!K89</f>
        <v>8.3319000000000004E-2</v>
      </c>
      <c r="L89" s="375">
        <f>'2M - SGS'!L89</f>
        <v>8.4562999999999999E-2</v>
      </c>
      <c r="M89" s="375">
        <f>'2M - SGS'!M89</f>
        <v>8.1112000000000004E-2</v>
      </c>
      <c r="N89" s="375">
        <f>'2M - SGS'!N89</f>
        <v>8.3117999999999997E-2</v>
      </c>
      <c r="O89" s="375">
        <f>'2M - SGS'!O89</f>
        <v>8.3486000000000005E-2</v>
      </c>
      <c r="P89" s="375">
        <f>'2M - SGS'!P89</f>
        <v>7.6158000000000003E-2</v>
      </c>
      <c r="Q89" s="375">
        <f>'2M - SGS'!Q89</f>
        <v>8.3346000000000003E-2</v>
      </c>
      <c r="R89" s="375">
        <f>'2M - SGS'!R89</f>
        <v>8.0782999999999994E-2</v>
      </c>
      <c r="S89" s="375">
        <f>'2M - SGS'!S89</f>
        <v>8.5133E-2</v>
      </c>
      <c r="T89" s="375">
        <f>'2M - SGS'!T89</f>
        <v>8.4294999999999995E-2</v>
      </c>
      <c r="U89" s="375">
        <f>'2M - SGS'!U89</f>
        <v>8.7456999999999993E-2</v>
      </c>
      <c r="V89" s="375">
        <f>'2M - SGS'!V89</f>
        <v>8.7230000000000002E-2</v>
      </c>
      <c r="W89" s="375">
        <f>'2M - SGS'!W89</f>
        <v>8.3319000000000004E-2</v>
      </c>
      <c r="X89" s="375">
        <f>'2M - SGS'!X89</f>
        <v>8.4562999999999999E-2</v>
      </c>
      <c r="Y89" s="375">
        <f>'2M - SGS'!Y89</f>
        <v>8.1112000000000004E-2</v>
      </c>
      <c r="Z89" s="375">
        <f>'2M - SGS'!Z89</f>
        <v>8.3117999999999997E-2</v>
      </c>
      <c r="AA89" s="375">
        <f>'2M - SGS'!AA89</f>
        <v>8.3486000000000005E-2</v>
      </c>
      <c r="AB89" s="375">
        <f>'2M - SGS'!AB89</f>
        <v>7.6158000000000003E-2</v>
      </c>
      <c r="AC89" s="375">
        <f>'2M - SGS'!AC89</f>
        <v>8.3346000000000003E-2</v>
      </c>
      <c r="AD89" s="375">
        <f>'2M - SGS'!AD89</f>
        <v>8.0782999999999994E-2</v>
      </c>
      <c r="AE89" s="375">
        <f>'2M - SGS'!AE89</f>
        <v>8.5133E-2</v>
      </c>
      <c r="AF89" s="375">
        <f>'2M - SGS'!AF89</f>
        <v>8.4294999999999995E-2</v>
      </c>
      <c r="AG89" s="375">
        <f>'2M - SGS'!AG89</f>
        <v>8.7456999999999993E-2</v>
      </c>
      <c r="AH89" s="375">
        <f>'2M - SGS'!AH89</f>
        <v>8.7230000000000002E-2</v>
      </c>
      <c r="AI89" s="375">
        <f>'2M - SGS'!AI89</f>
        <v>8.3319000000000004E-2</v>
      </c>
      <c r="AJ89" s="375">
        <f>'2M - SGS'!AJ89</f>
        <v>8.4562999999999999E-2</v>
      </c>
      <c r="AK89" s="375">
        <f>'2M - SGS'!AK89</f>
        <v>8.1112000000000004E-2</v>
      </c>
      <c r="AL89" s="375">
        <f>'2M - SGS'!AL89</f>
        <v>8.3117999999999997E-2</v>
      </c>
      <c r="AM89" s="375">
        <f>'2M - SGS'!AM89</f>
        <v>8.3486000000000005E-2</v>
      </c>
      <c r="AO89" s="373">
        <f t="shared" si="73"/>
        <v>1</v>
      </c>
    </row>
    <row r="90" spans="1:41" s="95" customFormat="1" ht="16.5" thickBot="1" x14ac:dyDescent="0.3">
      <c r="A90" s="658"/>
      <c r="B90" s="14" t="str">
        <f t="shared" si="74"/>
        <v>Water Heating</v>
      </c>
      <c r="C90" s="381">
        <f>'2M - SGS'!C90</f>
        <v>0.108255</v>
      </c>
      <c r="D90" s="381">
        <f>'2M - SGS'!D90</f>
        <v>9.1078000000000006E-2</v>
      </c>
      <c r="E90" s="381">
        <f>'2M - SGS'!E90</f>
        <v>8.5239999999999996E-2</v>
      </c>
      <c r="F90" s="381">
        <f>'2M - SGS'!F90</f>
        <v>7.2980000000000003E-2</v>
      </c>
      <c r="G90" s="381">
        <f>'2M - SGS'!G90</f>
        <v>7.9849000000000003E-2</v>
      </c>
      <c r="H90" s="381">
        <f>'2M - SGS'!H90</f>
        <v>7.2720999999999994E-2</v>
      </c>
      <c r="I90" s="381">
        <f>'2M - SGS'!I90</f>
        <v>7.4929999999999997E-2</v>
      </c>
      <c r="J90" s="381">
        <f>'2M - SGS'!J90</f>
        <v>7.5861999999999999E-2</v>
      </c>
      <c r="K90" s="381">
        <f>'2M - SGS'!K90</f>
        <v>7.5733999999999996E-2</v>
      </c>
      <c r="L90" s="381">
        <f>'2M - SGS'!L90</f>
        <v>8.2808000000000007E-2</v>
      </c>
      <c r="M90" s="381">
        <f>'2M - SGS'!M90</f>
        <v>8.6345000000000005E-2</v>
      </c>
      <c r="N90" s="381">
        <f>'2M - SGS'!N90</f>
        <v>9.4198000000000004E-2</v>
      </c>
      <c r="O90" s="381">
        <f>'2M - SGS'!O90</f>
        <v>0.108255</v>
      </c>
      <c r="P90" s="381">
        <f>'2M - SGS'!P90</f>
        <v>9.1078000000000006E-2</v>
      </c>
      <c r="Q90" s="381">
        <f>'2M - SGS'!Q90</f>
        <v>8.5239999999999996E-2</v>
      </c>
      <c r="R90" s="381">
        <f>'2M - SGS'!R90</f>
        <v>7.2980000000000003E-2</v>
      </c>
      <c r="S90" s="381">
        <f>'2M - SGS'!S90</f>
        <v>7.9849000000000003E-2</v>
      </c>
      <c r="T90" s="381">
        <f>'2M - SGS'!T90</f>
        <v>7.2720999999999994E-2</v>
      </c>
      <c r="U90" s="381">
        <f>'2M - SGS'!U90</f>
        <v>7.4929999999999997E-2</v>
      </c>
      <c r="V90" s="381">
        <f>'2M - SGS'!V90</f>
        <v>7.5861999999999999E-2</v>
      </c>
      <c r="W90" s="381">
        <f>'2M - SGS'!W90</f>
        <v>7.5733999999999996E-2</v>
      </c>
      <c r="X90" s="381">
        <f>'2M - SGS'!X90</f>
        <v>8.2808000000000007E-2</v>
      </c>
      <c r="Y90" s="381">
        <f>'2M - SGS'!Y90</f>
        <v>8.6345000000000005E-2</v>
      </c>
      <c r="Z90" s="381">
        <f>'2M - SGS'!Z90</f>
        <v>9.4198000000000004E-2</v>
      </c>
      <c r="AA90" s="381">
        <f>'2M - SGS'!AA90</f>
        <v>0.108255</v>
      </c>
      <c r="AB90" s="381">
        <f>'2M - SGS'!AB90</f>
        <v>9.1078000000000006E-2</v>
      </c>
      <c r="AC90" s="381">
        <f>'2M - SGS'!AC90</f>
        <v>8.5239999999999996E-2</v>
      </c>
      <c r="AD90" s="381">
        <f>'2M - SGS'!AD90</f>
        <v>7.2980000000000003E-2</v>
      </c>
      <c r="AE90" s="381">
        <f>'2M - SGS'!AE90</f>
        <v>7.9849000000000003E-2</v>
      </c>
      <c r="AF90" s="381">
        <f>'2M - SGS'!AF90</f>
        <v>7.2720999999999994E-2</v>
      </c>
      <c r="AG90" s="381">
        <f>'2M - SGS'!AG90</f>
        <v>7.4929999999999997E-2</v>
      </c>
      <c r="AH90" s="381">
        <f>'2M - SGS'!AH90</f>
        <v>7.5861999999999999E-2</v>
      </c>
      <c r="AI90" s="381">
        <f>'2M - SGS'!AI90</f>
        <v>7.5733999999999996E-2</v>
      </c>
      <c r="AJ90" s="381">
        <f>'2M - SGS'!AJ90</f>
        <v>8.2808000000000007E-2</v>
      </c>
      <c r="AK90" s="381">
        <f>'2M - SGS'!AK90</f>
        <v>8.6345000000000005E-2</v>
      </c>
      <c r="AL90" s="381">
        <f>'2M - SGS'!AL90</f>
        <v>9.4198000000000004E-2</v>
      </c>
      <c r="AM90" s="381">
        <f>'2M - SGS'!AM90</f>
        <v>0.108255</v>
      </c>
      <c r="AO90" s="373">
        <f t="shared" si="73"/>
        <v>1</v>
      </c>
    </row>
    <row r="91" spans="1:41" s="95" customFormat="1" ht="15.75" thickBot="1" x14ac:dyDescent="0.3">
      <c r="AO91" s="95" t="s">
        <v>223</v>
      </c>
    </row>
    <row r="92" spans="1:41" s="95" customFormat="1" ht="15" customHeight="1" thickBot="1" x14ac:dyDescent="0.3">
      <c r="A92" s="629" t="s">
        <v>27</v>
      </c>
      <c r="B92" s="402" t="s">
        <v>32</v>
      </c>
      <c r="C92" s="135">
        <f>C$4</f>
        <v>45292</v>
      </c>
      <c r="D92" s="135">
        <f t="shared" ref="D92:AM92" si="75">D$4</f>
        <v>45323</v>
      </c>
      <c r="E92" s="135">
        <f t="shared" si="75"/>
        <v>45352</v>
      </c>
      <c r="F92" s="135">
        <f t="shared" si="75"/>
        <v>45383</v>
      </c>
      <c r="G92" s="135">
        <f t="shared" si="75"/>
        <v>45413</v>
      </c>
      <c r="H92" s="135">
        <f t="shared" si="75"/>
        <v>45444</v>
      </c>
      <c r="I92" s="135">
        <f t="shared" si="75"/>
        <v>45474</v>
      </c>
      <c r="J92" s="135">
        <f t="shared" si="75"/>
        <v>45505</v>
      </c>
      <c r="K92" s="135">
        <f t="shared" si="75"/>
        <v>45536</v>
      </c>
      <c r="L92" s="135">
        <f t="shared" si="75"/>
        <v>45566</v>
      </c>
      <c r="M92" s="135">
        <f t="shared" si="75"/>
        <v>45597</v>
      </c>
      <c r="N92" s="135">
        <f t="shared" si="75"/>
        <v>45627</v>
      </c>
      <c r="O92" s="135">
        <f t="shared" si="75"/>
        <v>45658</v>
      </c>
      <c r="P92" s="135">
        <f t="shared" si="75"/>
        <v>45689</v>
      </c>
      <c r="Q92" s="135">
        <f t="shared" si="75"/>
        <v>45717</v>
      </c>
      <c r="R92" s="135">
        <f t="shared" si="75"/>
        <v>45748</v>
      </c>
      <c r="S92" s="135">
        <f t="shared" si="75"/>
        <v>45778</v>
      </c>
      <c r="T92" s="135">
        <f t="shared" si="75"/>
        <v>45809</v>
      </c>
      <c r="U92" s="135">
        <f t="shared" si="75"/>
        <v>45839</v>
      </c>
      <c r="V92" s="135">
        <f t="shared" si="75"/>
        <v>45870</v>
      </c>
      <c r="W92" s="135">
        <f t="shared" si="75"/>
        <v>45901</v>
      </c>
      <c r="X92" s="135">
        <f t="shared" si="75"/>
        <v>45931</v>
      </c>
      <c r="Y92" s="135">
        <f t="shared" si="75"/>
        <v>45962</v>
      </c>
      <c r="Z92" s="135">
        <f t="shared" si="75"/>
        <v>45992</v>
      </c>
      <c r="AA92" s="135">
        <f t="shared" si="75"/>
        <v>46023</v>
      </c>
      <c r="AB92" s="135">
        <f t="shared" si="75"/>
        <v>46054</v>
      </c>
      <c r="AC92" s="135">
        <f t="shared" si="75"/>
        <v>46082</v>
      </c>
      <c r="AD92" s="135">
        <f t="shared" si="75"/>
        <v>46113</v>
      </c>
      <c r="AE92" s="135">
        <f t="shared" si="75"/>
        <v>46143</v>
      </c>
      <c r="AF92" s="135">
        <f t="shared" si="75"/>
        <v>46174</v>
      </c>
      <c r="AG92" s="135">
        <f t="shared" si="75"/>
        <v>46204</v>
      </c>
      <c r="AH92" s="135">
        <f t="shared" si="75"/>
        <v>46235</v>
      </c>
      <c r="AI92" s="135">
        <f t="shared" si="75"/>
        <v>46266</v>
      </c>
      <c r="AJ92" s="135">
        <f t="shared" si="75"/>
        <v>46296</v>
      </c>
      <c r="AK92" s="135">
        <f t="shared" si="75"/>
        <v>46327</v>
      </c>
      <c r="AL92" s="135">
        <f t="shared" si="75"/>
        <v>46357</v>
      </c>
      <c r="AM92" s="135">
        <f t="shared" si="75"/>
        <v>46388</v>
      </c>
    </row>
    <row r="93" spans="1:41" s="95" customFormat="1" ht="15.75" customHeight="1" x14ac:dyDescent="0.25">
      <c r="A93" s="630"/>
      <c r="B93" s="74" t="s">
        <v>19</v>
      </c>
      <c r="C93" s="384">
        <f>'11M - LPS'!C93</f>
        <v>2.7657000000000001E-2</v>
      </c>
      <c r="D93" s="384">
        <f>'11M - LPS'!D93</f>
        <v>2.6662000000000002E-2</v>
      </c>
      <c r="E93" s="384">
        <f>'11M - LPS'!E93</f>
        <v>2.7882000000000001E-2</v>
      </c>
      <c r="F93" s="384">
        <f>'11M - LPS'!F93</f>
        <v>3.1621999999999997E-2</v>
      </c>
      <c r="G93" s="384">
        <f>'11M - LPS'!G93</f>
        <v>3.5316E-2</v>
      </c>
      <c r="H93" s="384">
        <f>'11M - LPS'!H93</f>
        <v>5.7203999999999998E-2</v>
      </c>
      <c r="I93" s="384">
        <f>'11M - LPS'!I93</f>
        <v>5.6994999999999997E-2</v>
      </c>
      <c r="J93" s="384">
        <f>'11M - LPS'!J93</f>
        <v>5.5843999999999998E-2</v>
      </c>
      <c r="K93" s="384">
        <f>'11M - LPS'!K93</f>
        <v>5.5169000000000003E-2</v>
      </c>
      <c r="L93" s="384">
        <f>'11M - LPS'!L93</f>
        <v>3.5621E-2</v>
      </c>
      <c r="M93" s="384">
        <f>'11M - LPS'!M93</f>
        <v>3.0717999999999999E-2</v>
      </c>
      <c r="N93" s="384">
        <f>'11M - LPS'!N93</f>
        <v>2.8008000000000002E-2</v>
      </c>
      <c r="O93" s="384">
        <f>'11M - LPS'!O93</f>
        <v>2.7657000000000001E-2</v>
      </c>
      <c r="P93" s="384">
        <f>'11M - LPS'!P93</f>
        <v>2.6662000000000002E-2</v>
      </c>
      <c r="Q93" s="384">
        <f>'11M - LPS'!Q93</f>
        <v>2.7882000000000001E-2</v>
      </c>
      <c r="R93" s="384">
        <f>'11M - LPS'!R93</f>
        <v>3.1621999999999997E-2</v>
      </c>
      <c r="S93" s="384">
        <f>'11M - LPS'!S93</f>
        <v>3.5316E-2</v>
      </c>
      <c r="T93" s="433">
        <f>'11M - LPS'!T93</f>
        <v>6.6962999999999995E-2</v>
      </c>
      <c r="U93" s="433">
        <f>'11M - LPS'!U93</f>
        <v>6.4194000000000001E-2</v>
      </c>
      <c r="V93" s="433">
        <f>'11M - LPS'!V93</f>
        <v>6.3246999999999998E-2</v>
      </c>
      <c r="W93" s="433">
        <f>'11M - LPS'!W93</f>
        <v>6.2655000000000002E-2</v>
      </c>
      <c r="X93" s="433">
        <f>'11M - LPS'!X93</f>
        <v>3.9711999999999997E-2</v>
      </c>
      <c r="Y93" s="433">
        <f>'11M - LPS'!Y93</f>
        <v>3.7293E-2</v>
      </c>
      <c r="Z93" s="433">
        <f>'11M - LPS'!Z93</f>
        <v>3.4257999999999997E-2</v>
      </c>
      <c r="AA93" s="433">
        <f>'11M - LPS'!AA93</f>
        <v>3.3180000000000001E-2</v>
      </c>
      <c r="AB93" s="433">
        <f>'11M - LPS'!AB93</f>
        <v>3.1255999999999999E-2</v>
      </c>
      <c r="AC93" s="433">
        <f>'11M - LPS'!AC93</f>
        <v>3.2987000000000002E-2</v>
      </c>
      <c r="AD93" s="433">
        <f>'11M - LPS'!AD93</f>
        <v>3.2032999999999999E-2</v>
      </c>
      <c r="AE93" s="433">
        <f>'11M - LPS'!AE93</f>
        <v>3.5848999999999999E-2</v>
      </c>
      <c r="AF93" s="433">
        <f>'11M - LPS'!AF93</f>
        <v>6.6962999999999995E-2</v>
      </c>
      <c r="AG93" s="433">
        <f>'11M - LPS'!AG93</f>
        <v>6.4194000000000001E-2</v>
      </c>
      <c r="AH93" s="433">
        <f>'11M - LPS'!AH93</f>
        <v>6.3246999999999998E-2</v>
      </c>
      <c r="AI93" s="433">
        <f>'11M - LPS'!AI93</f>
        <v>6.2655000000000002E-2</v>
      </c>
      <c r="AJ93" s="433">
        <f>'11M - LPS'!AJ93</f>
        <v>3.9711999999999997E-2</v>
      </c>
      <c r="AK93" s="433">
        <f>'11M - LPS'!AK93</f>
        <v>3.7293E-2</v>
      </c>
      <c r="AL93" s="433">
        <f>'11M - LPS'!AL93</f>
        <v>3.4257999999999997E-2</v>
      </c>
      <c r="AM93" s="433">
        <f>'11M - LPS'!AM93</f>
        <v>3.3180000000000001E-2</v>
      </c>
      <c r="AO93" s="95" t="s">
        <v>224</v>
      </c>
    </row>
    <row r="94" spans="1:41" s="95" customFormat="1" x14ac:dyDescent="0.25">
      <c r="A94" s="630"/>
      <c r="B94" s="74" t="s">
        <v>0</v>
      </c>
      <c r="C94" s="384">
        <f>'11M - LPS'!C94</f>
        <v>3.2084000000000001E-2</v>
      </c>
      <c r="D94" s="384">
        <f>'11M - LPS'!D94</f>
        <v>3.0335000000000001E-2</v>
      </c>
      <c r="E94" s="384">
        <f>'11M - LPS'!E94</f>
        <v>3.0248000000000001E-2</v>
      </c>
      <c r="F94" s="384">
        <f>'11M - LPS'!F94</f>
        <v>3.2205999999999999E-2</v>
      </c>
      <c r="G94" s="384">
        <f>'11M - LPS'!G94</f>
        <v>4.5136000000000003E-2</v>
      </c>
      <c r="H94" s="384">
        <f>'11M - LPS'!H94</f>
        <v>8.3406999999999995E-2</v>
      </c>
      <c r="I94" s="384">
        <f>'11M - LPS'!I94</f>
        <v>6.7433000000000007E-2</v>
      </c>
      <c r="J94" s="384">
        <f>'11M - LPS'!J94</f>
        <v>7.4159000000000003E-2</v>
      </c>
      <c r="K94" s="384">
        <f>'11M - LPS'!K94</f>
        <v>8.1517000000000006E-2</v>
      </c>
      <c r="L94" s="384">
        <f>'11M - LPS'!L94</f>
        <v>3.4575000000000002E-2</v>
      </c>
      <c r="M94" s="384">
        <f>'11M - LPS'!M94</f>
        <v>3.7659999999999999E-2</v>
      </c>
      <c r="N94" s="384">
        <f>'11M - LPS'!N94</f>
        <v>2.7265999999999999E-2</v>
      </c>
      <c r="O94" s="384">
        <f>'11M - LPS'!O94</f>
        <v>3.2084000000000001E-2</v>
      </c>
      <c r="P94" s="384">
        <f>'11M - LPS'!P94</f>
        <v>3.0335000000000001E-2</v>
      </c>
      <c r="Q94" s="384">
        <f>'11M - LPS'!Q94</f>
        <v>3.0248000000000001E-2</v>
      </c>
      <c r="R94" s="384">
        <f>'11M - LPS'!R94</f>
        <v>3.2205999999999999E-2</v>
      </c>
      <c r="S94" s="384">
        <f>'11M - LPS'!S94</f>
        <v>4.5136000000000003E-2</v>
      </c>
      <c r="T94" s="433">
        <f>'11M - LPS'!T94</f>
        <v>9.7586999999999993E-2</v>
      </c>
      <c r="U94" s="433">
        <f>'11M - LPS'!U94</f>
        <v>7.5483999999999996E-2</v>
      </c>
      <c r="V94" s="433">
        <f>'11M - LPS'!V94</f>
        <v>8.3196000000000006E-2</v>
      </c>
      <c r="W94" s="433">
        <f>'11M - LPS'!W94</f>
        <v>9.0327000000000005E-2</v>
      </c>
      <c r="X94" s="433">
        <f>'11M - LPS'!X94</f>
        <v>3.8578000000000001E-2</v>
      </c>
      <c r="Y94" s="433">
        <f>'11M - LPS'!Y94</f>
        <v>4.5895999999999999E-2</v>
      </c>
      <c r="Z94" s="433">
        <f>'11M - LPS'!Z94</f>
        <v>3.3162999999999998E-2</v>
      </c>
      <c r="AA94" s="433">
        <f>'11M - LPS'!AA94</f>
        <v>3.9073999999999998E-2</v>
      </c>
      <c r="AB94" s="433">
        <f>'11M - LPS'!AB94</f>
        <v>3.5667999999999998E-2</v>
      </c>
      <c r="AC94" s="433">
        <f>'11M - LPS'!AC94</f>
        <v>3.5865000000000001E-2</v>
      </c>
      <c r="AD94" s="433">
        <f>'11M - LPS'!AD94</f>
        <v>3.2438000000000002E-2</v>
      </c>
      <c r="AE94" s="433">
        <f>'11M - LPS'!AE94</f>
        <v>4.4253000000000001E-2</v>
      </c>
      <c r="AF94" s="433">
        <f>'11M - LPS'!AF94</f>
        <v>9.7586999999999993E-2</v>
      </c>
      <c r="AG94" s="433">
        <f>'11M - LPS'!AG94</f>
        <v>7.5483999999999996E-2</v>
      </c>
      <c r="AH94" s="433">
        <f>'11M - LPS'!AH94</f>
        <v>8.3196000000000006E-2</v>
      </c>
      <c r="AI94" s="433">
        <f>'11M - LPS'!AI94</f>
        <v>9.0327000000000005E-2</v>
      </c>
      <c r="AJ94" s="433">
        <f>'11M - LPS'!AJ94</f>
        <v>3.8578000000000001E-2</v>
      </c>
      <c r="AK94" s="433">
        <f>'11M - LPS'!AK94</f>
        <v>4.5895999999999999E-2</v>
      </c>
      <c r="AL94" s="433">
        <f>'11M - LPS'!AL94</f>
        <v>3.3162999999999998E-2</v>
      </c>
      <c r="AM94" s="433">
        <f>'11M - LPS'!AM94</f>
        <v>3.9073999999999998E-2</v>
      </c>
      <c r="AO94" s="95" t="s">
        <v>249</v>
      </c>
    </row>
    <row r="95" spans="1:41" s="95" customFormat="1" x14ac:dyDescent="0.25">
      <c r="A95" s="630"/>
      <c r="B95" s="74" t="s">
        <v>20</v>
      </c>
      <c r="C95" s="384">
        <f>'11M - LPS'!C95</f>
        <v>2.7354E-2</v>
      </c>
      <c r="D95" s="384">
        <f>'11M - LPS'!D95</f>
        <v>2.6422000000000001E-2</v>
      </c>
      <c r="E95" s="384">
        <f>'11M - LPS'!E95</f>
        <v>3.0078000000000001E-2</v>
      </c>
      <c r="F95" s="384">
        <f>'11M - LPS'!F95</f>
        <v>3.5929999999999997E-2</v>
      </c>
      <c r="G95" s="384">
        <f>'11M - LPS'!G95</f>
        <v>3.8129000000000003E-2</v>
      </c>
      <c r="H95" s="384">
        <f>'11M - LPS'!H95</f>
        <v>6.5105999999999997E-2</v>
      </c>
      <c r="I95" s="384">
        <f>'11M - LPS'!I95</f>
        <v>5.6918000000000003E-2</v>
      </c>
      <c r="J95" s="384">
        <f>'11M - LPS'!J95</f>
        <v>5.9726000000000001E-2</v>
      </c>
      <c r="K95" s="384">
        <f>'11M - LPS'!K95</f>
        <v>6.1537000000000001E-2</v>
      </c>
      <c r="L95" s="384">
        <f>'11M - LPS'!L95</f>
        <v>3.8774999999999997E-2</v>
      </c>
      <c r="M95" s="384">
        <f>'11M - LPS'!M95</f>
        <v>3.0751000000000001E-2</v>
      </c>
      <c r="N95" s="384">
        <f>'11M - LPS'!N95</f>
        <v>2.9420000000000002E-2</v>
      </c>
      <c r="O95" s="384">
        <f>'11M - LPS'!O95</f>
        <v>2.7354E-2</v>
      </c>
      <c r="P95" s="384">
        <f>'11M - LPS'!P95</f>
        <v>2.6422000000000001E-2</v>
      </c>
      <c r="Q95" s="384">
        <f>'11M - LPS'!Q95</f>
        <v>3.0078000000000001E-2</v>
      </c>
      <c r="R95" s="384">
        <f>'11M - LPS'!R95</f>
        <v>3.5929999999999997E-2</v>
      </c>
      <c r="S95" s="384">
        <f>'11M - LPS'!S95</f>
        <v>3.8129000000000003E-2</v>
      </c>
      <c r="T95" s="433">
        <f>'11M - LPS'!T95</f>
        <v>7.6089000000000004E-2</v>
      </c>
      <c r="U95" s="433">
        <f>'11M - LPS'!U95</f>
        <v>6.4111000000000001E-2</v>
      </c>
      <c r="V95" s="433">
        <f>'11M - LPS'!V95</f>
        <v>6.7474999999999993E-2</v>
      </c>
      <c r="W95" s="433">
        <f>'11M - LPS'!W95</f>
        <v>6.9470000000000004E-2</v>
      </c>
      <c r="X95" s="433">
        <f>'11M - LPS'!X95</f>
        <v>4.3131000000000003E-2</v>
      </c>
      <c r="Y95" s="433">
        <f>'11M - LPS'!Y95</f>
        <v>3.7336000000000001E-2</v>
      </c>
      <c r="Z95" s="433">
        <f>'11M - LPS'!Z95</f>
        <v>3.6340999999999998E-2</v>
      </c>
      <c r="AA95" s="433">
        <f>'11M - LPS'!AA95</f>
        <v>3.2787999999999998E-2</v>
      </c>
      <c r="AB95" s="433">
        <f>'11M - LPS'!AB95</f>
        <v>3.0967000000000001E-2</v>
      </c>
      <c r="AC95" s="433">
        <f>'11M - LPS'!AC95</f>
        <v>3.5658000000000002E-2</v>
      </c>
      <c r="AD95" s="433">
        <f>'11M - LPS'!AD95</f>
        <v>3.5020999999999997E-2</v>
      </c>
      <c r="AE95" s="433">
        <f>'11M - LPS'!AE95</f>
        <v>3.8232000000000002E-2</v>
      </c>
      <c r="AF95" s="433">
        <f>'11M - LPS'!AF95</f>
        <v>7.6089000000000004E-2</v>
      </c>
      <c r="AG95" s="433">
        <f>'11M - LPS'!AG95</f>
        <v>6.4111000000000001E-2</v>
      </c>
      <c r="AH95" s="433">
        <f>'11M - LPS'!AH95</f>
        <v>6.7474999999999993E-2</v>
      </c>
      <c r="AI95" s="433">
        <f>'11M - LPS'!AI95</f>
        <v>6.9470000000000004E-2</v>
      </c>
      <c r="AJ95" s="433">
        <f>'11M - LPS'!AJ95</f>
        <v>4.3131000000000003E-2</v>
      </c>
      <c r="AK95" s="433">
        <f>'11M - LPS'!AK95</f>
        <v>3.7336000000000001E-2</v>
      </c>
      <c r="AL95" s="433">
        <f>'11M - LPS'!AL95</f>
        <v>3.6340999999999998E-2</v>
      </c>
      <c r="AM95" s="433">
        <f>'11M - LPS'!AM95</f>
        <v>3.2787999999999998E-2</v>
      </c>
    </row>
    <row r="96" spans="1:41" s="95" customFormat="1" x14ac:dyDescent="0.25">
      <c r="A96" s="630"/>
      <c r="B96" s="74" t="s">
        <v>1</v>
      </c>
      <c r="C96" s="384">
        <f>'11M - LPS'!C96</f>
        <v>1.9984999999999999E-2</v>
      </c>
      <c r="D96" s="384">
        <f>'11M - LPS'!D96</f>
        <v>1.9984999999999999E-2</v>
      </c>
      <c r="E96" s="384">
        <f>'11M - LPS'!E96</f>
        <v>1.9984999999999999E-2</v>
      </c>
      <c r="F96" s="384">
        <f>'11M - LPS'!F96</f>
        <v>3.295E-2</v>
      </c>
      <c r="G96" s="384">
        <f>'11M - LPS'!G96</f>
        <v>5.6022000000000002E-2</v>
      </c>
      <c r="H96" s="384">
        <f>'11M - LPS'!H96</f>
        <v>8.4661E-2</v>
      </c>
      <c r="I96" s="384">
        <f>'11M - LPS'!I96</f>
        <v>6.7922999999999997E-2</v>
      </c>
      <c r="J96" s="384">
        <f>'11M - LPS'!J96</f>
        <v>7.4856000000000006E-2</v>
      </c>
      <c r="K96" s="384">
        <f>'11M - LPS'!K96</f>
        <v>8.6939000000000002E-2</v>
      </c>
      <c r="L96" s="384">
        <f>'11M - LPS'!L96</f>
        <v>3.4375000000000003E-2</v>
      </c>
      <c r="M96" s="384">
        <f>'11M - LPS'!M96</f>
        <v>1.9984999999999999E-2</v>
      </c>
      <c r="N96" s="384">
        <f>'11M - LPS'!N96</f>
        <v>1.9984999999999999E-2</v>
      </c>
      <c r="O96" s="384">
        <f>'11M - LPS'!O96</f>
        <v>1.9984999999999999E-2</v>
      </c>
      <c r="P96" s="384">
        <f>'11M - LPS'!P96</f>
        <v>1.9984999999999999E-2</v>
      </c>
      <c r="Q96" s="384">
        <f>'11M - LPS'!Q96</f>
        <v>1.9984999999999999E-2</v>
      </c>
      <c r="R96" s="384">
        <f>'11M - LPS'!R96</f>
        <v>3.295E-2</v>
      </c>
      <c r="S96" s="384">
        <f>'11M - LPS'!S96</f>
        <v>5.6022000000000002E-2</v>
      </c>
      <c r="T96" s="433">
        <f>'11M - LPS'!T96</f>
        <v>9.9021999999999999E-2</v>
      </c>
      <c r="U96" s="433">
        <f>'11M - LPS'!U96</f>
        <v>7.6013999999999998E-2</v>
      </c>
      <c r="V96" s="433">
        <f>'11M - LPS'!V96</f>
        <v>8.3955000000000002E-2</v>
      </c>
      <c r="W96" s="433">
        <f>'11M - LPS'!W96</f>
        <v>9.5987000000000003E-2</v>
      </c>
      <c r="X96" s="433">
        <f>'11M - LPS'!X96</f>
        <v>3.8362E-2</v>
      </c>
      <c r="Y96" s="433">
        <f>'11M - LPS'!Y96</f>
        <v>2.3233E-2</v>
      </c>
      <c r="Z96" s="433">
        <f>'11M - LPS'!Z96</f>
        <v>2.3233E-2</v>
      </c>
      <c r="AA96" s="433">
        <f>'11M - LPS'!AA96</f>
        <v>2.3233E-2</v>
      </c>
      <c r="AB96" s="433">
        <f>'11M - LPS'!AB96</f>
        <v>2.3233E-2</v>
      </c>
      <c r="AC96" s="433">
        <f>'11M - LPS'!AC96</f>
        <v>2.3233E-2</v>
      </c>
      <c r="AD96" s="433">
        <f>'11M - LPS'!AD96</f>
        <v>3.2953999999999997E-2</v>
      </c>
      <c r="AE96" s="433">
        <f>'11M - LPS'!AE96</f>
        <v>5.3502000000000001E-2</v>
      </c>
      <c r="AF96" s="433">
        <f>'11M - LPS'!AF96</f>
        <v>9.9021999999999999E-2</v>
      </c>
      <c r="AG96" s="433">
        <f>'11M - LPS'!AG96</f>
        <v>7.6013999999999998E-2</v>
      </c>
      <c r="AH96" s="433">
        <f>'11M - LPS'!AH96</f>
        <v>8.3955000000000002E-2</v>
      </c>
      <c r="AI96" s="433">
        <f>'11M - LPS'!AI96</f>
        <v>9.5987000000000003E-2</v>
      </c>
      <c r="AJ96" s="433">
        <f>'11M - LPS'!AJ96</f>
        <v>3.8362E-2</v>
      </c>
      <c r="AK96" s="433">
        <f>'11M - LPS'!AK96</f>
        <v>2.3233E-2</v>
      </c>
      <c r="AL96" s="433">
        <f>'11M - LPS'!AL96</f>
        <v>2.3233E-2</v>
      </c>
      <c r="AM96" s="433">
        <f>'11M - LPS'!AM96</f>
        <v>2.3233E-2</v>
      </c>
    </row>
    <row r="97" spans="1:39" s="95" customFormat="1" x14ac:dyDescent="0.25">
      <c r="A97" s="630"/>
      <c r="B97" s="74" t="s">
        <v>21</v>
      </c>
      <c r="C97" s="384">
        <f>'11M - LPS'!C97</f>
        <v>2.1387E-2</v>
      </c>
      <c r="D97" s="384">
        <f>'11M - LPS'!D97</f>
        <v>2.1129999999999999E-2</v>
      </c>
      <c r="E97" s="384">
        <f>'11M - LPS'!E97</f>
        <v>2.0184000000000001E-2</v>
      </c>
      <c r="F97" s="384">
        <f>'11M - LPS'!F97</f>
        <v>2.1802999999999999E-2</v>
      </c>
      <c r="G97" s="384">
        <f>'11M - LPS'!G97</f>
        <v>2.0313000000000001E-2</v>
      </c>
      <c r="H97" s="384">
        <f>'11M - LPS'!H97</f>
        <v>2.2671E-2</v>
      </c>
      <c r="I97" s="384">
        <f>'11M - LPS'!I97</f>
        <v>2.2068000000000001E-2</v>
      </c>
      <c r="J97" s="384">
        <f>'11M - LPS'!J97</f>
        <v>2.2741000000000001E-2</v>
      </c>
      <c r="K97" s="384">
        <f>'11M - LPS'!K97</f>
        <v>2.2655999999999999E-2</v>
      </c>
      <c r="L97" s="384">
        <f>'11M - LPS'!L97</f>
        <v>2.0244000000000002E-2</v>
      </c>
      <c r="M97" s="384">
        <f>'11M - LPS'!M97</f>
        <v>2.0007E-2</v>
      </c>
      <c r="N97" s="384">
        <f>'11M - LPS'!N97</f>
        <v>2.0132000000000001E-2</v>
      </c>
      <c r="O97" s="384">
        <f>'11M - LPS'!O97</f>
        <v>2.1387E-2</v>
      </c>
      <c r="P97" s="384">
        <f>'11M - LPS'!P97</f>
        <v>2.1129999999999999E-2</v>
      </c>
      <c r="Q97" s="384">
        <f>'11M - LPS'!Q97</f>
        <v>2.0184000000000001E-2</v>
      </c>
      <c r="R97" s="384">
        <f>'11M - LPS'!R97</f>
        <v>2.1802999999999999E-2</v>
      </c>
      <c r="S97" s="384">
        <f>'11M - LPS'!S97</f>
        <v>2.0313000000000001E-2</v>
      </c>
      <c r="T97" s="433">
        <f>'11M - LPS'!T97</f>
        <v>2.7130999999999999E-2</v>
      </c>
      <c r="U97" s="433">
        <f>'11M - LPS'!U97</f>
        <v>2.6453000000000001E-2</v>
      </c>
      <c r="V97" s="433">
        <f>'11M - LPS'!V97</f>
        <v>2.7189999999999999E-2</v>
      </c>
      <c r="W97" s="433">
        <f>'11M - LPS'!W97</f>
        <v>2.7099999999999999E-2</v>
      </c>
      <c r="X97" s="433">
        <f>'11M - LPS'!X97</f>
        <v>2.3503E-2</v>
      </c>
      <c r="Y97" s="433">
        <f>'11M - LPS'!Y97</f>
        <v>2.3262000000000001E-2</v>
      </c>
      <c r="Z97" s="433">
        <f>'11M - LPS'!Z97</f>
        <v>2.3432999999999999E-2</v>
      </c>
      <c r="AA97" s="433">
        <f>'11M - LPS'!AA97</f>
        <v>2.5051E-2</v>
      </c>
      <c r="AB97" s="433">
        <f>'11M - LPS'!AB97</f>
        <v>2.4608999999999999E-2</v>
      </c>
      <c r="AC97" s="433">
        <f>'11M - LPS'!AC97</f>
        <v>2.3496E-2</v>
      </c>
      <c r="AD97" s="433">
        <f>'11M - LPS'!AD97</f>
        <v>2.4566000000000001E-2</v>
      </c>
      <c r="AE97" s="433">
        <f>'11M - LPS'!AE97</f>
        <v>2.3503E-2</v>
      </c>
      <c r="AF97" s="433">
        <f>'11M - LPS'!AF97</f>
        <v>2.7130999999999999E-2</v>
      </c>
      <c r="AG97" s="433">
        <f>'11M - LPS'!AG97</f>
        <v>2.6453000000000001E-2</v>
      </c>
      <c r="AH97" s="433">
        <f>'11M - LPS'!AH97</f>
        <v>2.7189999999999999E-2</v>
      </c>
      <c r="AI97" s="433">
        <f>'11M - LPS'!AI97</f>
        <v>2.7099999999999999E-2</v>
      </c>
      <c r="AJ97" s="433">
        <f>'11M - LPS'!AJ97</f>
        <v>2.3503E-2</v>
      </c>
      <c r="AK97" s="433">
        <f>'11M - LPS'!AK97</f>
        <v>2.3262000000000001E-2</v>
      </c>
      <c r="AL97" s="433">
        <f>'11M - LPS'!AL97</f>
        <v>2.3432999999999999E-2</v>
      </c>
      <c r="AM97" s="433">
        <f>'11M - LPS'!AM97</f>
        <v>2.5051E-2</v>
      </c>
    </row>
    <row r="98" spans="1:39" s="95" customFormat="1" x14ac:dyDescent="0.25">
      <c r="A98" s="630"/>
      <c r="B98" s="74" t="s">
        <v>9</v>
      </c>
      <c r="C98" s="384">
        <f>'11M - LPS'!C98</f>
        <v>3.2084000000000001E-2</v>
      </c>
      <c r="D98" s="384">
        <f>'11M - LPS'!D98</f>
        <v>3.0349999999999999E-2</v>
      </c>
      <c r="E98" s="384">
        <f>'11M - LPS'!E98</f>
        <v>3.0592000000000001E-2</v>
      </c>
      <c r="F98" s="384">
        <f>'11M - LPS'!F98</f>
        <v>3.6262000000000003E-2</v>
      </c>
      <c r="G98" s="384">
        <f>'11M - LPS'!G98</f>
        <v>3.3402000000000001E-2</v>
      </c>
      <c r="H98" s="384">
        <f>'11M - LPS'!H98</f>
        <v>2.1971999999999998E-2</v>
      </c>
      <c r="I98" s="384">
        <f>'11M - LPS'!I98</f>
        <v>2.1971999999999998E-2</v>
      </c>
      <c r="J98" s="384">
        <f>'11M - LPS'!J98</f>
        <v>2.1971999999999998E-2</v>
      </c>
      <c r="K98" s="384">
        <f>'11M - LPS'!K98</f>
        <v>5.8374000000000002E-2</v>
      </c>
      <c r="L98" s="384">
        <f>'11M - LPS'!L98</f>
        <v>3.7201999999999999E-2</v>
      </c>
      <c r="M98" s="384">
        <f>'11M - LPS'!M98</f>
        <v>3.8538000000000003E-2</v>
      </c>
      <c r="N98" s="384">
        <f>'11M - LPS'!N98</f>
        <v>2.7269000000000002E-2</v>
      </c>
      <c r="O98" s="384">
        <f>'11M - LPS'!O98</f>
        <v>3.2084000000000001E-2</v>
      </c>
      <c r="P98" s="384">
        <f>'11M - LPS'!P98</f>
        <v>3.0349999999999999E-2</v>
      </c>
      <c r="Q98" s="384">
        <f>'11M - LPS'!Q98</f>
        <v>3.0592000000000001E-2</v>
      </c>
      <c r="R98" s="384">
        <f>'11M - LPS'!R98</f>
        <v>3.6262000000000003E-2</v>
      </c>
      <c r="S98" s="384">
        <f>'11M - LPS'!S98</f>
        <v>3.3402000000000001E-2</v>
      </c>
      <c r="T98" s="433">
        <f>'11M - LPS'!T98</f>
        <v>2.6352E-2</v>
      </c>
      <c r="U98" s="433">
        <f>'11M - LPS'!U98</f>
        <v>2.6352E-2</v>
      </c>
      <c r="V98" s="433">
        <f>'11M - LPS'!V98</f>
        <v>2.6352E-2</v>
      </c>
      <c r="W98" s="433">
        <f>'11M - LPS'!W98</f>
        <v>6.6158999999999996E-2</v>
      </c>
      <c r="X98" s="433">
        <f>'11M - LPS'!X98</f>
        <v>4.1425999999999998E-2</v>
      </c>
      <c r="Y98" s="433">
        <f>'11M - LPS'!Y98</f>
        <v>4.6956999999999999E-2</v>
      </c>
      <c r="Z98" s="433">
        <f>'11M - LPS'!Z98</f>
        <v>3.3168000000000003E-2</v>
      </c>
      <c r="AA98" s="433">
        <f>'11M - LPS'!AA98</f>
        <v>3.9073999999999998E-2</v>
      </c>
      <c r="AB98" s="433">
        <f>'11M - LPS'!AB98</f>
        <v>3.5687000000000003E-2</v>
      </c>
      <c r="AC98" s="433">
        <f>'11M - LPS'!AC98</f>
        <v>3.6283000000000003E-2</v>
      </c>
      <c r="AD98" s="433">
        <f>'11M - LPS'!AD98</f>
        <v>3.5251999999999999E-2</v>
      </c>
      <c r="AE98" s="433">
        <f>'11M - LPS'!AE98</f>
        <v>3.4273999999999999E-2</v>
      </c>
      <c r="AF98" s="433">
        <f>'11M - LPS'!AF98</f>
        <v>2.6352E-2</v>
      </c>
      <c r="AG98" s="433">
        <f>'11M - LPS'!AG98</f>
        <v>2.6352E-2</v>
      </c>
      <c r="AH98" s="433">
        <f>'11M - LPS'!AH98</f>
        <v>2.6352E-2</v>
      </c>
      <c r="AI98" s="433">
        <f>'11M - LPS'!AI98</f>
        <v>6.6158999999999996E-2</v>
      </c>
      <c r="AJ98" s="433">
        <f>'11M - LPS'!AJ98</f>
        <v>4.1425999999999998E-2</v>
      </c>
      <c r="AK98" s="433">
        <f>'11M - LPS'!AK98</f>
        <v>4.6956999999999999E-2</v>
      </c>
      <c r="AL98" s="433">
        <f>'11M - LPS'!AL98</f>
        <v>3.3168000000000003E-2</v>
      </c>
      <c r="AM98" s="433">
        <f>'11M - LPS'!AM98</f>
        <v>3.9073999999999998E-2</v>
      </c>
    </row>
    <row r="99" spans="1:39" s="95" customFormat="1" x14ac:dyDescent="0.25">
      <c r="A99" s="630"/>
      <c r="B99" s="74" t="s">
        <v>3</v>
      </c>
      <c r="C99" s="384">
        <f>'11M - LPS'!C99</f>
        <v>3.2084000000000001E-2</v>
      </c>
      <c r="D99" s="384">
        <f>'11M - LPS'!D99</f>
        <v>3.0335000000000001E-2</v>
      </c>
      <c r="E99" s="384">
        <f>'11M - LPS'!E99</f>
        <v>3.0248000000000001E-2</v>
      </c>
      <c r="F99" s="384">
        <f>'11M - LPS'!F99</f>
        <v>3.2205999999999999E-2</v>
      </c>
      <c r="G99" s="384">
        <f>'11M - LPS'!G99</f>
        <v>4.5136000000000003E-2</v>
      </c>
      <c r="H99" s="384">
        <f>'11M - LPS'!H99</f>
        <v>8.3406999999999995E-2</v>
      </c>
      <c r="I99" s="384">
        <f>'11M - LPS'!I99</f>
        <v>6.7433000000000007E-2</v>
      </c>
      <c r="J99" s="384">
        <f>'11M - LPS'!J99</f>
        <v>7.4159000000000003E-2</v>
      </c>
      <c r="K99" s="384">
        <f>'11M - LPS'!K99</f>
        <v>8.1517000000000006E-2</v>
      </c>
      <c r="L99" s="384">
        <f>'11M - LPS'!L99</f>
        <v>3.4575000000000002E-2</v>
      </c>
      <c r="M99" s="384">
        <f>'11M - LPS'!M99</f>
        <v>3.7659999999999999E-2</v>
      </c>
      <c r="N99" s="384">
        <f>'11M - LPS'!N99</f>
        <v>2.7265999999999999E-2</v>
      </c>
      <c r="O99" s="384">
        <f>'11M - LPS'!O99</f>
        <v>3.2084000000000001E-2</v>
      </c>
      <c r="P99" s="384">
        <f>'11M - LPS'!P99</f>
        <v>3.0335000000000001E-2</v>
      </c>
      <c r="Q99" s="384">
        <f>'11M - LPS'!Q99</f>
        <v>3.0248000000000001E-2</v>
      </c>
      <c r="R99" s="384">
        <f>'11M - LPS'!R99</f>
        <v>3.2205999999999999E-2</v>
      </c>
      <c r="S99" s="384">
        <f>'11M - LPS'!S99</f>
        <v>4.5136000000000003E-2</v>
      </c>
      <c r="T99" s="433">
        <f>'11M - LPS'!T99</f>
        <v>9.7586999999999993E-2</v>
      </c>
      <c r="U99" s="433">
        <f>'11M - LPS'!U99</f>
        <v>7.5483999999999996E-2</v>
      </c>
      <c r="V99" s="433">
        <f>'11M - LPS'!V99</f>
        <v>8.3196000000000006E-2</v>
      </c>
      <c r="W99" s="433">
        <f>'11M - LPS'!W99</f>
        <v>9.0327000000000005E-2</v>
      </c>
      <c r="X99" s="433">
        <f>'11M - LPS'!X99</f>
        <v>3.8578000000000001E-2</v>
      </c>
      <c r="Y99" s="433">
        <f>'11M - LPS'!Y99</f>
        <v>4.5895999999999999E-2</v>
      </c>
      <c r="Z99" s="433">
        <f>'11M - LPS'!Z99</f>
        <v>3.3162999999999998E-2</v>
      </c>
      <c r="AA99" s="433">
        <f>'11M - LPS'!AA99</f>
        <v>3.9073999999999998E-2</v>
      </c>
      <c r="AB99" s="433">
        <f>'11M - LPS'!AB99</f>
        <v>3.5667999999999998E-2</v>
      </c>
      <c r="AC99" s="433">
        <f>'11M - LPS'!AC99</f>
        <v>3.5865000000000001E-2</v>
      </c>
      <c r="AD99" s="433">
        <f>'11M - LPS'!AD99</f>
        <v>3.2438000000000002E-2</v>
      </c>
      <c r="AE99" s="433">
        <f>'11M - LPS'!AE99</f>
        <v>4.4253000000000001E-2</v>
      </c>
      <c r="AF99" s="433">
        <f>'11M - LPS'!AF99</f>
        <v>9.7586999999999993E-2</v>
      </c>
      <c r="AG99" s="433">
        <f>'11M - LPS'!AG99</f>
        <v>7.5483999999999996E-2</v>
      </c>
      <c r="AH99" s="433">
        <f>'11M - LPS'!AH99</f>
        <v>8.3196000000000006E-2</v>
      </c>
      <c r="AI99" s="433">
        <f>'11M - LPS'!AI99</f>
        <v>9.0327000000000005E-2</v>
      </c>
      <c r="AJ99" s="433">
        <f>'11M - LPS'!AJ99</f>
        <v>3.8578000000000001E-2</v>
      </c>
      <c r="AK99" s="433">
        <f>'11M - LPS'!AK99</f>
        <v>4.5895999999999999E-2</v>
      </c>
      <c r="AL99" s="433">
        <f>'11M - LPS'!AL99</f>
        <v>3.3162999999999998E-2</v>
      </c>
      <c r="AM99" s="433">
        <f>'11M - LPS'!AM99</f>
        <v>3.9073999999999998E-2</v>
      </c>
    </row>
    <row r="100" spans="1:39" s="95" customFormat="1" x14ac:dyDescent="0.25">
      <c r="A100" s="630"/>
      <c r="B100" s="74" t="s">
        <v>4</v>
      </c>
      <c r="C100" s="384">
        <f>'11M - LPS'!C100</f>
        <v>2.904E-2</v>
      </c>
      <c r="D100" s="384">
        <f>'11M - LPS'!D100</f>
        <v>2.7428999999999999E-2</v>
      </c>
      <c r="E100" s="384">
        <f>'11M - LPS'!E100</f>
        <v>2.8795000000000001E-2</v>
      </c>
      <c r="F100" s="384">
        <f>'11M - LPS'!F100</f>
        <v>3.4922000000000002E-2</v>
      </c>
      <c r="G100" s="384">
        <f>'11M - LPS'!G100</f>
        <v>3.8471999999999999E-2</v>
      </c>
      <c r="H100" s="384">
        <f>'11M - LPS'!H100</f>
        <v>6.3131999999999994E-2</v>
      </c>
      <c r="I100" s="384">
        <f>'11M - LPS'!I100</f>
        <v>6.1244E-2</v>
      </c>
      <c r="J100" s="384">
        <f>'11M - LPS'!J100</f>
        <v>5.9843E-2</v>
      </c>
      <c r="K100" s="384">
        <f>'11M - LPS'!K100</f>
        <v>5.8082000000000002E-2</v>
      </c>
      <c r="L100" s="384">
        <f>'11M - LPS'!L100</f>
        <v>3.9397000000000001E-2</v>
      </c>
      <c r="M100" s="384">
        <f>'11M - LPS'!M100</f>
        <v>3.2080999999999998E-2</v>
      </c>
      <c r="N100" s="384">
        <f>'11M - LPS'!N100</f>
        <v>2.8632999999999999E-2</v>
      </c>
      <c r="O100" s="384">
        <f>'11M - LPS'!O100</f>
        <v>2.904E-2</v>
      </c>
      <c r="P100" s="384">
        <f>'11M - LPS'!P100</f>
        <v>2.7428999999999999E-2</v>
      </c>
      <c r="Q100" s="384">
        <f>'11M - LPS'!Q100</f>
        <v>2.8795000000000001E-2</v>
      </c>
      <c r="R100" s="384">
        <f>'11M - LPS'!R100</f>
        <v>3.4922000000000002E-2</v>
      </c>
      <c r="S100" s="384">
        <f>'11M - LPS'!S100</f>
        <v>3.8471999999999999E-2</v>
      </c>
      <c r="T100" s="433">
        <f>'11M - LPS'!T100</f>
        <v>7.3810000000000001E-2</v>
      </c>
      <c r="U100" s="433">
        <f>'11M - LPS'!U100</f>
        <v>6.8790000000000004E-2</v>
      </c>
      <c r="V100" s="433">
        <f>'11M - LPS'!V100</f>
        <v>6.7601999999999995E-2</v>
      </c>
      <c r="W100" s="433">
        <f>'11M - LPS'!W100</f>
        <v>6.5840999999999997E-2</v>
      </c>
      <c r="X100" s="433">
        <f>'11M - LPS'!X100</f>
        <v>4.3804999999999997E-2</v>
      </c>
      <c r="Y100" s="433">
        <f>'11M - LPS'!Y100</f>
        <v>3.9049E-2</v>
      </c>
      <c r="Z100" s="433">
        <f>'11M - LPS'!Z100</f>
        <v>3.5180000000000003E-2</v>
      </c>
      <c r="AA100" s="433">
        <f>'11M - LPS'!AA100</f>
        <v>3.4972999999999997E-2</v>
      </c>
      <c r="AB100" s="433">
        <f>'11M - LPS'!AB100</f>
        <v>3.2176999999999997E-2</v>
      </c>
      <c r="AC100" s="433">
        <f>'11M - LPS'!AC100</f>
        <v>3.4097000000000002E-2</v>
      </c>
      <c r="AD100" s="433">
        <f>'11M - LPS'!AD100</f>
        <v>3.4321999999999998E-2</v>
      </c>
      <c r="AE100" s="433">
        <f>'11M - LPS'!AE100</f>
        <v>3.8525999999999998E-2</v>
      </c>
      <c r="AF100" s="433">
        <f>'11M - LPS'!AF100</f>
        <v>7.3810000000000001E-2</v>
      </c>
      <c r="AG100" s="433">
        <f>'11M - LPS'!AG100</f>
        <v>6.8790000000000004E-2</v>
      </c>
      <c r="AH100" s="433">
        <f>'11M - LPS'!AH100</f>
        <v>6.7601999999999995E-2</v>
      </c>
      <c r="AI100" s="433">
        <f>'11M - LPS'!AI100</f>
        <v>6.5840999999999997E-2</v>
      </c>
      <c r="AJ100" s="433">
        <f>'11M - LPS'!AJ100</f>
        <v>4.3804999999999997E-2</v>
      </c>
      <c r="AK100" s="433">
        <f>'11M - LPS'!AK100</f>
        <v>3.9049E-2</v>
      </c>
      <c r="AL100" s="433">
        <f>'11M - LPS'!AL100</f>
        <v>3.5180000000000003E-2</v>
      </c>
      <c r="AM100" s="433">
        <f>'11M - LPS'!AM100</f>
        <v>3.4972999999999997E-2</v>
      </c>
    </row>
    <row r="101" spans="1:39" s="95" customFormat="1" x14ac:dyDescent="0.25">
      <c r="A101" s="630"/>
      <c r="B101" s="74" t="s">
        <v>5</v>
      </c>
      <c r="C101" s="384">
        <f>'11M - LPS'!C101</f>
        <v>2.7657000000000001E-2</v>
      </c>
      <c r="D101" s="384">
        <f>'11M - LPS'!D101</f>
        <v>2.6662000000000002E-2</v>
      </c>
      <c r="E101" s="384">
        <f>'11M - LPS'!E101</f>
        <v>2.7882000000000001E-2</v>
      </c>
      <c r="F101" s="384">
        <f>'11M - LPS'!F101</f>
        <v>3.1621999999999997E-2</v>
      </c>
      <c r="G101" s="384">
        <f>'11M - LPS'!G101</f>
        <v>3.5316E-2</v>
      </c>
      <c r="H101" s="384">
        <f>'11M - LPS'!H101</f>
        <v>5.7203999999999998E-2</v>
      </c>
      <c r="I101" s="384">
        <f>'11M - LPS'!I101</f>
        <v>5.6994999999999997E-2</v>
      </c>
      <c r="J101" s="384">
        <f>'11M - LPS'!J101</f>
        <v>5.5843999999999998E-2</v>
      </c>
      <c r="K101" s="384">
        <f>'11M - LPS'!K101</f>
        <v>5.5169000000000003E-2</v>
      </c>
      <c r="L101" s="384">
        <f>'11M - LPS'!L101</f>
        <v>3.5621E-2</v>
      </c>
      <c r="M101" s="384">
        <f>'11M - LPS'!M101</f>
        <v>3.0717999999999999E-2</v>
      </c>
      <c r="N101" s="384">
        <f>'11M - LPS'!N101</f>
        <v>2.8008000000000002E-2</v>
      </c>
      <c r="O101" s="384">
        <f>'11M - LPS'!O101</f>
        <v>2.7657000000000001E-2</v>
      </c>
      <c r="P101" s="384">
        <f>'11M - LPS'!P101</f>
        <v>2.6662000000000002E-2</v>
      </c>
      <c r="Q101" s="384">
        <f>'11M - LPS'!Q101</f>
        <v>2.7882000000000001E-2</v>
      </c>
      <c r="R101" s="384">
        <f>'11M - LPS'!R101</f>
        <v>3.1621999999999997E-2</v>
      </c>
      <c r="S101" s="384">
        <f>'11M - LPS'!S101</f>
        <v>3.5316E-2</v>
      </c>
      <c r="T101" s="433">
        <f>'11M - LPS'!T101</f>
        <v>6.6962999999999995E-2</v>
      </c>
      <c r="U101" s="433">
        <f>'11M - LPS'!U101</f>
        <v>6.4194000000000001E-2</v>
      </c>
      <c r="V101" s="433">
        <f>'11M - LPS'!V101</f>
        <v>6.3246999999999998E-2</v>
      </c>
      <c r="W101" s="433">
        <f>'11M - LPS'!W101</f>
        <v>6.2655000000000002E-2</v>
      </c>
      <c r="X101" s="433">
        <f>'11M - LPS'!X101</f>
        <v>3.9711999999999997E-2</v>
      </c>
      <c r="Y101" s="433">
        <f>'11M - LPS'!Y101</f>
        <v>3.7293E-2</v>
      </c>
      <c r="Z101" s="433">
        <f>'11M - LPS'!Z101</f>
        <v>3.4257999999999997E-2</v>
      </c>
      <c r="AA101" s="433">
        <f>'11M - LPS'!AA101</f>
        <v>3.3180000000000001E-2</v>
      </c>
      <c r="AB101" s="433">
        <f>'11M - LPS'!AB101</f>
        <v>3.1255999999999999E-2</v>
      </c>
      <c r="AC101" s="433">
        <f>'11M - LPS'!AC101</f>
        <v>3.2987000000000002E-2</v>
      </c>
      <c r="AD101" s="433">
        <f>'11M - LPS'!AD101</f>
        <v>3.2032999999999999E-2</v>
      </c>
      <c r="AE101" s="433">
        <f>'11M - LPS'!AE101</f>
        <v>3.5848999999999999E-2</v>
      </c>
      <c r="AF101" s="433">
        <f>'11M - LPS'!AF101</f>
        <v>6.6962999999999995E-2</v>
      </c>
      <c r="AG101" s="433">
        <f>'11M - LPS'!AG101</f>
        <v>6.4194000000000001E-2</v>
      </c>
      <c r="AH101" s="433">
        <f>'11M - LPS'!AH101</f>
        <v>6.3246999999999998E-2</v>
      </c>
      <c r="AI101" s="433">
        <f>'11M - LPS'!AI101</f>
        <v>6.2655000000000002E-2</v>
      </c>
      <c r="AJ101" s="433">
        <f>'11M - LPS'!AJ101</f>
        <v>3.9711999999999997E-2</v>
      </c>
      <c r="AK101" s="433">
        <f>'11M - LPS'!AK101</f>
        <v>3.7293E-2</v>
      </c>
      <c r="AL101" s="433">
        <f>'11M - LPS'!AL101</f>
        <v>3.4257999999999997E-2</v>
      </c>
      <c r="AM101" s="433">
        <f>'11M - LPS'!AM101</f>
        <v>3.3180000000000001E-2</v>
      </c>
    </row>
    <row r="102" spans="1:39" s="95" customFormat="1" x14ac:dyDescent="0.25">
      <c r="A102" s="630"/>
      <c r="B102" s="74" t="s">
        <v>22</v>
      </c>
      <c r="C102" s="384">
        <f>'11M - LPS'!C102</f>
        <v>2.7657000000000001E-2</v>
      </c>
      <c r="D102" s="384">
        <f>'11M - LPS'!D102</f>
        <v>2.6662000000000002E-2</v>
      </c>
      <c r="E102" s="384">
        <f>'11M - LPS'!E102</f>
        <v>2.7882000000000001E-2</v>
      </c>
      <c r="F102" s="384">
        <f>'11M - LPS'!F102</f>
        <v>3.1621999999999997E-2</v>
      </c>
      <c r="G102" s="384">
        <f>'11M - LPS'!G102</f>
        <v>3.5316E-2</v>
      </c>
      <c r="H102" s="384">
        <f>'11M - LPS'!H102</f>
        <v>5.7203999999999998E-2</v>
      </c>
      <c r="I102" s="384">
        <f>'11M - LPS'!I102</f>
        <v>5.6994999999999997E-2</v>
      </c>
      <c r="J102" s="384">
        <f>'11M - LPS'!J102</f>
        <v>5.5843999999999998E-2</v>
      </c>
      <c r="K102" s="384">
        <f>'11M - LPS'!K102</f>
        <v>5.5169000000000003E-2</v>
      </c>
      <c r="L102" s="384">
        <f>'11M - LPS'!L102</f>
        <v>3.5621E-2</v>
      </c>
      <c r="M102" s="384">
        <f>'11M - LPS'!M102</f>
        <v>3.0717999999999999E-2</v>
      </c>
      <c r="N102" s="384">
        <f>'11M - LPS'!N102</f>
        <v>2.8008000000000002E-2</v>
      </c>
      <c r="O102" s="384">
        <f>'11M - LPS'!O102</f>
        <v>2.7657000000000001E-2</v>
      </c>
      <c r="P102" s="384">
        <f>'11M - LPS'!P102</f>
        <v>2.6662000000000002E-2</v>
      </c>
      <c r="Q102" s="384">
        <f>'11M - LPS'!Q102</f>
        <v>2.7882000000000001E-2</v>
      </c>
      <c r="R102" s="384">
        <f>'11M - LPS'!R102</f>
        <v>3.1621999999999997E-2</v>
      </c>
      <c r="S102" s="384">
        <f>'11M - LPS'!S102</f>
        <v>3.5316E-2</v>
      </c>
      <c r="T102" s="433">
        <f>'11M - LPS'!T102</f>
        <v>6.6962999999999995E-2</v>
      </c>
      <c r="U102" s="433">
        <f>'11M - LPS'!U102</f>
        <v>6.4194000000000001E-2</v>
      </c>
      <c r="V102" s="433">
        <f>'11M - LPS'!V102</f>
        <v>6.3246999999999998E-2</v>
      </c>
      <c r="W102" s="433">
        <f>'11M - LPS'!W102</f>
        <v>6.2655000000000002E-2</v>
      </c>
      <c r="X102" s="433">
        <f>'11M - LPS'!X102</f>
        <v>3.9711999999999997E-2</v>
      </c>
      <c r="Y102" s="433">
        <f>'11M - LPS'!Y102</f>
        <v>3.7293E-2</v>
      </c>
      <c r="Z102" s="433">
        <f>'11M - LPS'!Z102</f>
        <v>3.4257999999999997E-2</v>
      </c>
      <c r="AA102" s="433">
        <f>'11M - LPS'!AA102</f>
        <v>3.3180000000000001E-2</v>
      </c>
      <c r="AB102" s="433">
        <f>'11M - LPS'!AB102</f>
        <v>3.1255999999999999E-2</v>
      </c>
      <c r="AC102" s="433">
        <f>'11M - LPS'!AC102</f>
        <v>3.2987000000000002E-2</v>
      </c>
      <c r="AD102" s="433">
        <f>'11M - LPS'!AD102</f>
        <v>3.2032999999999999E-2</v>
      </c>
      <c r="AE102" s="433">
        <f>'11M - LPS'!AE102</f>
        <v>3.5848999999999999E-2</v>
      </c>
      <c r="AF102" s="433">
        <f>'11M - LPS'!AF102</f>
        <v>6.6962999999999995E-2</v>
      </c>
      <c r="AG102" s="433">
        <f>'11M - LPS'!AG102</f>
        <v>6.4194000000000001E-2</v>
      </c>
      <c r="AH102" s="433">
        <f>'11M - LPS'!AH102</f>
        <v>6.3246999999999998E-2</v>
      </c>
      <c r="AI102" s="433">
        <f>'11M - LPS'!AI102</f>
        <v>6.2655000000000002E-2</v>
      </c>
      <c r="AJ102" s="433">
        <f>'11M - LPS'!AJ102</f>
        <v>3.9711999999999997E-2</v>
      </c>
      <c r="AK102" s="433">
        <f>'11M - LPS'!AK102</f>
        <v>3.7293E-2</v>
      </c>
      <c r="AL102" s="433">
        <f>'11M - LPS'!AL102</f>
        <v>3.4257999999999997E-2</v>
      </c>
      <c r="AM102" s="433">
        <f>'11M - LPS'!AM102</f>
        <v>3.3180000000000001E-2</v>
      </c>
    </row>
    <row r="103" spans="1:39" s="95" customFormat="1" x14ac:dyDescent="0.25">
      <c r="A103" s="630"/>
      <c r="B103" s="74" t="s">
        <v>23</v>
      </c>
      <c r="C103" s="384">
        <f>'11M - LPS'!C103</f>
        <v>2.7657000000000001E-2</v>
      </c>
      <c r="D103" s="384">
        <f>'11M - LPS'!D103</f>
        <v>2.6662000000000002E-2</v>
      </c>
      <c r="E103" s="384">
        <f>'11M - LPS'!E103</f>
        <v>2.7882000000000001E-2</v>
      </c>
      <c r="F103" s="384">
        <f>'11M - LPS'!F103</f>
        <v>3.1621999999999997E-2</v>
      </c>
      <c r="G103" s="384">
        <f>'11M - LPS'!G103</f>
        <v>3.5316E-2</v>
      </c>
      <c r="H103" s="384">
        <f>'11M - LPS'!H103</f>
        <v>5.7203999999999998E-2</v>
      </c>
      <c r="I103" s="384">
        <f>'11M - LPS'!I103</f>
        <v>5.6994999999999997E-2</v>
      </c>
      <c r="J103" s="384">
        <f>'11M - LPS'!J103</f>
        <v>5.5843999999999998E-2</v>
      </c>
      <c r="K103" s="384">
        <f>'11M - LPS'!K103</f>
        <v>5.5169000000000003E-2</v>
      </c>
      <c r="L103" s="384">
        <f>'11M - LPS'!L103</f>
        <v>3.5621E-2</v>
      </c>
      <c r="M103" s="384">
        <f>'11M - LPS'!M103</f>
        <v>3.0717999999999999E-2</v>
      </c>
      <c r="N103" s="384">
        <f>'11M - LPS'!N103</f>
        <v>2.8008000000000002E-2</v>
      </c>
      <c r="O103" s="384">
        <f>'11M - LPS'!O103</f>
        <v>2.7657000000000001E-2</v>
      </c>
      <c r="P103" s="384">
        <f>'11M - LPS'!P103</f>
        <v>2.6662000000000002E-2</v>
      </c>
      <c r="Q103" s="384">
        <f>'11M - LPS'!Q103</f>
        <v>2.7882000000000001E-2</v>
      </c>
      <c r="R103" s="384">
        <f>'11M - LPS'!R103</f>
        <v>3.1621999999999997E-2</v>
      </c>
      <c r="S103" s="384">
        <f>'11M - LPS'!S103</f>
        <v>3.5316E-2</v>
      </c>
      <c r="T103" s="433">
        <f>'11M - LPS'!T103</f>
        <v>6.6962999999999995E-2</v>
      </c>
      <c r="U103" s="433">
        <f>'11M - LPS'!U103</f>
        <v>6.4194000000000001E-2</v>
      </c>
      <c r="V103" s="433">
        <f>'11M - LPS'!V103</f>
        <v>6.3246999999999998E-2</v>
      </c>
      <c r="W103" s="433">
        <f>'11M - LPS'!W103</f>
        <v>6.2655000000000002E-2</v>
      </c>
      <c r="X103" s="433">
        <f>'11M - LPS'!X103</f>
        <v>3.9711999999999997E-2</v>
      </c>
      <c r="Y103" s="433">
        <f>'11M - LPS'!Y103</f>
        <v>3.7293E-2</v>
      </c>
      <c r="Z103" s="433">
        <f>'11M - LPS'!Z103</f>
        <v>3.4257999999999997E-2</v>
      </c>
      <c r="AA103" s="433">
        <f>'11M - LPS'!AA103</f>
        <v>3.3180000000000001E-2</v>
      </c>
      <c r="AB103" s="433">
        <f>'11M - LPS'!AB103</f>
        <v>3.1255999999999999E-2</v>
      </c>
      <c r="AC103" s="433">
        <f>'11M - LPS'!AC103</f>
        <v>3.2987000000000002E-2</v>
      </c>
      <c r="AD103" s="433">
        <f>'11M - LPS'!AD103</f>
        <v>3.2032999999999999E-2</v>
      </c>
      <c r="AE103" s="433">
        <f>'11M - LPS'!AE103</f>
        <v>3.5848999999999999E-2</v>
      </c>
      <c r="AF103" s="433">
        <f>'11M - LPS'!AF103</f>
        <v>6.6962999999999995E-2</v>
      </c>
      <c r="AG103" s="433">
        <f>'11M - LPS'!AG103</f>
        <v>6.4194000000000001E-2</v>
      </c>
      <c r="AH103" s="433">
        <f>'11M - LPS'!AH103</f>
        <v>6.3246999999999998E-2</v>
      </c>
      <c r="AI103" s="433">
        <f>'11M - LPS'!AI103</f>
        <v>6.2655000000000002E-2</v>
      </c>
      <c r="AJ103" s="433">
        <f>'11M - LPS'!AJ103</f>
        <v>3.9711999999999997E-2</v>
      </c>
      <c r="AK103" s="433">
        <f>'11M - LPS'!AK103</f>
        <v>3.7293E-2</v>
      </c>
      <c r="AL103" s="433">
        <f>'11M - LPS'!AL103</f>
        <v>3.4257999999999997E-2</v>
      </c>
      <c r="AM103" s="433">
        <f>'11M - LPS'!AM103</f>
        <v>3.3180000000000001E-2</v>
      </c>
    </row>
    <row r="104" spans="1:39" s="95" customFormat="1" x14ac:dyDescent="0.25">
      <c r="A104" s="630"/>
      <c r="B104" s="74" t="s">
        <v>7</v>
      </c>
      <c r="C104" s="384">
        <f>'11M - LPS'!C104</f>
        <v>2.6307000000000001E-2</v>
      </c>
      <c r="D104" s="384">
        <f>'11M - LPS'!D104</f>
        <v>2.5505E-2</v>
      </c>
      <c r="E104" s="384">
        <f>'11M - LPS'!E104</f>
        <v>2.7584000000000001E-2</v>
      </c>
      <c r="F104" s="384">
        <f>'11M - LPS'!F104</f>
        <v>3.1132E-2</v>
      </c>
      <c r="G104" s="384">
        <f>'11M - LPS'!G104</f>
        <v>3.3181000000000002E-2</v>
      </c>
      <c r="H104" s="384">
        <f>'11M - LPS'!H104</f>
        <v>5.3809999999999997E-2</v>
      </c>
      <c r="I104" s="384">
        <f>'11M - LPS'!I104</f>
        <v>5.0487999999999998E-2</v>
      </c>
      <c r="J104" s="384">
        <f>'11M - LPS'!J104</f>
        <v>5.1031E-2</v>
      </c>
      <c r="K104" s="384">
        <f>'11M - LPS'!K104</f>
        <v>5.0847000000000003E-2</v>
      </c>
      <c r="L104" s="384">
        <f>'11M - LPS'!L104</f>
        <v>3.3487999999999997E-2</v>
      </c>
      <c r="M104" s="384">
        <f>'11M - LPS'!M104</f>
        <v>2.8757000000000001E-2</v>
      </c>
      <c r="N104" s="384">
        <f>'11M - LPS'!N104</f>
        <v>2.6939999999999999E-2</v>
      </c>
      <c r="O104" s="384">
        <f>'11M - LPS'!O104</f>
        <v>2.6307000000000001E-2</v>
      </c>
      <c r="P104" s="384">
        <f>'11M - LPS'!P104</f>
        <v>2.5505E-2</v>
      </c>
      <c r="Q104" s="384">
        <f>'11M - LPS'!Q104</f>
        <v>2.7584000000000001E-2</v>
      </c>
      <c r="R104" s="384">
        <f>'11M - LPS'!R104</f>
        <v>3.1132E-2</v>
      </c>
      <c r="S104" s="384">
        <f>'11M - LPS'!S104</f>
        <v>3.3181000000000002E-2</v>
      </c>
      <c r="T104" s="433">
        <f>'11M - LPS'!T104</f>
        <v>6.3043000000000002E-2</v>
      </c>
      <c r="U104" s="433">
        <f>'11M - LPS'!U104</f>
        <v>5.7155999999999998E-2</v>
      </c>
      <c r="V104" s="433">
        <f>'11M - LPS'!V104</f>
        <v>5.8004E-2</v>
      </c>
      <c r="W104" s="433">
        <f>'11M - LPS'!W104</f>
        <v>5.7928E-2</v>
      </c>
      <c r="X104" s="433">
        <f>'11M - LPS'!X104</f>
        <v>3.7400000000000003E-2</v>
      </c>
      <c r="Y104" s="433">
        <f>'11M - LPS'!Y104</f>
        <v>3.4724999999999999E-2</v>
      </c>
      <c r="Z104" s="433">
        <f>'11M - LPS'!Z104</f>
        <v>3.2682000000000003E-2</v>
      </c>
      <c r="AA104" s="433">
        <f>'11M - LPS'!AA104</f>
        <v>3.143E-2</v>
      </c>
      <c r="AB104" s="433">
        <f>'11M - LPS'!AB104</f>
        <v>2.9864999999999999E-2</v>
      </c>
      <c r="AC104" s="433">
        <f>'11M - LPS'!AC104</f>
        <v>3.2624E-2</v>
      </c>
      <c r="AD104" s="433">
        <f>'11M - LPS'!AD104</f>
        <v>3.1663999999999998E-2</v>
      </c>
      <c r="AE104" s="433">
        <f>'11M - LPS'!AE104</f>
        <v>3.4091999999999997E-2</v>
      </c>
      <c r="AF104" s="433">
        <f>'11M - LPS'!AF104</f>
        <v>6.3043000000000002E-2</v>
      </c>
      <c r="AG104" s="433">
        <f>'11M - LPS'!AG104</f>
        <v>5.7155999999999998E-2</v>
      </c>
      <c r="AH104" s="433">
        <f>'11M - LPS'!AH104</f>
        <v>5.8004E-2</v>
      </c>
      <c r="AI104" s="433">
        <f>'11M - LPS'!AI104</f>
        <v>5.7928E-2</v>
      </c>
      <c r="AJ104" s="433">
        <f>'11M - LPS'!AJ104</f>
        <v>3.7400000000000003E-2</v>
      </c>
      <c r="AK104" s="433">
        <f>'11M - LPS'!AK104</f>
        <v>3.4724999999999999E-2</v>
      </c>
      <c r="AL104" s="433">
        <f>'11M - LPS'!AL104</f>
        <v>3.2682000000000003E-2</v>
      </c>
      <c r="AM104" s="433">
        <f>'11M - LPS'!AM104</f>
        <v>3.143E-2</v>
      </c>
    </row>
    <row r="105" spans="1:39" s="95" customFormat="1" ht="15.75" thickBot="1" x14ac:dyDescent="0.3">
      <c r="A105" s="631"/>
      <c r="B105" s="76" t="s">
        <v>8</v>
      </c>
      <c r="C105" s="382">
        <f>'11M - LPS'!C105</f>
        <v>2.6266999999999999E-2</v>
      </c>
      <c r="D105" s="382">
        <f>'11M - LPS'!D105</f>
        <v>2.5484E-2</v>
      </c>
      <c r="E105" s="382">
        <f>'11M - LPS'!E105</f>
        <v>2.9350999999999999E-2</v>
      </c>
      <c r="F105" s="382">
        <f>'11M - LPS'!F105</f>
        <v>3.4934E-2</v>
      </c>
      <c r="G105" s="382">
        <f>'11M - LPS'!G105</f>
        <v>3.7511999999999997E-2</v>
      </c>
      <c r="H105" s="382">
        <f>'11M - LPS'!H105</f>
        <v>6.7308999999999994E-2</v>
      </c>
      <c r="I105" s="382">
        <f>'11M - LPS'!I105</f>
        <v>5.3973E-2</v>
      </c>
      <c r="J105" s="382">
        <f>'11M - LPS'!J105</f>
        <v>5.8883999999999999E-2</v>
      </c>
      <c r="K105" s="382">
        <f>'11M - LPS'!K105</f>
        <v>6.0109999999999997E-2</v>
      </c>
      <c r="L105" s="382">
        <f>'11M - LPS'!L105</f>
        <v>3.8740999999999998E-2</v>
      </c>
      <c r="M105" s="382">
        <f>'11M - LPS'!M105</f>
        <v>2.9776E-2</v>
      </c>
      <c r="N105" s="382">
        <f>'11M - LPS'!N105</f>
        <v>2.9106E-2</v>
      </c>
      <c r="O105" s="382">
        <f>'11M - LPS'!O105</f>
        <v>2.6266999999999999E-2</v>
      </c>
      <c r="P105" s="382">
        <f>'11M - LPS'!P105</f>
        <v>2.5484E-2</v>
      </c>
      <c r="Q105" s="382">
        <f>'11M - LPS'!Q105</f>
        <v>2.9350999999999999E-2</v>
      </c>
      <c r="R105" s="382">
        <f>'11M - LPS'!R105</f>
        <v>3.4934E-2</v>
      </c>
      <c r="S105" s="382">
        <f>'11M - LPS'!S105</f>
        <v>3.7511999999999997E-2</v>
      </c>
      <c r="T105" s="432">
        <f>'11M - LPS'!T105</f>
        <v>7.8720999999999999E-2</v>
      </c>
      <c r="U105" s="432">
        <f>'11M - LPS'!U105</f>
        <v>6.0926000000000001E-2</v>
      </c>
      <c r="V105" s="432">
        <f>'11M - LPS'!V105</f>
        <v>6.6558000000000006E-2</v>
      </c>
      <c r="W105" s="432">
        <f>'11M - LPS'!W105</f>
        <v>6.7981E-2</v>
      </c>
      <c r="X105" s="432">
        <f>'11M - LPS'!X105</f>
        <v>4.3094E-2</v>
      </c>
      <c r="Y105" s="432">
        <f>'11M - LPS'!Y105</f>
        <v>3.6059000000000001E-2</v>
      </c>
      <c r="Z105" s="432">
        <f>'11M - LPS'!Z105</f>
        <v>3.5876999999999999E-2</v>
      </c>
      <c r="AA105" s="432">
        <f>'11M - LPS'!AA105</f>
        <v>3.1378000000000003E-2</v>
      </c>
      <c r="AB105" s="432">
        <f>'11M - LPS'!AB105</f>
        <v>2.9839999999999998E-2</v>
      </c>
      <c r="AC105" s="432">
        <f>'11M - LPS'!AC105</f>
        <v>3.4773999999999999E-2</v>
      </c>
      <c r="AD105" s="432">
        <f>'11M - LPS'!AD105</f>
        <v>3.4331E-2</v>
      </c>
      <c r="AE105" s="432">
        <f>'11M - LPS'!AE105</f>
        <v>3.7700999999999998E-2</v>
      </c>
      <c r="AF105" s="432">
        <f>'11M - LPS'!AF105</f>
        <v>7.8720999999999999E-2</v>
      </c>
      <c r="AG105" s="432">
        <f>'11M - LPS'!AG105</f>
        <v>6.0926000000000001E-2</v>
      </c>
      <c r="AH105" s="432">
        <f>'11M - LPS'!AH105</f>
        <v>6.6558000000000006E-2</v>
      </c>
      <c r="AI105" s="432">
        <f>'11M - LPS'!AI105</f>
        <v>6.7981E-2</v>
      </c>
      <c r="AJ105" s="432">
        <f>'11M - LPS'!AJ105</f>
        <v>4.3094E-2</v>
      </c>
      <c r="AK105" s="432">
        <f>'11M - LPS'!AK105</f>
        <v>3.6059000000000001E-2</v>
      </c>
      <c r="AL105" s="432">
        <f>'11M - LPS'!AL105</f>
        <v>3.5876999999999999E-2</v>
      </c>
      <c r="AM105" s="432">
        <f>'11M - LPS'!AM105</f>
        <v>3.1378000000000003E-2</v>
      </c>
    </row>
    <row r="106" spans="1:39" s="95" customFormat="1" x14ac:dyDescent="0.25">
      <c r="C106" s="379" t="s">
        <v>219</v>
      </c>
      <c r="T106" s="431" t="s">
        <v>248</v>
      </c>
    </row>
    <row r="107" spans="1:39" s="95" customFormat="1" hidden="1" x14ac:dyDescent="0.25">
      <c r="A107" s="635" t="s">
        <v>114</v>
      </c>
      <c r="B107" s="639" t="s">
        <v>115</v>
      </c>
      <c r="C107" s="640"/>
      <c r="D107" s="640"/>
      <c r="E107" s="640"/>
      <c r="F107" s="640"/>
      <c r="G107" s="640"/>
      <c r="H107" s="640"/>
      <c r="I107" s="640"/>
      <c r="J107" s="640"/>
      <c r="K107" s="640"/>
      <c r="L107" s="640"/>
      <c r="M107" s="640"/>
      <c r="N107" s="651"/>
      <c r="O107" s="639" t="s">
        <v>115</v>
      </c>
      <c r="P107" s="640"/>
      <c r="Q107" s="640"/>
      <c r="R107" s="640"/>
      <c r="S107" s="640"/>
      <c r="T107" s="640"/>
      <c r="U107" s="640"/>
      <c r="V107" s="640"/>
      <c r="W107" s="640"/>
      <c r="X107" s="640"/>
      <c r="Y107" s="640"/>
      <c r="Z107" s="640"/>
      <c r="AA107" s="639" t="s">
        <v>115</v>
      </c>
      <c r="AB107" s="640"/>
      <c r="AC107" s="640"/>
      <c r="AD107" s="640"/>
      <c r="AE107" s="640"/>
      <c r="AF107" s="640"/>
      <c r="AG107" s="640"/>
      <c r="AH107" s="640"/>
      <c r="AI107" s="640"/>
      <c r="AJ107" s="640"/>
      <c r="AK107" s="640"/>
      <c r="AL107" s="640"/>
      <c r="AM107" s="385" t="s">
        <v>115</v>
      </c>
    </row>
    <row r="108" spans="1:39" s="95" customFormat="1" ht="15.75" hidden="1" thickBot="1" x14ac:dyDescent="0.3">
      <c r="A108" s="636"/>
      <c r="B108" s="641" t="s">
        <v>238</v>
      </c>
      <c r="C108" s="642"/>
      <c r="D108" s="642"/>
      <c r="E108" s="642"/>
      <c r="F108" s="642"/>
      <c r="G108" s="642"/>
      <c r="H108" s="642"/>
      <c r="I108" s="642"/>
      <c r="J108" s="642"/>
      <c r="K108" s="642"/>
      <c r="L108" s="642"/>
      <c r="M108" s="642"/>
      <c r="N108" s="652"/>
      <c r="O108" s="641" t="s">
        <v>238</v>
      </c>
      <c r="P108" s="642"/>
      <c r="Q108" s="642"/>
      <c r="R108" s="642"/>
      <c r="S108" s="642"/>
      <c r="T108" s="642"/>
      <c r="U108" s="642"/>
      <c r="V108" s="642"/>
      <c r="W108" s="642"/>
      <c r="X108" s="642"/>
      <c r="Y108" s="642"/>
      <c r="Z108" s="642"/>
      <c r="AA108" s="641" t="s">
        <v>238</v>
      </c>
      <c r="AB108" s="642"/>
      <c r="AC108" s="642"/>
      <c r="AD108" s="642"/>
      <c r="AE108" s="642"/>
      <c r="AF108" s="642"/>
      <c r="AG108" s="642"/>
      <c r="AH108" s="642"/>
      <c r="AI108" s="642"/>
      <c r="AJ108" s="642"/>
      <c r="AK108" s="642"/>
      <c r="AL108" s="642"/>
      <c r="AM108" s="524" t="s">
        <v>116</v>
      </c>
    </row>
    <row r="109" spans="1:39" s="95" customFormat="1" ht="15.75" hidden="1" thickBot="1" x14ac:dyDescent="0.3">
      <c r="A109" s="637"/>
      <c r="B109" s="403" t="s">
        <v>137</v>
      </c>
      <c r="C109" s="135">
        <f>C$4</f>
        <v>45292</v>
      </c>
      <c r="D109" s="135">
        <f t="shared" ref="D109:AM109" si="76">D$4</f>
        <v>45323</v>
      </c>
      <c r="E109" s="135">
        <f t="shared" si="76"/>
        <v>45352</v>
      </c>
      <c r="F109" s="135">
        <f t="shared" si="76"/>
        <v>45383</v>
      </c>
      <c r="G109" s="135">
        <f t="shared" si="76"/>
        <v>45413</v>
      </c>
      <c r="H109" s="135">
        <f t="shared" si="76"/>
        <v>45444</v>
      </c>
      <c r="I109" s="135">
        <f t="shared" si="76"/>
        <v>45474</v>
      </c>
      <c r="J109" s="135">
        <f t="shared" si="76"/>
        <v>45505</v>
      </c>
      <c r="K109" s="135">
        <f t="shared" si="76"/>
        <v>45536</v>
      </c>
      <c r="L109" s="135">
        <f t="shared" si="76"/>
        <v>45566</v>
      </c>
      <c r="M109" s="135">
        <f t="shared" si="76"/>
        <v>45597</v>
      </c>
      <c r="N109" s="135">
        <f t="shared" si="76"/>
        <v>45627</v>
      </c>
      <c r="O109" s="135">
        <f t="shared" si="76"/>
        <v>45658</v>
      </c>
      <c r="P109" s="135">
        <f t="shared" si="76"/>
        <v>45689</v>
      </c>
      <c r="Q109" s="135">
        <f t="shared" si="76"/>
        <v>45717</v>
      </c>
      <c r="R109" s="135">
        <f t="shared" si="76"/>
        <v>45748</v>
      </c>
      <c r="S109" s="135">
        <f t="shared" si="76"/>
        <v>45778</v>
      </c>
      <c r="T109" s="135">
        <f t="shared" si="76"/>
        <v>45809</v>
      </c>
      <c r="U109" s="135">
        <f t="shared" si="76"/>
        <v>45839</v>
      </c>
      <c r="V109" s="135">
        <f t="shared" si="76"/>
        <v>45870</v>
      </c>
      <c r="W109" s="135">
        <f t="shared" si="76"/>
        <v>45901</v>
      </c>
      <c r="X109" s="135">
        <f t="shared" si="76"/>
        <v>45931</v>
      </c>
      <c r="Y109" s="135">
        <f t="shared" si="76"/>
        <v>45962</v>
      </c>
      <c r="Z109" s="135">
        <f t="shared" si="76"/>
        <v>45992</v>
      </c>
      <c r="AA109" s="135">
        <f t="shared" si="76"/>
        <v>46023</v>
      </c>
      <c r="AB109" s="135">
        <f t="shared" si="76"/>
        <v>46054</v>
      </c>
      <c r="AC109" s="135">
        <f t="shared" si="76"/>
        <v>46082</v>
      </c>
      <c r="AD109" s="135">
        <f t="shared" si="76"/>
        <v>46113</v>
      </c>
      <c r="AE109" s="135">
        <f t="shared" si="76"/>
        <v>46143</v>
      </c>
      <c r="AF109" s="135">
        <f t="shared" si="76"/>
        <v>46174</v>
      </c>
      <c r="AG109" s="135">
        <f t="shared" si="76"/>
        <v>46204</v>
      </c>
      <c r="AH109" s="135">
        <f t="shared" si="76"/>
        <v>46235</v>
      </c>
      <c r="AI109" s="135">
        <f t="shared" si="76"/>
        <v>46266</v>
      </c>
      <c r="AJ109" s="135">
        <f t="shared" si="76"/>
        <v>46296</v>
      </c>
      <c r="AK109" s="135">
        <f t="shared" si="76"/>
        <v>46327</v>
      </c>
      <c r="AL109" s="135">
        <f t="shared" si="76"/>
        <v>46357</v>
      </c>
      <c r="AM109" s="135">
        <f t="shared" si="76"/>
        <v>46388</v>
      </c>
    </row>
    <row r="110" spans="1:39" s="95" customFormat="1" hidden="1" x14ac:dyDescent="0.25">
      <c r="A110" s="637"/>
      <c r="B110" s="227" t="s">
        <v>19</v>
      </c>
      <c r="C110" s="390">
        <f>'11M - LPS'!C110</f>
        <v>2.2477983548236508E-2</v>
      </c>
      <c r="D110" s="390">
        <f>'11M - LPS'!D110</f>
        <v>2.2208460096153619E-2</v>
      </c>
      <c r="E110" s="390">
        <f>'11M - LPS'!E110</f>
        <v>2.2537126025125254E-2</v>
      </c>
      <c r="F110" s="390">
        <f>'11M - LPS'!F110</f>
        <v>2.3433158350103633E-2</v>
      </c>
      <c r="G110" s="390">
        <f>'11M - LPS'!G110</f>
        <v>2.4182497583924868E-2</v>
      </c>
      <c r="H110" s="390">
        <f>'11M - LPS'!H110</f>
        <v>2.9068192865801402E-2</v>
      </c>
      <c r="I110" s="390">
        <f>'11M - LPS'!I110</f>
        <v>2.9046768289494204E-2</v>
      </c>
      <c r="J110" s="390">
        <f>'11M - LPS'!J110</f>
        <v>2.8926223071207881E-2</v>
      </c>
      <c r="K110" s="390">
        <f>'11M - LPS'!K110</f>
        <v>2.8853811928619136E-2</v>
      </c>
      <c r="L110" s="390">
        <f>'11M - LPS'!L110</f>
        <v>2.423934325833732E-2</v>
      </c>
      <c r="M110" s="390">
        <f>'11M - LPS'!M110</f>
        <v>2.3230451301046742E-2</v>
      </c>
      <c r="N110" s="390">
        <f>'11M - LPS'!N110</f>
        <v>2.2569877249855298E-2</v>
      </c>
      <c r="O110" s="390">
        <f>'11M - LPS'!O110</f>
        <v>2.2477983548236508E-2</v>
      </c>
      <c r="P110" s="390">
        <f>'11M - LPS'!P110</f>
        <v>2.2208460096153619E-2</v>
      </c>
      <c r="Q110" s="390">
        <f>'11M - LPS'!Q110</f>
        <v>2.2537126025125254E-2</v>
      </c>
      <c r="R110" s="390">
        <f>'11M - LPS'!R110</f>
        <v>2.3433158350103633E-2</v>
      </c>
      <c r="S110" s="390">
        <f>'11M - LPS'!S110</f>
        <v>2.4182497583924868E-2</v>
      </c>
      <c r="T110" s="434">
        <f>'11M - LPS'!T110</f>
        <v>3.3476859536760981E-2</v>
      </c>
      <c r="U110" s="434">
        <f>'11M - LPS'!U110</f>
        <v>3.3225457850990958E-2</v>
      </c>
      <c r="V110" s="434">
        <f>'11M - LPS'!V110</f>
        <v>3.3135454056878517E-2</v>
      </c>
      <c r="W110" s="434">
        <f>'11M - LPS'!W110</f>
        <v>3.3078064397861845E-2</v>
      </c>
      <c r="X110" s="434">
        <f>'11M - LPS'!X110</f>
        <v>2.749808838962978E-2</v>
      </c>
      <c r="Y110" s="434">
        <f>'11M - LPS'!Y110</f>
        <v>2.7044210618071343E-2</v>
      </c>
      <c r="Z110" s="434">
        <f>'11M - LPS'!Z110</f>
        <v>2.6409821244212064E-2</v>
      </c>
      <c r="AA110" s="434">
        <f>'11M - LPS'!AA110</f>
        <v>2.6164773774071854E-2</v>
      </c>
      <c r="AB110" s="434">
        <f>'11M - LPS'!AB110</f>
        <v>2.5698700760234686E-2</v>
      </c>
      <c r="AC110" s="434">
        <f>'11M - LPS'!AC110</f>
        <v>2.6120073470320259E-2</v>
      </c>
      <c r="AD110" s="434">
        <f>'11M - LPS'!AD110</f>
        <v>2.5891912085054484E-2</v>
      </c>
      <c r="AE110" s="434">
        <f>'11M - LPS'!AE110</f>
        <v>2.6752271713143896E-2</v>
      </c>
      <c r="AF110" s="434">
        <f>'11M - LPS'!AF110</f>
        <v>3.3476859536760981E-2</v>
      </c>
      <c r="AG110" s="434">
        <f>'11M - LPS'!AG110</f>
        <v>3.3225457850990958E-2</v>
      </c>
      <c r="AH110" s="434">
        <f>'11M - LPS'!AH110</f>
        <v>3.3135454056878517E-2</v>
      </c>
      <c r="AI110" s="434">
        <f>'11M - LPS'!AI110</f>
        <v>3.3078064397861845E-2</v>
      </c>
      <c r="AJ110" s="434">
        <f>'11M - LPS'!AJ110</f>
        <v>2.749808838962978E-2</v>
      </c>
      <c r="AK110" s="434">
        <f>'11M - LPS'!AK110</f>
        <v>2.7044210618071343E-2</v>
      </c>
      <c r="AL110" s="434">
        <f>'11M - LPS'!AL110</f>
        <v>2.6409821244212064E-2</v>
      </c>
      <c r="AM110" s="434">
        <f>'11M - LPS'!AM110</f>
        <v>2.6164773774071854E-2</v>
      </c>
    </row>
    <row r="111" spans="1:39" s="95" customFormat="1" hidden="1" x14ac:dyDescent="0.25">
      <c r="A111" s="637"/>
      <c r="B111" s="227" t="s">
        <v>0</v>
      </c>
      <c r="C111" s="390">
        <f>'11M - LPS'!C111</f>
        <v>2.3533320380090969E-2</v>
      </c>
      <c r="D111" s="390">
        <f>'11M - LPS'!D111</f>
        <v>2.3142017932499443E-2</v>
      </c>
      <c r="E111" s="390">
        <f>'11M - LPS'!E111</f>
        <v>2.3121579475972376E-2</v>
      </c>
      <c r="F111" s="390">
        <f>'11M - LPS'!F111</f>
        <v>2.3559368865515361E-2</v>
      </c>
      <c r="G111" s="390">
        <f>'11M - LPS'!G111</f>
        <v>2.571424077420149E-2</v>
      </c>
      <c r="H111" s="390">
        <f>'11M - LPS'!H111</f>
        <v>3.103180920060215E-2</v>
      </c>
      <c r="I111" s="390">
        <f>'11M - LPS'!I111</f>
        <v>2.9984441915357631E-2</v>
      </c>
      <c r="J111" s="390">
        <f>'11M - LPS'!J111</f>
        <v>3.0471574424974959E-2</v>
      </c>
      <c r="K111" s="390">
        <f>'11M - LPS'!K111</f>
        <v>3.0926088288011609E-2</v>
      </c>
      <c r="L111" s="390">
        <f>'11M - LPS'!L111</f>
        <v>2.404149729437715E-2</v>
      </c>
      <c r="M111" s="390">
        <f>'11M - LPS'!M111</f>
        <v>2.4601707313038429E-2</v>
      </c>
      <c r="N111" s="390">
        <f>'11M - LPS'!N111</f>
        <v>2.2373843244386227E-2</v>
      </c>
      <c r="O111" s="390">
        <f>'11M - LPS'!O111</f>
        <v>2.3533320380090969E-2</v>
      </c>
      <c r="P111" s="390">
        <f>'11M - LPS'!P111</f>
        <v>2.3142017932499443E-2</v>
      </c>
      <c r="Q111" s="390">
        <f>'11M - LPS'!Q111</f>
        <v>2.3121579475972376E-2</v>
      </c>
      <c r="R111" s="390">
        <f>'11M - LPS'!R111</f>
        <v>2.3559368865515361E-2</v>
      </c>
      <c r="S111" s="390">
        <f>'11M - LPS'!S111</f>
        <v>2.571424077420149E-2</v>
      </c>
      <c r="T111" s="434">
        <f>'11M - LPS'!T111</f>
        <v>3.5427377012538404E-2</v>
      </c>
      <c r="U111" s="434">
        <f>'11M - LPS'!U111</f>
        <v>3.415350119643553E-2</v>
      </c>
      <c r="V111" s="434">
        <f>'11M - LPS'!V111</f>
        <v>3.4663780499273177E-2</v>
      </c>
      <c r="W111" s="434">
        <f>'11M - LPS'!W111</f>
        <v>3.506828324100824E-2</v>
      </c>
      <c r="X111" s="434">
        <f>'11M - LPS'!X111</f>
        <v>2.7290406176102285E-2</v>
      </c>
      <c r="Y111" s="434">
        <f>'11M - LPS'!Y111</f>
        <v>2.8491886995036273E-2</v>
      </c>
      <c r="Z111" s="434">
        <f>'11M - LPS'!Z111</f>
        <v>2.6160753277904028E-2</v>
      </c>
      <c r="AA111" s="434">
        <f>'11M - LPS'!AA111</f>
        <v>2.7382581042883245E-2</v>
      </c>
      <c r="AB111" s="434">
        <f>'11M - LPS'!AB111</f>
        <v>2.6714072625251755E-2</v>
      </c>
      <c r="AC111" s="434">
        <f>'11M - LPS'!AC111</f>
        <v>2.6755519070278729E-2</v>
      </c>
      <c r="AD111" s="434">
        <f>'11M - LPS'!AD111</f>
        <v>2.5989599326992078E-2</v>
      </c>
      <c r="AE111" s="434">
        <f>'11M - LPS'!AE111</f>
        <v>2.8248386095156834E-2</v>
      </c>
      <c r="AF111" s="434">
        <f>'11M - LPS'!AF111</f>
        <v>3.5427377012538404E-2</v>
      </c>
      <c r="AG111" s="434">
        <f>'11M - LPS'!AG111</f>
        <v>3.415350119643553E-2</v>
      </c>
      <c r="AH111" s="434">
        <f>'11M - LPS'!AH111</f>
        <v>3.4663780499273177E-2</v>
      </c>
      <c r="AI111" s="434">
        <f>'11M - LPS'!AI111</f>
        <v>3.506828324100824E-2</v>
      </c>
      <c r="AJ111" s="434">
        <f>'11M - LPS'!AJ111</f>
        <v>2.7290406176102285E-2</v>
      </c>
      <c r="AK111" s="434">
        <f>'11M - LPS'!AK111</f>
        <v>2.8491886995036273E-2</v>
      </c>
      <c r="AL111" s="434">
        <f>'11M - LPS'!AL111</f>
        <v>2.6160753277904028E-2</v>
      </c>
      <c r="AM111" s="434">
        <f>'11M - LPS'!AM111</f>
        <v>2.7382581042883245E-2</v>
      </c>
    </row>
    <row r="112" spans="1:39" s="95" customFormat="1" hidden="1" x14ac:dyDescent="0.25">
      <c r="A112" s="637"/>
      <c r="B112" s="227" t="s">
        <v>20</v>
      </c>
      <c r="C112" s="390">
        <f>'11M - LPS'!C112</f>
        <v>2.2397351370130866E-2</v>
      </c>
      <c r="D112" s="390">
        <f>'11M - LPS'!D112</f>
        <v>2.2141568526452406E-2</v>
      </c>
      <c r="E112" s="390">
        <f>'11M - LPS'!E112</f>
        <v>2.3081583856841188E-2</v>
      </c>
      <c r="F112" s="390">
        <f>'11M - LPS'!F112</f>
        <v>2.4296108227819302E-2</v>
      </c>
      <c r="G112" s="390">
        <f>'11M - LPS'!G112</f>
        <v>2.4680979039981447E-2</v>
      </c>
      <c r="H112" s="390">
        <f>'11M - LPS'!H112</f>
        <v>2.9796764292535211E-2</v>
      </c>
      <c r="I112" s="390">
        <f>'11M - LPS'!I112</f>
        <v>2.9038923506189716E-2</v>
      </c>
      <c r="J112" s="390">
        <f>'11M - LPS'!J112</f>
        <v>2.9317788800827208E-2</v>
      </c>
      <c r="K112" s="390">
        <f>'11M - LPS'!K112</f>
        <v>2.9486607713799903E-2</v>
      </c>
      <c r="L112" s="390">
        <f>'11M - LPS'!L112</f>
        <v>2.4787625849823691E-2</v>
      </c>
      <c r="M112" s="390">
        <f>'11M - LPS'!M112</f>
        <v>2.3237877136096732E-2</v>
      </c>
      <c r="N112" s="390">
        <f>'11M - LPS'!N112</f>
        <v>2.2924292710072274E-2</v>
      </c>
      <c r="O112" s="390">
        <f>'11M - LPS'!O112</f>
        <v>2.2397351370130866E-2</v>
      </c>
      <c r="P112" s="390">
        <f>'11M - LPS'!P112</f>
        <v>2.2141568526452406E-2</v>
      </c>
      <c r="Q112" s="390">
        <f>'11M - LPS'!Q112</f>
        <v>2.3081583856841188E-2</v>
      </c>
      <c r="R112" s="390">
        <f>'11M - LPS'!R112</f>
        <v>2.4296108227819302E-2</v>
      </c>
      <c r="S112" s="390">
        <f>'11M - LPS'!S112</f>
        <v>2.4680979039981447E-2</v>
      </c>
      <c r="T112" s="434">
        <f>'11M - LPS'!T112</f>
        <v>3.4196462225781453E-2</v>
      </c>
      <c r="U112" s="434">
        <f>'11M - LPS'!U112</f>
        <v>3.3217869244753208E-2</v>
      </c>
      <c r="V112" s="434">
        <f>'11M - LPS'!V112</f>
        <v>3.3521840853230039E-2</v>
      </c>
      <c r="W112" s="434">
        <f>'11M - LPS'!W112</f>
        <v>3.3690233521059917E-2</v>
      </c>
      <c r="X112" s="434">
        <f>'11M - LPS'!X112</f>
        <v>2.8073867361844883E-2</v>
      </c>
      <c r="Y112" s="434">
        <f>'11M - LPS'!Y112</f>
        <v>2.7052384383287761E-2</v>
      </c>
      <c r="Z112" s="434">
        <f>'11M - LPS'!Z112</f>
        <v>2.6853501508223993E-2</v>
      </c>
      <c r="AA112" s="434">
        <f>'11M - LPS'!AA112</f>
        <v>2.6073353939523709E-2</v>
      </c>
      <c r="AB112" s="434">
        <f>'11M - LPS'!AB112</f>
        <v>2.5624950439856794E-2</v>
      </c>
      <c r="AC112" s="434">
        <f>'11M - LPS'!AC112</f>
        <v>2.67120082327219E-2</v>
      </c>
      <c r="AD112" s="434">
        <f>'11M - LPS'!AD112</f>
        <v>2.6576575144204383E-2</v>
      </c>
      <c r="AE112" s="434">
        <f>'11M - LPS'!AE112</f>
        <v>2.722552607577524E-2</v>
      </c>
      <c r="AF112" s="434">
        <f>'11M - LPS'!AF112</f>
        <v>3.4196462225781453E-2</v>
      </c>
      <c r="AG112" s="434">
        <f>'11M - LPS'!AG112</f>
        <v>3.3217869244753208E-2</v>
      </c>
      <c r="AH112" s="434">
        <f>'11M - LPS'!AH112</f>
        <v>3.3521840853230039E-2</v>
      </c>
      <c r="AI112" s="434">
        <f>'11M - LPS'!AI112</f>
        <v>3.3690233521059917E-2</v>
      </c>
      <c r="AJ112" s="434">
        <f>'11M - LPS'!AJ112</f>
        <v>2.8073867361844883E-2</v>
      </c>
      <c r="AK112" s="434">
        <f>'11M - LPS'!AK112</f>
        <v>2.7052384383287761E-2</v>
      </c>
      <c r="AL112" s="434">
        <f>'11M - LPS'!AL112</f>
        <v>2.6853501508223993E-2</v>
      </c>
      <c r="AM112" s="434">
        <f>'11M - LPS'!AM112</f>
        <v>2.6073353939523709E-2</v>
      </c>
    </row>
    <row r="113" spans="1:39" s="95" customFormat="1" hidden="1" x14ac:dyDescent="0.25">
      <c r="A113" s="637"/>
      <c r="B113" s="227" t="s">
        <v>1</v>
      </c>
      <c r="C113" s="390">
        <f>'11M - LPS'!C113</f>
        <v>1.9984999999999999E-2</v>
      </c>
      <c r="D113" s="390">
        <f>'11M - LPS'!D113</f>
        <v>1.9984999999999999E-2</v>
      </c>
      <c r="E113" s="390">
        <f>'11M - LPS'!E113</f>
        <v>1.9984999999999999E-2</v>
      </c>
      <c r="F113" s="390">
        <f>'11M - LPS'!F113</f>
        <v>2.3715988314436956E-2</v>
      </c>
      <c r="G113" s="390">
        <f>'11M - LPS'!G113</f>
        <v>2.6905301223005631E-2</v>
      </c>
      <c r="H113" s="390">
        <f>'11M - LPS'!H113</f>
        <v>3.109993094783918E-2</v>
      </c>
      <c r="I113" s="390">
        <f>'11M - LPS'!I113</f>
        <v>3.0022712846707791E-2</v>
      </c>
      <c r="J113" s="390">
        <f>'11M - LPS'!J113</f>
        <v>3.0517888109185608E-2</v>
      </c>
      <c r="K113" s="390">
        <f>'11M - LPS'!K113</f>
        <v>3.1218860173408587E-2</v>
      </c>
      <c r="L113" s="390">
        <f>'11M - LPS'!L113</f>
        <v>2.4002541515172393E-2</v>
      </c>
      <c r="M113" s="390">
        <f>'11M - LPS'!M113</f>
        <v>1.9984999999999999E-2</v>
      </c>
      <c r="N113" s="390">
        <f>'11M - LPS'!N113</f>
        <v>1.9984999999999999E-2</v>
      </c>
      <c r="O113" s="390">
        <f>'11M - LPS'!O113</f>
        <v>1.9984999999999999E-2</v>
      </c>
      <c r="P113" s="390">
        <f>'11M - LPS'!P113</f>
        <v>1.9984999999999999E-2</v>
      </c>
      <c r="Q113" s="390">
        <f>'11M - LPS'!Q113</f>
        <v>1.9984999999999999E-2</v>
      </c>
      <c r="R113" s="390">
        <f>'11M - LPS'!R113</f>
        <v>2.3715988314436956E-2</v>
      </c>
      <c r="S113" s="390">
        <f>'11M - LPS'!S113</f>
        <v>2.6905301223005631E-2</v>
      </c>
      <c r="T113" s="434">
        <f>'11M - LPS'!T113</f>
        <v>3.5492905590759925E-2</v>
      </c>
      <c r="U113" s="434">
        <f>'11M - LPS'!U113</f>
        <v>3.4191469658997539E-2</v>
      </c>
      <c r="V113" s="434">
        <f>'11M - LPS'!V113</f>
        <v>3.4709631586729982E-2</v>
      </c>
      <c r="W113" s="434">
        <f>'11M - LPS'!W113</f>
        <v>3.5352325568998672E-2</v>
      </c>
      <c r="X113" s="434">
        <f>'11M - LPS'!X113</f>
        <v>2.7250100836502578E-2</v>
      </c>
      <c r="Y113" s="434">
        <f>'11M - LPS'!Y113</f>
        <v>2.3233E-2</v>
      </c>
      <c r="Z113" s="434">
        <f>'11M - LPS'!Z113</f>
        <v>2.3233E-2</v>
      </c>
      <c r="AA113" s="434">
        <f>'11M - LPS'!AA113</f>
        <v>2.3233E-2</v>
      </c>
      <c r="AB113" s="434">
        <f>'11M - LPS'!AB113</f>
        <v>2.3233E-2</v>
      </c>
      <c r="AC113" s="434">
        <f>'11M - LPS'!AC113</f>
        <v>2.3233E-2</v>
      </c>
      <c r="AD113" s="434">
        <f>'11M - LPS'!AD113</f>
        <v>2.6111971990094279E-2</v>
      </c>
      <c r="AE113" s="434">
        <f>'11M - LPS'!AE113</f>
        <v>2.9463407971883102E-2</v>
      </c>
      <c r="AF113" s="434">
        <f>'11M - LPS'!AF113</f>
        <v>3.5492905590759925E-2</v>
      </c>
      <c r="AG113" s="434">
        <f>'11M - LPS'!AG113</f>
        <v>3.4191469658997539E-2</v>
      </c>
      <c r="AH113" s="434">
        <f>'11M - LPS'!AH113</f>
        <v>3.4709631586729982E-2</v>
      </c>
      <c r="AI113" s="434">
        <f>'11M - LPS'!AI113</f>
        <v>3.5352325568998672E-2</v>
      </c>
      <c r="AJ113" s="434">
        <f>'11M - LPS'!AJ113</f>
        <v>2.7250100836502578E-2</v>
      </c>
      <c r="AK113" s="434">
        <f>'11M - LPS'!AK113</f>
        <v>2.3233E-2</v>
      </c>
      <c r="AL113" s="434">
        <f>'11M - LPS'!AL113</f>
        <v>2.3233E-2</v>
      </c>
      <c r="AM113" s="434">
        <f>'11M - LPS'!AM113</f>
        <v>2.3233E-2</v>
      </c>
    </row>
    <row r="114" spans="1:39" s="95" customFormat="1" hidden="1" x14ac:dyDescent="0.25">
      <c r="A114" s="637"/>
      <c r="B114" s="227" t="s">
        <v>21</v>
      </c>
      <c r="C114" s="390">
        <f>'11M - LPS'!C114</f>
        <v>2.0522769194661113E-2</v>
      </c>
      <c r="D114" s="390">
        <f>'11M - LPS'!D114</f>
        <v>2.0427354099479291E-2</v>
      </c>
      <c r="E114" s="390">
        <f>'11M - LPS'!E114</f>
        <v>2.0063649613109358E-2</v>
      </c>
      <c r="F114" s="390">
        <f>'11M - LPS'!F114</f>
        <v>2.0673817345237166E-2</v>
      </c>
      <c r="G114" s="390">
        <f>'11M - LPS'!G114</f>
        <v>2.0114657236084896E-2</v>
      </c>
      <c r="H114" s="390">
        <f>'11M - LPS'!H114</f>
        <v>2.2243673567773445E-2</v>
      </c>
      <c r="I114" s="390">
        <f>'11M - LPS'!I114</f>
        <v>2.2009841467541771E-2</v>
      </c>
      <c r="J114" s="390">
        <f>'11M - LPS'!J114</f>
        <v>2.2270371252704167E-2</v>
      </c>
      <c r="K114" s="390">
        <f>'11M - LPS'!K114</f>
        <v>2.2238193320867791E-2</v>
      </c>
      <c r="L114" s="390">
        <f>'11M - LPS'!L114</f>
        <v>2.0087685574775006E-2</v>
      </c>
      <c r="M114" s="390">
        <f>'11M - LPS'!M114</f>
        <v>1.999378187698049E-2</v>
      </c>
      <c r="N114" s="390">
        <f>'11M - LPS'!N114</f>
        <v>2.0043592355983408E-2</v>
      </c>
      <c r="O114" s="390">
        <f>'11M - LPS'!O114</f>
        <v>2.0522769194661113E-2</v>
      </c>
      <c r="P114" s="390">
        <f>'11M - LPS'!P114</f>
        <v>2.0427354099479291E-2</v>
      </c>
      <c r="Q114" s="390">
        <f>'11M - LPS'!Q114</f>
        <v>2.0063649613109358E-2</v>
      </c>
      <c r="R114" s="390">
        <f>'11M - LPS'!R114</f>
        <v>2.0673817345237166E-2</v>
      </c>
      <c r="S114" s="390">
        <f>'11M - LPS'!S114</f>
        <v>2.0114657236084896E-2</v>
      </c>
      <c r="T114" s="434">
        <f>'11M - LPS'!T114</f>
        <v>2.6620030861447132E-2</v>
      </c>
      <c r="U114" s="434">
        <f>'11M - LPS'!U114</f>
        <v>2.6387608339303072E-2</v>
      </c>
      <c r="V114" s="434">
        <f>'11M - LPS'!V114</f>
        <v>2.6640229261541269E-2</v>
      </c>
      <c r="W114" s="434">
        <f>'11M - LPS'!W114</f>
        <v>2.6609850994695566E-2</v>
      </c>
      <c r="X114" s="434">
        <f>'11M - LPS'!X114</f>
        <v>2.3332998870657519E-2</v>
      </c>
      <c r="Y114" s="434">
        <f>'11M - LPS'!Y114</f>
        <v>2.3243932390776819E-2</v>
      </c>
      <c r="Z114" s="434">
        <f>'11M - LPS'!Z114</f>
        <v>2.3307649633580202E-2</v>
      </c>
      <c r="AA114" s="434">
        <f>'11M - LPS'!AA114</f>
        <v>2.3880755525460078E-2</v>
      </c>
      <c r="AB114" s="434">
        <f>'11M - LPS'!AB114</f>
        <v>2.3728830242350746E-2</v>
      </c>
      <c r="AC114" s="434">
        <f>'11M - LPS'!AC114</f>
        <v>2.3330875974088457E-2</v>
      </c>
      <c r="AD114" s="434">
        <f>'11M - LPS'!AD114</f>
        <v>2.3713804263531545E-2</v>
      </c>
      <c r="AE114" s="434">
        <f>'11M - LPS'!AE114</f>
        <v>2.3333070212702929E-2</v>
      </c>
      <c r="AF114" s="434">
        <f>'11M - LPS'!AF114</f>
        <v>2.6620030861447132E-2</v>
      </c>
      <c r="AG114" s="434">
        <f>'11M - LPS'!AG114</f>
        <v>2.6387608339303072E-2</v>
      </c>
      <c r="AH114" s="434">
        <f>'11M - LPS'!AH114</f>
        <v>2.6640229261541269E-2</v>
      </c>
      <c r="AI114" s="434">
        <f>'11M - LPS'!AI114</f>
        <v>2.6609850994695566E-2</v>
      </c>
      <c r="AJ114" s="434">
        <f>'11M - LPS'!AJ114</f>
        <v>2.3332998870657519E-2</v>
      </c>
      <c r="AK114" s="434">
        <f>'11M - LPS'!AK114</f>
        <v>2.3243932390776819E-2</v>
      </c>
      <c r="AL114" s="434">
        <f>'11M - LPS'!AL114</f>
        <v>2.3307649633580202E-2</v>
      </c>
      <c r="AM114" s="434">
        <f>'11M - LPS'!AM114</f>
        <v>2.3880755525460078E-2</v>
      </c>
    </row>
    <row r="115" spans="1:39" s="95" customFormat="1" hidden="1" x14ac:dyDescent="0.25">
      <c r="A115" s="637"/>
      <c r="B115" s="74" t="s">
        <v>9</v>
      </c>
      <c r="C115" s="390">
        <f>'11M - LPS'!C115</f>
        <v>2.3533125104223951E-2</v>
      </c>
      <c r="D115" s="390">
        <f>'11M - LPS'!D115</f>
        <v>2.3145246955055283E-2</v>
      </c>
      <c r="E115" s="390">
        <f>'11M - LPS'!E115</f>
        <v>2.3201186158131569E-2</v>
      </c>
      <c r="F115" s="390">
        <f>'11M - LPS'!F115</f>
        <v>2.4356205675658375E-2</v>
      </c>
      <c r="G115" s="390">
        <f>'11M - LPS'!G115</f>
        <v>2.380876785601347E-2</v>
      </c>
      <c r="H115" s="390">
        <f>'11M - LPS'!H115</f>
        <v>2.1971999999999998E-2</v>
      </c>
      <c r="I115" s="390">
        <f>'11M - LPS'!I115</f>
        <v>2.1971999999999998E-2</v>
      </c>
      <c r="J115" s="390">
        <f>'11M - LPS'!J115</f>
        <v>2.1971999999999998E-2</v>
      </c>
      <c r="K115" s="390">
        <f>'11M - LPS'!K115</f>
        <v>2.9186215545457354E-2</v>
      </c>
      <c r="L115" s="390">
        <f>'11M - LPS'!L115</f>
        <v>2.4522718184811772E-2</v>
      </c>
      <c r="M115" s="390">
        <f>'11M - LPS'!M115</f>
        <v>2.474881803232094E-2</v>
      </c>
      <c r="N115" s="390">
        <f>'11M - LPS'!N115</f>
        <v>2.2374526940173813E-2</v>
      </c>
      <c r="O115" s="390">
        <f>'11M - LPS'!O115</f>
        <v>2.3533125104223951E-2</v>
      </c>
      <c r="P115" s="390">
        <f>'11M - LPS'!P115</f>
        <v>2.3145246955055283E-2</v>
      </c>
      <c r="Q115" s="390">
        <f>'11M - LPS'!Q115</f>
        <v>2.3201186158131569E-2</v>
      </c>
      <c r="R115" s="390">
        <f>'11M - LPS'!R115</f>
        <v>2.4356205675658375E-2</v>
      </c>
      <c r="S115" s="390">
        <f>'11M - LPS'!S115</f>
        <v>2.380876785601347E-2</v>
      </c>
      <c r="T115" s="434">
        <f>'11M - LPS'!T115</f>
        <v>2.6352E-2</v>
      </c>
      <c r="U115" s="434">
        <f>'11M - LPS'!U115</f>
        <v>2.6352E-2</v>
      </c>
      <c r="V115" s="434">
        <f>'11M - LPS'!V115</f>
        <v>2.6352E-2</v>
      </c>
      <c r="W115" s="434">
        <f>'11M - LPS'!W115</f>
        <v>3.3405750863435925E-2</v>
      </c>
      <c r="X115" s="434">
        <f>'11M - LPS'!X115</f>
        <v>2.779569574476615E-2</v>
      </c>
      <c r="Y115" s="434">
        <f>'11M - LPS'!Y115</f>
        <v>2.8641797532886305E-2</v>
      </c>
      <c r="Z115" s="434">
        <f>'11M - LPS'!Z115</f>
        <v>2.6162051919290774E-2</v>
      </c>
      <c r="AA115" s="434">
        <f>'11M - LPS'!AA115</f>
        <v>2.738230866982596E-2</v>
      </c>
      <c r="AB115" s="434">
        <f>'11M - LPS'!AB115</f>
        <v>2.6718264156268538E-2</v>
      </c>
      <c r="AC115" s="434">
        <f>'11M - LPS'!AC115</f>
        <v>2.6841356875112552E-2</v>
      </c>
      <c r="AD115" s="434">
        <f>'11M - LPS'!AD115</f>
        <v>2.6626291394586155E-2</v>
      </c>
      <c r="AE115" s="434">
        <f>'11M - LPS'!AE115</f>
        <v>2.6413531867327759E-2</v>
      </c>
      <c r="AF115" s="434">
        <f>'11M - LPS'!AF115</f>
        <v>2.6352E-2</v>
      </c>
      <c r="AG115" s="434">
        <f>'11M - LPS'!AG115</f>
        <v>2.6352E-2</v>
      </c>
      <c r="AH115" s="434">
        <f>'11M - LPS'!AH115</f>
        <v>2.6352E-2</v>
      </c>
      <c r="AI115" s="434">
        <f>'11M - LPS'!AI115</f>
        <v>3.3405750863435925E-2</v>
      </c>
      <c r="AJ115" s="434">
        <f>'11M - LPS'!AJ115</f>
        <v>2.779569574476615E-2</v>
      </c>
      <c r="AK115" s="434">
        <f>'11M - LPS'!AK115</f>
        <v>2.8641797532886305E-2</v>
      </c>
      <c r="AL115" s="434">
        <f>'11M - LPS'!AL115</f>
        <v>2.6162051919290774E-2</v>
      </c>
      <c r="AM115" s="434">
        <f>'11M - LPS'!AM115</f>
        <v>2.738230866982596E-2</v>
      </c>
    </row>
    <row r="116" spans="1:39" s="95" customFormat="1" hidden="1" x14ac:dyDescent="0.25">
      <c r="A116" s="637"/>
      <c r="B116" s="74" t="s">
        <v>3</v>
      </c>
      <c r="C116" s="390">
        <f>'11M - LPS'!C116</f>
        <v>2.3533320380090969E-2</v>
      </c>
      <c r="D116" s="390">
        <f>'11M - LPS'!D116</f>
        <v>2.3142017932499443E-2</v>
      </c>
      <c r="E116" s="390">
        <f>'11M - LPS'!E116</f>
        <v>2.3121579475972376E-2</v>
      </c>
      <c r="F116" s="390">
        <f>'11M - LPS'!F116</f>
        <v>2.3559368865515361E-2</v>
      </c>
      <c r="G116" s="390">
        <f>'11M - LPS'!G116</f>
        <v>2.571424077420149E-2</v>
      </c>
      <c r="H116" s="390">
        <f>'11M - LPS'!H116</f>
        <v>3.103180920060215E-2</v>
      </c>
      <c r="I116" s="390">
        <f>'11M - LPS'!I116</f>
        <v>2.9984441915357631E-2</v>
      </c>
      <c r="J116" s="390">
        <f>'11M - LPS'!J116</f>
        <v>3.0471574424974959E-2</v>
      </c>
      <c r="K116" s="390">
        <f>'11M - LPS'!K116</f>
        <v>3.0926088288011609E-2</v>
      </c>
      <c r="L116" s="390">
        <f>'11M - LPS'!L116</f>
        <v>2.404149729437715E-2</v>
      </c>
      <c r="M116" s="390">
        <f>'11M - LPS'!M116</f>
        <v>2.4601707313038429E-2</v>
      </c>
      <c r="N116" s="390">
        <f>'11M - LPS'!N116</f>
        <v>2.2373843244386227E-2</v>
      </c>
      <c r="O116" s="390">
        <f>'11M - LPS'!O116</f>
        <v>2.3533320380090969E-2</v>
      </c>
      <c r="P116" s="390">
        <f>'11M - LPS'!P116</f>
        <v>2.3142017932499443E-2</v>
      </c>
      <c r="Q116" s="390">
        <f>'11M - LPS'!Q116</f>
        <v>2.3121579475972376E-2</v>
      </c>
      <c r="R116" s="390">
        <f>'11M - LPS'!R116</f>
        <v>2.3559368865515361E-2</v>
      </c>
      <c r="S116" s="390">
        <f>'11M - LPS'!S116</f>
        <v>2.571424077420149E-2</v>
      </c>
      <c r="T116" s="434">
        <f>'11M - LPS'!T116</f>
        <v>3.5427377012538404E-2</v>
      </c>
      <c r="U116" s="434">
        <f>'11M - LPS'!U116</f>
        <v>3.415350119643553E-2</v>
      </c>
      <c r="V116" s="434">
        <f>'11M - LPS'!V116</f>
        <v>3.4663780499273177E-2</v>
      </c>
      <c r="W116" s="434">
        <f>'11M - LPS'!W116</f>
        <v>3.506828324100824E-2</v>
      </c>
      <c r="X116" s="434">
        <f>'11M - LPS'!X116</f>
        <v>2.7290406176102285E-2</v>
      </c>
      <c r="Y116" s="434">
        <f>'11M - LPS'!Y116</f>
        <v>2.8491886995036273E-2</v>
      </c>
      <c r="Z116" s="434">
        <f>'11M - LPS'!Z116</f>
        <v>2.6160753277904028E-2</v>
      </c>
      <c r="AA116" s="434">
        <f>'11M - LPS'!AA116</f>
        <v>2.7382581042883245E-2</v>
      </c>
      <c r="AB116" s="434">
        <f>'11M - LPS'!AB116</f>
        <v>2.6714072625251755E-2</v>
      </c>
      <c r="AC116" s="434">
        <f>'11M - LPS'!AC116</f>
        <v>2.6755519070278729E-2</v>
      </c>
      <c r="AD116" s="434">
        <f>'11M - LPS'!AD116</f>
        <v>2.5989599326992078E-2</v>
      </c>
      <c r="AE116" s="434">
        <f>'11M - LPS'!AE116</f>
        <v>2.8248386095156834E-2</v>
      </c>
      <c r="AF116" s="434">
        <f>'11M - LPS'!AF116</f>
        <v>3.5427377012538404E-2</v>
      </c>
      <c r="AG116" s="434">
        <f>'11M - LPS'!AG116</f>
        <v>3.415350119643553E-2</v>
      </c>
      <c r="AH116" s="434">
        <f>'11M - LPS'!AH116</f>
        <v>3.4663780499273177E-2</v>
      </c>
      <c r="AI116" s="434">
        <f>'11M - LPS'!AI116</f>
        <v>3.506828324100824E-2</v>
      </c>
      <c r="AJ116" s="434">
        <f>'11M - LPS'!AJ116</f>
        <v>2.7290406176102285E-2</v>
      </c>
      <c r="AK116" s="434">
        <f>'11M - LPS'!AK116</f>
        <v>2.8491886995036273E-2</v>
      </c>
      <c r="AL116" s="434">
        <f>'11M - LPS'!AL116</f>
        <v>2.6160753277904028E-2</v>
      </c>
      <c r="AM116" s="434">
        <f>'11M - LPS'!AM116</f>
        <v>2.7382581042883245E-2</v>
      </c>
    </row>
    <row r="117" spans="1:39" s="95" customFormat="1" hidden="1" x14ac:dyDescent="0.25">
      <c r="A117" s="637"/>
      <c r="B117" s="74" t="s">
        <v>4</v>
      </c>
      <c r="C117" s="390">
        <f>'11M - LPS'!C117</f>
        <v>2.2831381354378639E-2</v>
      </c>
      <c r="D117" s="390">
        <f>'11M - LPS'!D117</f>
        <v>2.241739854927732E-2</v>
      </c>
      <c r="E117" s="390">
        <f>'11M - LPS'!E117</f>
        <v>2.2770506315008758E-2</v>
      </c>
      <c r="F117" s="390">
        <f>'11M - LPS'!F117</f>
        <v>2.4108141034085314E-2</v>
      </c>
      <c r="G117" s="390">
        <f>'11M - LPS'!G117</f>
        <v>2.4738210731892432E-2</v>
      </c>
      <c r="H117" s="390">
        <f>'11M - LPS'!H117</f>
        <v>2.9628662744045547E-2</v>
      </c>
      <c r="I117" s="390">
        <f>'11M - LPS'!I117</f>
        <v>2.9459800521413247E-2</v>
      </c>
      <c r="J117" s="390">
        <f>'11M - LPS'!J117</f>
        <v>2.9328769096592003E-2</v>
      </c>
      <c r="K117" s="390">
        <f>'11M - LPS'!K117</f>
        <v>2.9156822006933342E-2</v>
      </c>
      <c r="L117" s="390">
        <f>'11M - LPS'!L117</f>
        <v>2.4888406070414815E-2</v>
      </c>
      <c r="M117" s="390">
        <f>'11M - LPS'!M117</f>
        <v>2.3532584809416203E-2</v>
      </c>
      <c r="N117" s="390">
        <f>'11M - LPS'!N117</f>
        <v>2.2729764967588894E-2</v>
      </c>
      <c r="O117" s="390">
        <f>'11M - LPS'!O117</f>
        <v>2.2831381354378639E-2</v>
      </c>
      <c r="P117" s="390">
        <f>'11M - LPS'!P117</f>
        <v>2.241739854927732E-2</v>
      </c>
      <c r="Q117" s="390">
        <f>'11M - LPS'!Q117</f>
        <v>2.2770506315008758E-2</v>
      </c>
      <c r="R117" s="390">
        <f>'11M - LPS'!R117</f>
        <v>2.4108141034085314E-2</v>
      </c>
      <c r="S117" s="390">
        <f>'11M - LPS'!S117</f>
        <v>2.4738210731892432E-2</v>
      </c>
      <c r="T117" s="434">
        <f>'11M - LPS'!T117</f>
        <v>3.4031019854240188E-2</v>
      </c>
      <c r="U117" s="434">
        <f>'11M - LPS'!U117</f>
        <v>3.3633906839052027E-2</v>
      </c>
      <c r="V117" s="434">
        <f>'11M - LPS'!V117</f>
        <v>3.3532444226264349E-2</v>
      </c>
      <c r="W117" s="434">
        <f>'11M - LPS'!W117</f>
        <v>3.3377343720724137E-2</v>
      </c>
      <c r="X117" s="434">
        <f>'11M - LPS'!X117</f>
        <v>2.8179638448211728E-2</v>
      </c>
      <c r="Y117" s="434">
        <f>'11M - LPS'!Y117</f>
        <v>2.7377874618474466E-2</v>
      </c>
      <c r="Z117" s="434">
        <f>'11M - LPS'!Z117</f>
        <v>2.661095137089662E-2</v>
      </c>
      <c r="AA117" s="434">
        <f>'11M - LPS'!AA117</f>
        <v>2.6566254789108269E-2</v>
      </c>
      <c r="AB117" s="434">
        <f>'11M - LPS'!AB117</f>
        <v>2.592666050164065E-2</v>
      </c>
      <c r="AC117" s="434">
        <f>'11M - LPS'!AC117</f>
        <v>2.6373957065931247E-2</v>
      </c>
      <c r="AD117" s="434">
        <f>'11M - LPS'!AD117</f>
        <v>2.6424197519930623E-2</v>
      </c>
      <c r="AE117" s="434">
        <f>'11M - LPS'!AE117</f>
        <v>2.7280683625198789E-2</v>
      </c>
      <c r="AF117" s="434">
        <f>'11M - LPS'!AF117</f>
        <v>3.4031019854240188E-2</v>
      </c>
      <c r="AG117" s="434">
        <f>'11M - LPS'!AG117</f>
        <v>3.3633906839052027E-2</v>
      </c>
      <c r="AH117" s="434">
        <f>'11M - LPS'!AH117</f>
        <v>3.3532444226264349E-2</v>
      </c>
      <c r="AI117" s="434">
        <f>'11M - LPS'!AI117</f>
        <v>3.3377343720724137E-2</v>
      </c>
      <c r="AJ117" s="434">
        <f>'11M - LPS'!AJ117</f>
        <v>2.8179638448211728E-2</v>
      </c>
      <c r="AK117" s="434">
        <f>'11M - LPS'!AK117</f>
        <v>2.7377874618474466E-2</v>
      </c>
      <c r="AL117" s="434">
        <f>'11M - LPS'!AL117</f>
        <v>2.661095137089662E-2</v>
      </c>
      <c r="AM117" s="434">
        <f>'11M - LPS'!AM117</f>
        <v>2.6566254789108269E-2</v>
      </c>
    </row>
    <row r="118" spans="1:39" s="95" customFormat="1" hidden="1" x14ac:dyDescent="0.25">
      <c r="A118" s="637"/>
      <c r="B118" s="74" t="s">
        <v>5</v>
      </c>
      <c r="C118" s="390">
        <f>'11M - LPS'!C118</f>
        <v>2.2477983548236508E-2</v>
      </c>
      <c r="D118" s="390">
        <f>'11M - LPS'!D118</f>
        <v>2.2208460096153619E-2</v>
      </c>
      <c r="E118" s="390">
        <f>'11M - LPS'!E118</f>
        <v>2.2537126025125254E-2</v>
      </c>
      <c r="F118" s="390">
        <f>'11M - LPS'!F118</f>
        <v>2.3433158350103633E-2</v>
      </c>
      <c r="G118" s="390">
        <f>'11M - LPS'!G118</f>
        <v>2.4182497583924868E-2</v>
      </c>
      <c r="H118" s="390">
        <f>'11M - LPS'!H118</f>
        <v>2.9068192865801402E-2</v>
      </c>
      <c r="I118" s="390">
        <f>'11M - LPS'!I118</f>
        <v>2.9046768289494204E-2</v>
      </c>
      <c r="J118" s="390">
        <f>'11M - LPS'!J118</f>
        <v>2.8926223071207881E-2</v>
      </c>
      <c r="K118" s="390">
        <f>'11M - LPS'!K118</f>
        <v>2.8853811928619136E-2</v>
      </c>
      <c r="L118" s="390">
        <f>'11M - LPS'!L118</f>
        <v>2.423934325833732E-2</v>
      </c>
      <c r="M118" s="390">
        <f>'11M - LPS'!M118</f>
        <v>2.3230451301046742E-2</v>
      </c>
      <c r="N118" s="390">
        <f>'11M - LPS'!N118</f>
        <v>2.2569877249855298E-2</v>
      </c>
      <c r="O118" s="390">
        <f>'11M - LPS'!O118</f>
        <v>2.2477983548236508E-2</v>
      </c>
      <c r="P118" s="390">
        <f>'11M - LPS'!P118</f>
        <v>2.2208460096153619E-2</v>
      </c>
      <c r="Q118" s="390">
        <f>'11M - LPS'!Q118</f>
        <v>2.2537126025125254E-2</v>
      </c>
      <c r="R118" s="390">
        <f>'11M - LPS'!R118</f>
        <v>2.3433158350103633E-2</v>
      </c>
      <c r="S118" s="390">
        <f>'11M - LPS'!S118</f>
        <v>2.4182497583924868E-2</v>
      </c>
      <c r="T118" s="434">
        <f>'11M - LPS'!T118</f>
        <v>3.3476859536760981E-2</v>
      </c>
      <c r="U118" s="434">
        <f>'11M - LPS'!U118</f>
        <v>3.3225457850990958E-2</v>
      </c>
      <c r="V118" s="434">
        <f>'11M - LPS'!V118</f>
        <v>3.3135454056878517E-2</v>
      </c>
      <c r="W118" s="434">
        <f>'11M - LPS'!W118</f>
        <v>3.3078064397861845E-2</v>
      </c>
      <c r="X118" s="434">
        <f>'11M - LPS'!X118</f>
        <v>2.749808838962978E-2</v>
      </c>
      <c r="Y118" s="434">
        <f>'11M - LPS'!Y118</f>
        <v>2.7044210618071343E-2</v>
      </c>
      <c r="Z118" s="434">
        <f>'11M - LPS'!Z118</f>
        <v>2.6409821244212064E-2</v>
      </c>
      <c r="AA118" s="434">
        <f>'11M - LPS'!AA118</f>
        <v>2.6164773774071854E-2</v>
      </c>
      <c r="AB118" s="434">
        <f>'11M - LPS'!AB118</f>
        <v>2.5698700760234686E-2</v>
      </c>
      <c r="AC118" s="434">
        <f>'11M - LPS'!AC118</f>
        <v>2.6120073470320259E-2</v>
      </c>
      <c r="AD118" s="434">
        <f>'11M - LPS'!AD118</f>
        <v>2.5891912085054484E-2</v>
      </c>
      <c r="AE118" s="434">
        <f>'11M - LPS'!AE118</f>
        <v>2.6752271713143896E-2</v>
      </c>
      <c r="AF118" s="434">
        <f>'11M - LPS'!AF118</f>
        <v>3.3476859536760981E-2</v>
      </c>
      <c r="AG118" s="434">
        <f>'11M - LPS'!AG118</f>
        <v>3.3225457850990958E-2</v>
      </c>
      <c r="AH118" s="434">
        <f>'11M - LPS'!AH118</f>
        <v>3.3135454056878517E-2</v>
      </c>
      <c r="AI118" s="434">
        <f>'11M - LPS'!AI118</f>
        <v>3.3078064397861845E-2</v>
      </c>
      <c r="AJ118" s="434">
        <f>'11M - LPS'!AJ118</f>
        <v>2.749808838962978E-2</v>
      </c>
      <c r="AK118" s="434">
        <f>'11M - LPS'!AK118</f>
        <v>2.7044210618071343E-2</v>
      </c>
      <c r="AL118" s="434">
        <f>'11M - LPS'!AL118</f>
        <v>2.6409821244212064E-2</v>
      </c>
      <c r="AM118" s="434">
        <f>'11M - LPS'!AM118</f>
        <v>2.6164773774071854E-2</v>
      </c>
    </row>
    <row r="119" spans="1:39" s="95" customFormat="1" hidden="1" x14ac:dyDescent="0.25">
      <c r="A119" s="637"/>
      <c r="B119" s="74" t="s">
        <v>22</v>
      </c>
      <c r="C119" s="390">
        <f>'11M - LPS'!C119</f>
        <v>2.2477983548236508E-2</v>
      </c>
      <c r="D119" s="390">
        <f>'11M - LPS'!D119</f>
        <v>2.2208460096153619E-2</v>
      </c>
      <c r="E119" s="390">
        <f>'11M - LPS'!E119</f>
        <v>2.2537126025125254E-2</v>
      </c>
      <c r="F119" s="390">
        <f>'11M - LPS'!F119</f>
        <v>2.3433158350103633E-2</v>
      </c>
      <c r="G119" s="390">
        <f>'11M - LPS'!G119</f>
        <v>2.4182497583924868E-2</v>
      </c>
      <c r="H119" s="390">
        <f>'11M - LPS'!H119</f>
        <v>2.9068192865801402E-2</v>
      </c>
      <c r="I119" s="390">
        <f>'11M - LPS'!I119</f>
        <v>2.9046768289494204E-2</v>
      </c>
      <c r="J119" s="390">
        <f>'11M - LPS'!J119</f>
        <v>2.8926223071207881E-2</v>
      </c>
      <c r="K119" s="390">
        <f>'11M - LPS'!K119</f>
        <v>2.8853811928619136E-2</v>
      </c>
      <c r="L119" s="390">
        <f>'11M - LPS'!L119</f>
        <v>2.423934325833732E-2</v>
      </c>
      <c r="M119" s="390">
        <f>'11M - LPS'!M119</f>
        <v>2.3230451301046742E-2</v>
      </c>
      <c r="N119" s="390">
        <f>'11M - LPS'!N119</f>
        <v>2.2569877249855298E-2</v>
      </c>
      <c r="O119" s="390">
        <f>'11M - LPS'!O119</f>
        <v>2.2477983548236508E-2</v>
      </c>
      <c r="P119" s="390">
        <f>'11M - LPS'!P119</f>
        <v>2.2208460096153619E-2</v>
      </c>
      <c r="Q119" s="390">
        <f>'11M - LPS'!Q119</f>
        <v>2.2537126025125254E-2</v>
      </c>
      <c r="R119" s="390">
        <f>'11M - LPS'!R119</f>
        <v>2.3433158350103633E-2</v>
      </c>
      <c r="S119" s="390">
        <f>'11M - LPS'!S119</f>
        <v>2.4182497583924868E-2</v>
      </c>
      <c r="T119" s="434">
        <f>'11M - LPS'!T119</f>
        <v>3.3476859536760981E-2</v>
      </c>
      <c r="U119" s="434">
        <f>'11M - LPS'!U119</f>
        <v>3.3225457850990958E-2</v>
      </c>
      <c r="V119" s="434">
        <f>'11M - LPS'!V119</f>
        <v>3.3135454056878517E-2</v>
      </c>
      <c r="W119" s="434">
        <f>'11M - LPS'!W119</f>
        <v>3.3078064397861845E-2</v>
      </c>
      <c r="X119" s="434">
        <f>'11M - LPS'!X119</f>
        <v>2.749808838962978E-2</v>
      </c>
      <c r="Y119" s="434">
        <f>'11M - LPS'!Y119</f>
        <v>2.7044210618071343E-2</v>
      </c>
      <c r="Z119" s="434">
        <f>'11M - LPS'!Z119</f>
        <v>2.6409821244212064E-2</v>
      </c>
      <c r="AA119" s="434">
        <f>'11M - LPS'!AA119</f>
        <v>2.6164773774071854E-2</v>
      </c>
      <c r="AB119" s="434">
        <f>'11M - LPS'!AB119</f>
        <v>2.5698700760234686E-2</v>
      </c>
      <c r="AC119" s="434">
        <f>'11M - LPS'!AC119</f>
        <v>2.6120073470320259E-2</v>
      </c>
      <c r="AD119" s="434">
        <f>'11M - LPS'!AD119</f>
        <v>2.5891912085054484E-2</v>
      </c>
      <c r="AE119" s="434">
        <f>'11M - LPS'!AE119</f>
        <v>2.6752271713143896E-2</v>
      </c>
      <c r="AF119" s="434">
        <f>'11M - LPS'!AF119</f>
        <v>3.3476859536760981E-2</v>
      </c>
      <c r="AG119" s="434">
        <f>'11M - LPS'!AG119</f>
        <v>3.3225457850990958E-2</v>
      </c>
      <c r="AH119" s="434">
        <f>'11M - LPS'!AH119</f>
        <v>3.3135454056878517E-2</v>
      </c>
      <c r="AI119" s="434">
        <f>'11M - LPS'!AI119</f>
        <v>3.3078064397861845E-2</v>
      </c>
      <c r="AJ119" s="434">
        <f>'11M - LPS'!AJ119</f>
        <v>2.749808838962978E-2</v>
      </c>
      <c r="AK119" s="434">
        <f>'11M - LPS'!AK119</f>
        <v>2.7044210618071343E-2</v>
      </c>
      <c r="AL119" s="434">
        <f>'11M - LPS'!AL119</f>
        <v>2.6409821244212064E-2</v>
      </c>
      <c r="AM119" s="434">
        <f>'11M - LPS'!AM119</f>
        <v>2.6164773774071854E-2</v>
      </c>
    </row>
    <row r="120" spans="1:39" s="95" customFormat="1" hidden="1" x14ac:dyDescent="0.25">
      <c r="A120" s="637"/>
      <c r="B120" s="74" t="s">
        <v>23</v>
      </c>
      <c r="C120" s="390">
        <f>'11M - LPS'!C120</f>
        <v>2.2477983548236508E-2</v>
      </c>
      <c r="D120" s="390">
        <f>'11M - LPS'!D120</f>
        <v>2.2208460096153619E-2</v>
      </c>
      <c r="E120" s="390">
        <f>'11M - LPS'!E120</f>
        <v>2.2537126025125254E-2</v>
      </c>
      <c r="F120" s="390">
        <f>'11M - LPS'!F120</f>
        <v>2.3433158350103633E-2</v>
      </c>
      <c r="G120" s="390">
        <f>'11M - LPS'!G120</f>
        <v>2.4182497583924868E-2</v>
      </c>
      <c r="H120" s="390">
        <f>'11M - LPS'!H120</f>
        <v>2.9068192865801402E-2</v>
      </c>
      <c r="I120" s="390">
        <f>'11M - LPS'!I120</f>
        <v>2.9046768289494204E-2</v>
      </c>
      <c r="J120" s="390">
        <f>'11M - LPS'!J120</f>
        <v>2.8926223071207881E-2</v>
      </c>
      <c r="K120" s="390">
        <f>'11M - LPS'!K120</f>
        <v>2.8853811928619136E-2</v>
      </c>
      <c r="L120" s="390">
        <f>'11M - LPS'!L120</f>
        <v>2.423934325833732E-2</v>
      </c>
      <c r="M120" s="390">
        <f>'11M - LPS'!M120</f>
        <v>2.3230451301046742E-2</v>
      </c>
      <c r="N120" s="390">
        <f>'11M - LPS'!N120</f>
        <v>2.2569877249855298E-2</v>
      </c>
      <c r="O120" s="390">
        <f>'11M - LPS'!O120</f>
        <v>2.2477983548236508E-2</v>
      </c>
      <c r="P120" s="390">
        <f>'11M - LPS'!P120</f>
        <v>2.2208460096153619E-2</v>
      </c>
      <c r="Q120" s="390">
        <f>'11M - LPS'!Q120</f>
        <v>2.2537126025125254E-2</v>
      </c>
      <c r="R120" s="390">
        <f>'11M - LPS'!R120</f>
        <v>2.3433158350103633E-2</v>
      </c>
      <c r="S120" s="390">
        <f>'11M - LPS'!S120</f>
        <v>2.4182497583924868E-2</v>
      </c>
      <c r="T120" s="434">
        <f>'11M - LPS'!T120</f>
        <v>3.3476859536760981E-2</v>
      </c>
      <c r="U120" s="434">
        <f>'11M - LPS'!U120</f>
        <v>3.3225457850990958E-2</v>
      </c>
      <c r="V120" s="434">
        <f>'11M - LPS'!V120</f>
        <v>3.3135454056878517E-2</v>
      </c>
      <c r="W120" s="434">
        <f>'11M - LPS'!W120</f>
        <v>3.3078064397861845E-2</v>
      </c>
      <c r="X120" s="434">
        <f>'11M - LPS'!X120</f>
        <v>2.749808838962978E-2</v>
      </c>
      <c r="Y120" s="434">
        <f>'11M - LPS'!Y120</f>
        <v>2.7044210618071343E-2</v>
      </c>
      <c r="Z120" s="434">
        <f>'11M - LPS'!Z120</f>
        <v>2.6409821244212064E-2</v>
      </c>
      <c r="AA120" s="434">
        <f>'11M - LPS'!AA120</f>
        <v>2.6164773774071854E-2</v>
      </c>
      <c r="AB120" s="434">
        <f>'11M - LPS'!AB120</f>
        <v>2.5698700760234686E-2</v>
      </c>
      <c r="AC120" s="434">
        <f>'11M - LPS'!AC120</f>
        <v>2.6120073470320259E-2</v>
      </c>
      <c r="AD120" s="434">
        <f>'11M - LPS'!AD120</f>
        <v>2.5891912085054484E-2</v>
      </c>
      <c r="AE120" s="434">
        <f>'11M - LPS'!AE120</f>
        <v>2.6752271713143896E-2</v>
      </c>
      <c r="AF120" s="434">
        <f>'11M - LPS'!AF120</f>
        <v>3.3476859536760981E-2</v>
      </c>
      <c r="AG120" s="434">
        <f>'11M - LPS'!AG120</f>
        <v>3.3225457850990958E-2</v>
      </c>
      <c r="AH120" s="434">
        <f>'11M - LPS'!AH120</f>
        <v>3.3135454056878517E-2</v>
      </c>
      <c r="AI120" s="434">
        <f>'11M - LPS'!AI120</f>
        <v>3.3078064397861845E-2</v>
      </c>
      <c r="AJ120" s="434">
        <f>'11M - LPS'!AJ120</f>
        <v>2.749808838962978E-2</v>
      </c>
      <c r="AK120" s="434">
        <f>'11M - LPS'!AK120</f>
        <v>2.7044210618071343E-2</v>
      </c>
      <c r="AL120" s="434">
        <f>'11M - LPS'!AL120</f>
        <v>2.6409821244212064E-2</v>
      </c>
      <c r="AM120" s="434">
        <f>'11M - LPS'!AM120</f>
        <v>2.6164773774071854E-2</v>
      </c>
    </row>
    <row r="121" spans="1:39" s="95" customFormat="1" hidden="1" x14ac:dyDescent="0.25">
      <c r="A121" s="637"/>
      <c r="B121" s="74" t="s">
        <v>7</v>
      </c>
      <c r="C121" s="390">
        <f>'11M - LPS'!C121</f>
        <v>2.2109192578663586E-2</v>
      </c>
      <c r="D121" s="390">
        <f>'11M - LPS'!D121</f>
        <v>2.1878141721193581E-2</v>
      </c>
      <c r="E121" s="390">
        <f>'11M - LPS'!E121</f>
        <v>2.2458748993281256E-2</v>
      </c>
      <c r="F121" s="390">
        <f>'11M - LPS'!F121</f>
        <v>2.3324375797169238E-2</v>
      </c>
      <c r="G121" s="390">
        <f>'11M - LPS'!G121</f>
        <v>2.3763945148409186E-2</v>
      </c>
      <c r="H121" s="390">
        <f>'11M - LPS'!H121</f>
        <v>2.870356213721911E-2</v>
      </c>
      <c r="I121" s="390">
        <f>'11M - LPS'!I121</f>
        <v>2.8309839289235212E-2</v>
      </c>
      <c r="J121" s="390">
        <f>'11M - LPS'!J121</f>
        <v>2.8376993609927615E-2</v>
      </c>
      <c r="K121" s="390">
        <f>'11M - LPS'!K121</f>
        <v>2.8354270870694132E-2</v>
      </c>
      <c r="L121" s="390">
        <f>'11M - LPS'!L121</f>
        <v>2.3826293524526761E-2</v>
      </c>
      <c r="M121" s="390">
        <f>'11M - LPS'!M121</f>
        <v>2.276075561584168E-2</v>
      </c>
      <c r="N121" s="390">
        <f>'11M - LPS'!N121</f>
        <v>2.2285451390559173E-2</v>
      </c>
      <c r="O121" s="390">
        <f>'11M - LPS'!O121</f>
        <v>2.2109192578663586E-2</v>
      </c>
      <c r="P121" s="390">
        <f>'11M - LPS'!P121</f>
        <v>2.1878141721193581E-2</v>
      </c>
      <c r="Q121" s="390">
        <f>'11M - LPS'!Q121</f>
        <v>2.2458748993281256E-2</v>
      </c>
      <c r="R121" s="390">
        <f>'11M - LPS'!R121</f>
        <v>2.3324375797169238E-2</v>
      </c>
      <c r="S121" s="390">
        <f>'11M - LPS'!S121</f>
        <v>2.3763945148409186E-2</v>
      </c>
      <c r="T121" s="434">
        <f>'11M - LPS'!T121</f>
        <v>3.3115583653799283E-2</v>
      </c>
      <c r="U121" s="434">
        <f>'11M - LPS'!U121</f>
        <v>3.2498717586983375E-2</v>
      </c>
      <c r="V121" s="434">
        <f>'11M - LPS'!V121</f>
        <v>3.2593858606130337E-2</v>
      </c>
      <c r="W121" s="434">
        <f>'11M - LPS'!W121</f>
        <v>3.2585223964741741E-2</v>
      </c>
      <c r="X121" s="434">
        <f>'11M - LPS'!X121</f>
        <v>2.7064914121582177E-2</v>
      </c>
      <c r="Y121" s="434">
        <f>'11M - LPS'!Y121</f>
        <v>2.6512728207025733E-2</v>
      </c>
      <c r="Z121" s="434">
        <f>'11M - LPS'!Z121</f>
        <v>2.604772658843043E-2</v>
      </c>
      <c r="AA121" s="434">
        <f>'11M - LPS'!AA121</f>
        <v>2.5742353102329047E-2</v>
      </c>
      <c r="AB121" s="434">
        <f>'11M - LPS'!AB121</f>
        <v>2.5335808925092164E-2</v>
      </c>
      <c r="AC121" s="434">
        <f>'11M - LPS'!AC121</f>
        <v>2.6034088539820793E-2</v>
      </c>
      <c r="AD121" s="434">
        <f>'11M - LPS'!AD121</f>
        <v>2.5800783308932949E-2</v>
      </c>
      <c r="AE121" s="434">
        <f>'11M - LPS'!AE121</f>
        <v>2.6373151874073086E-2</v>
      </c>
      <c r="AF121" s="434">
        <f>'11M - LPS'!AF121</f>
        <v>3.3115583653799283E-2</v>
      </c>
      <c r="AG121" s="434">
        <f>'11M - LPS'!AG121</f>
        <v>3.2498717586983375E-2</v>
      </c>
      <c r="AH121" s="434">
        <f>'11M - LPS'!AH121</f>
        <v>3.2593858606130337E-2</v>
      </c>
      <c r="AI121" s="434">
        <f>'11M - LPS'!AI121</f>
        <v>3.2585223964741741E-2</v>
      </c>
      <c r="AJ121" s="434">
        <f>'11M - LPS'!AJ121</f>
        <v>2.7064914121582177E-2</v>
      </c>
      <c r="AK121" s="434">
        <f>'11M - LPS'!AK121</f>
        <v>2.6512728207025733E-2</v>
      </c>
      <c r="AL121" s="434">
        <f>'11M - LPS'!AL121</f>
        <v>2.604772658843043E-2</v>
      </c>
      <c r="AM121" s="434">
        <f>'11M - LPS'!AM121</f>
        <v>2.5742353102329047E-2</v>
      </c>
    </row>
    <row r="122" spans="1:39" s="95" customFormat="1" ht="15.75" hidden="1" thickBot="1" x14ac:dyDescent="0.3">
      <c r="A122" s="638"/>
      <c r="B122" s="76" t="s">
        <v>8</v>
      </c>
      <c r="C122" s="390">
        <f>'11M - LPS'!C122</f>
        <v>2.2098193731108311E-2</v>
      </c>
      <c r="D122" s="390">
        <f>'11M - LPS'!D122</f>
        <v>2.1872109080085231E-2</v>
      </c>
      <c r="E122" s="390">
        <f>'11M - LPS'!E122</f>
        <v>2.2907538242953603E-2</v>
      </c>
      <c r="F122" s="390">
        <f>'11M - LPS'!F122</f>
        <v>2.4110148891352295E-2</v>
      </c>
      <c r="G122" s="390">
        <f>'11M - LPS'!G122</f>
        <v>2.4576562726269117E-2</v>
      </c>
      <c r="H122" s="390">
        <f>'11M - LPS'!H122</f>
        <v>2.9974761791179142E-2</v>
      </c>
      <c r="I122" s="390">
        <f>'11M - LPS'!I122</f>
        <v>2.8721794360525577E-2</v>
      </c>
      <c r="J122" s="390">
        <f>'11M - LPS'!J122</f>
        <v>2.923638292655938E-2</v>
      </c>
      <c r="K122" s="390">
        <f>'11M - LPS'!K122</f>
        <v>2.9354148766877561E-2</v>
      </c>
      <c r="L122" s="390">
        <f>'11M - LPS'!L122</f>
        <v>2.4782445602694218E-2</v>
      </c>
      <c r="M122" s="390">
        <f>'11M - LPS'!M122</f>
        <v>2.3010329043897968E-2</v>
      </c>
      <c r="N122" s="390">
        <f>'11M - LPS'!N122</f>
        <v>2.2847717498970476E-2</v>
      </c>
      <c r="O122" s="390">
        <f>'11M - LPS'!O122</f>
        <v>2.2098193731108311E-2</v>
      </c>
      <c r="P122" s="390">
        <f>'11M - LPS'!P122</f>
        <v>2.1872109080085231E-2</v>
      </c>
      <c r="Q122" s="390">
        <f>'11M - LPS'!Q122</f>
        <v>2.2907538242953603E-2</v>
      </c>
      <c r="R122" s="390">
        <f>'11M - LPS'!R122</f>
        <v>2.4110148891352295E-2</v>
      </c>
      <c r="S122" s="390">
        <f>'11M - LPS'!S122</f>
        <v>2.4576562726269117E-2</v>
      </c>
      <c r="T122" s="434">
        <f>'11M - LPS'!T122</f>
        <v>3.4377941014871495E-2</v>
      </c>
      <c r="U122" s="434">
        <f>'11M - LPS'!U122</f>
        <v>3.2905009928528878E-2</v>
      </c>
      <c r="V122" s="434">
        <f>'11M - LPS'!V122</f>
        <v>3.3441494728403555E-2</v>
      </c>
      <c r="W122" s="434">
        <f>'11M - LPS'!W122</f>
        <v>3.356524608674151E-2</v>
      </c>
      <c r="X122" s="434">
        <f>'11M - LPS'!X122</f>
        <v>2.8068357455347494E-2</v>
      </c>
      <c r="Y122" s="434">
        <f>'11M - LPS'!Y122</f>
        <v>2.6795641885263202E-2</v>
      </c>
      <c r="Z122" s="434">
        <f>'11M - LPS'!Z122</f>
        <v>2.6757757674442693E-2</v>
      </c>
      <c r="AA122" s="434">
        <f>'11M - LPS'!AA122</f>
        <v>2.5729628988781231E-2</v>
      </c>
      <c r="AB122" s="434">
        <f>'11M - LPS'!AB122</f>
        <v>2.5329397680488541E-2</v>
      </c>
      <c r="AC122" s="434">
        <f>'11M - LPS'!AC122</f>
        <v>2.6523428382631491E-2</v>
      </c>
      <c r="AD122" s="434">
        <f>'11M - LPS'!AD122</f>
        <v>2.6426349769463845E-2</v>
      </c>
      <c r="AE122" s="434">
        <f>'11M - LPS'!AE122</f>
        <v>2.712362497531514E-2</v>
      </c>
      <c r="AF122" s="434">
        <f>'11M - LPS'!AF122</f>
        <v>3.4377941014871495E-2</v>
      </c>
      <c r="AG122" s="434">
        <f>'11M - LPS'!AG122</f>
        <v>3.2905009928528878E-2</v>
      </c>
      <c r="AH122" s="434">
        <f>'11M - LPS'!AH122</f>
        <v>3.3441494728403555E-2</v>
      </c>
      <c r="AI122" s="434">
        <f>'11M - LPS'!AI122</f>
        <v>3.356524608674151E-2</v>
      </c>
      <c r="AJ122" s="434">
        <f>'11M - LPS'!AJ122</f>
        <v>2.8068357455347494E-2</v>
      </c>
      <c r="AK122" s="434">
        <f>'11M - LPS'!AK122</f>
        <v>2.6795641885263202E-2</v>
      </c>
      <c r="AL122" s="434">
        <f>'11M - LPS'!AL122</f>
        <v>2.6757757674442693E-2</v>
      </c>
      <c r="AM122" s="434">
        <f>'11M - LPS'!AM122</f>
        <v>2.5729628988781231E-2</v>
      </c>
    </row>
    <row r="123" spans="1:39" s="95" customFormat="1" hidden="1" x14ac:dyDescent="0.25">
      <c r="C123" s="96"/>
      <c r="D123" s="96"/>
      <c r="E123" s="96"/>
      <c r="F123" s="96"/>
      <c r="G123" s="96"/>
      <c r="H123" s="96"/>
      <c r="I123" s="96"/>
      <c r="J123" s="96"/>
      <c r="K123" s="96"/>
      <c r="L123" s="96"/>
      <c r="M123" s="96"/>
      <c r="N123" s="96"/>
    </row>
    <row r="124" spans="1:39" s="95" customFormat="1" ht="15.75" hidden="1" thickBot="1" x14ac:dyDescent="0.3"/>
    <row r="125" spans="1:39" s="95" customFormat="1" ht="15.75" hidden="1" thickBot="1" x14ac:dyDescent="0.3">
      <c r="C125" s="670" t="s">
        <v>118</v>
      </c>
      <c r="D125" s="668"/>
      <c r="E125" s="668"/>
      <c r="F125" s="668"/>
      <c r="G125" s="668"/>
      <c r="H125" s="668"/>
      <c r="I125" s="668"/>
      <c r="J125" s="668"/>
      <c r="K125" s="668"/>
      <c r="L125" s="668"/>
      <c r="M125" s="668"/>
      <c r="N125" s="669"/>
      <c r="O125" s="632" t="s">
        <v>118</v>
      </c>
      <c r="P125" s="633"/>
      <c r="Q125" s="633"/>
      <c r="R125" s="633"/>
      <c r="S125" s="633"/>
      <c r="T125" s="633"/>
      <c r="U125" s="633"/>
      <c r="V125" s="633"/>
      <c r="W125" s="633"/>
      <c r="X125" s="633"/>
      <c r="Y125" s="633"/>
      <c r="Z125" s="634"/>
      <c r="AA125" s="632" t="s">
        <v>118</v>
      </c>
      <c r="AB125" s="633"/>
      <c r="AC125" s="633"/>
      <c r="AD125" s="633"/>
      <c r="AE125" s="633"/>
      <c r="AF125" s="633"/>
      <c r="AG125" s="633"/>
      <c r="AH125" s="633"/>
      <c r="AI125" s="633"/>
      <c r="AJ125" s="633"/>
      <c r="AK125" s="633"/>
      <c r="AL125" s="634"/>
      <c r="AM125" s="523" t="s">
        <v>118</v>
      </c>
    </row>
    <row r="126" spans="1:39" s="95" customFormat="1" ht="15.75" hidden="1" thickBot="1" x14ac:dyDescent="0.3">
      <c r="A126" s="649" t="s">
        <v>119</v>
      </c>
      <c r="B126" s="403" t="s">
        <v>137</v>
      </c>
      <c r="C126" s="135">
        <f>C$4</f>
        <v>45292</v>
      </c>
      <c r="D126" s="135">
        <f t="shared" ref="D126:AM126" si="77">D$4</f>
        <v>45323</v>
      </c>
      <c r="E126" s="135">
        <f t="shared" si="77"/>
        <v>45352</v>
      </c>
      <c r="F126" s="135">
        <f t="shared" si="77"/>
        <v>45383</v>
      </c>
      <c r="G126" s="135">
        <f t="shared" si="77"/>
        <v>45413</v>
      </c>
      <c r="H126" s="135">
        <f t="shared" si="77"/>
        <v>45444</v>
      </c>
      <c r="I126" s="135">
        <f t="shared" si="77"/>
        <v>45474</v>
      </c>
      <c r="J126" s="135">
        <f t="shared" si="77"/>
        <v>45505</v>
      </c>
      <c r="K126" s="135">
        <f t="shared" si="77"/>
        <v>45536</v>
      </c>
      <c r="L126" s="135">
        <f t="shared" si="77"/>
        <v>45566</v>
      </c>
      <c r="M126" s="135">
        <f t="shared" si="77"/>
        <v>45597</v>
      </c>
      <c r="N126" s="135">
        <f t="shared" si="77"/>
        <v>45627</v>
      </c>
      <c r="O126" s="135">
        <f t="shared" si="77"/>
        <v>45658</v>
      </c>
      <c r="P126" s="135">
        <f t="shared" si="77"/>
        <v>45689</v>
      </c>
      <c r="Q126" s="135">
        <f t="shared" si="77"/>
        <v>45717</v>
      </c>
      <c r="R126" s="135">
        <f t="shared" si="77"/>
        <v>45748</v>
      </c>
      <c r="S126" s="135">
        <f t="shared" si="77"/>
        <v>45778</v>
      </c>
      <c r="T126" s="135">
        <f t="shared" si="77"/>
        <v>45809</v>
      </c>
      <c r="U126" s="135">
        <f t="shared" si="77"/>
        <v>45839</v>
      </c>
      <c r="V126" s="135">
        <f t="shared" si="77"/>
        <v>45870</v>
      </c>
      <c r="W126" s="135">
        <f t="shared" si="77"/>
        <v>45901</v>
      </c>
      <c r="X126" s="135">
        <f t="shared" si="77"/>
        <v>45931</v>
      </c>
      <c r="Y126" s="135">
        <f t="shared" si="77"/>
        <v>45962</v>
      </c>
      <c r="Z126" s="135">
        <f t="shared" si="77"/>
        <v>45992</v>
      </c>
      <c r="AA126" s="135">
        <f t="shared" si="77"/>
        <v>46023</v>
      </c>
      <c r="AB126" s="135">
        <f t="shared" si="77"/>
        <v>46054</v>
      </c>
      <c r="AC126" s="135">
        <f t="shared" si="77"/>
        <v>46082</v>
      </c>
      <c r="AD126" s="135">
        <f t="shared" si="77"/>
        <v>46113</v>
      </c>
      <c r="AE126" s="135">
        <f t="shared" si="77"/>
        <v>46143</v>
      </c>
      <c r="AF126" s="135">
        <f t="shared" si="77"/>
        <v>46174</v>
      </c>
      <c r="AG126" s="135">
        <f t="shared" si="77"/>
        <v>46204</v>
      </c>
      <c r="AH126" s="135">
        <f t="shared" si="77"/>
        <v>46235</v>
      </c>
      <c r="AI126" s="135">
        <f t="shared" si="77"/>
        <v>46266</v>
      </c>
      <c r="AJ126" s="135">
        <f t="shared" si="77"/>
        <v>46296</v>
      </c>
      <c r="AK126" s="135">
        <f t="shared" si="77"/>
        <v>46327</v>
      </c>
      <c r="AL126" s="135">
        <f t="shared" si="77"/>
        <v>46357</v>
      </c>
      <c r="AM126" s="135">
        <f t="shared" si="77"/>
        <v>46388</v>
      </c>
    </row>
    <row r="127" spans="1:39" s="95" customFormat="1" hidden="1" x14ac:dyDescent="0.25">
      <c r="A127" s="637"/>
      <c r="B127" s="227" t="s">
        <v>19</v>
      </c>
      <c r="C127" s="396">
        <f>'11M - LPS'!C127</f>
        <v>5.1790164517634936E-3</v>
      </c>
      <c r="D127" s="396">
        <f>'11M - LPS'!D127</f>
        <v>4.4535399038463826E-3</v>
      </c>
      <c r="E127" s="396">
        <f>'11M - LPS'!E127</f>
        <v>5.3448739748747443E-3</v>
      </c>
      <c r="F127" s="396">
        <f>'11M - LPS'!F127</f>
        <v>8.1888416498963629E-3</v>
      </c>
      <c r="G127" s="396">
        <f>'11M - LPS'!G127</f>
        <v>1.1133502416075134E-2</v>
      </c>
      <c r="H127" s="396">
        <f>'11M - LPS'!H127</f>
        <v>2.8135807134198595E-2</v>
      </c>
      <c r="I127" s="396">
        <f>'11M - LPS'!I127</f>
        <v>2.7948231710505797E-2</v>
      </c>
      <c r="J127" s="396">
        <f>'11M - LPS'!J127</f>
        <v>2.6917776928792127E-2</v>
      </c>
      <c r="K127" s="396">
        <f>'11M - LPS'!K127</f>
        <v>2.6315188071380863E-2</v>
      </c>
      <c r="L127" s="396">
        <f>'11M - LPS'!L127</f>
        <v>1.1381656741662681E-2</v>
      </c>
      <c r="M127" s="396">
        <f>'11M - LPS'!M127</f>
        <v>7.4875486989532539E-3</v>
      </c>
      <c r="N127" s="396">
        <f>'11M - LPS'!N127</f>
        <v>5.4381227501447017E-3</v>
      </c>
      <c r="O127" s="396">
        <f>'11M - LPS'!O127</f>
        <v>5.1790164517634936E-3</v>
      </c>
      <c r="P127" s="396">
        <f>'11M - LPS'!P127</f>
        <v>4.4535399038463826E-3</v>
      </c>
      <c r="Q127" s="396">
        <f>'11M - LPS'!Q127</f>
        <v>5.3448739748747443E-3</v>
      </c>
      <c r="R127" s="396">
        <f>'11M - LPS'!R127</f>
        <v>8.1888416498963629E-3</v>
      </c>
      <c r="S127" s="396">
        <f>'11M - LPS'!S127</f>
        <v>1.1133502416075134E-2</v>
      </c>
      <c r="T127" s="437">
        <f>'11M - LPS'!T127</f>
        <v>3.3486140463239021E-2</v>
      </c>
      <c r="U127" s="437">
        <f>'11M - LPS'!U127</f>
        <v>3.0968542149009046E-2</v>
      </c>
      <c r="V127" s="437">
        <f>'11M - LPS'!V127</f>
        <v>3.011154594312148E-2</v>
      </c>
      <c r="W127" s="437">
        <f>'11M - LPS'!W127</f>
        <v>2.9576935602138154E-2</v>
      </c>
      <c r="X127" s="437">
        <f>'11M - LPS'!X127</f>
        <v>1.2213911610370217E-2</v>
      </c>
      <c r="Y127" s="437">
        <f>'11M - LPS'!Y127</f>
        <v>1.0248789381928655E-2</v>
      </c>
      <c r="Z127" s="437">
        <f>'11M - LPS'!Z127</f>
        <v>7.848178755787933E-3</v>
      </c>
      <c r="AA127" s="437">
        <f>'11M - LPS'!AA127</f>
        <v>7.0152262259281471E-3</v>
      </c>
      <c r="AB127" s="437">
        <f>'11M - LPS'!AB127</f>
        <v>5.5572992397653126E-3</v>
      </c>
      <c r="AC127" s="437">
        <f>'11M - LPS'!AC127</f>
        <v>6.8669265296797443E-3</v>
      </c>
      <c r="AD127" s="437">
        <f>'11M - LPS'!AD127</f>
        <v>6.1410879149455169E-3</v>
      </c>
      <c r="AE127" s="437">
        <f>'11M - LPS'!AE127</f>
        <v>9.0967282868561067E-3</v>
      </c>
      <c r="AF127" s="437">
        <f>'11M - LPS'!AF127</f>
        <v>3.3486140463239021E-2</v>
      </c>
      <c r="AG127" s="437">
        <f>'11M - LPS'!AG127</f>
        <v>3.0968542149009046E-2</v>
      </c>
      <c r="AH127" s="437">
        <f>'11M - LPS'!AH127</f>
        <v>3.011154594312148E-2</v>
      </c>
      <c r="AI127" s="437">
        <f>'11M - LPS'!AI127</f>
        <v>2.9576935602138154E-2</v>
      </c>
      <c r="AJ127" s="437">
        <f>'11M - LPS'!AJ127</f>
        <v>1.2213911610370217E-2</v>
      </c>
      <c r="AK127" s="437">
        <f>'11M - LPS'!AK127</f>
        <v>1.0248789381928655E-2</v>
      </c>
      <c r="AL127" s="437">
        <f>'11M - LPS'!AL127</f>
        <v>7.848178755787933E-3</v>
      </c>
      <c r="AM127" s="437">
        <f>'11M - LPS'!AM127</f>
        <v>7.0152262259281471E-3</v>
      </c>
    </row>
    <row r="128" spans="1:39" s="95" customFormat="1" hidden="1" x14ac:dyDescent="0.25">
      <c r="A128" s="637"/>
      <c r="B128" s="227" t="s">
        <v>0</v>
      </c>
      <c r="C128" s="396">
        <f>'11M - LPS'!C128</f>
        <v>8.5506796199090324E-3</v>
      </c>
      <c r="D128" s="396">
        <f>'11M - LPS'!D128</f>
        <v>7.1929820675005586E-3</v>
      </c>
      <c r="E128" s="396">
        <f>'11M - LPS'!E128</f>
        <v>7.1264205240276282E-3</v>
      </c>
      <c r="F128" s="396">
        <f>'11M - LPS'!F128</f>
        <v>8.6466311344846336E-3</v>
      </c>
      <c r="G128" s="396">
        <f>'11M - LPS'!G128</f>
        <v>1.9421759225798512E-2</v>
      </c>
      <c r="H128" s="396">
        <f>'11M - LPS'!H128</f>
        <v>5.2375190799397835E-2</v>
      </c>
      <c r="I128" s="396">
        <f>'11M - LPS'!I128</f>
        <v>3.7448558084642369E-2</v>
      </c>
      <c r="J128" s="396">
        <f>'11M - LPS'!J128</f>
        <v>4.3687425575025043E-2</v>
      </c>
      <c r="K128" s="396">
        <f>'11M - LPS'!K128</f>
        <v>5.0590911711988394E-2</v>
      </c>
      <c r="L128" s="396">
        <f>'11M - LPS'!L128</f>
        <v>1.0533502705622855E-2</v>
      </c>
      <c r="M128" s="396">
        <f>'11M - LPS'!M128</f>
        <v>1.3058292686961574E-2</v>
      </c>
      <c r="N128" s="396">
        <f>'11M - LPS'!N128</f>
        <v>4.8921567556137703E-3</v>
      </c>
      <c r="O128" s="396">
        <f>'11M - LPS'!O128</f>
        <v>8.5506796199090324E-3</v>
      </c>
      <c r="P128" s="396">
        <f>'11M - LPS'!P128</f>
        <v>7.1929820675005586E-3</v>
      </c>
      <c r="Q128" s="396">
        <f>'11M - LPS'!Q128</f>
        <v>7.1264205240276282E-3</v>
      </c>
      <c r="R128" s="396">
        <f>'11M - LPS'!R128</f>
        <v>8.6466311344846336E-3</v>
      </c>
      <c r="S128" s="396">
        <f>'11M - LPS'!S128</f>
        <v>1.9421759225798512E-2</v>
      </c>
      <c r="T128" s="437">
        <f>'11M - LPS'!T128</f>
        <v>6.2159622987461596E-2</v>
      </c>
      <c r="U128" s="437">
        <f>'11M - LPS'!U128</f>
        <v>4.1330498803564465E-2</v>
      </c>
      <c r="V128" s="437">
        <f>'11M - LPS'!V128</f>
        <v>4.8532219500726816E-2</v>
      </c>
      <c r="W128" s="437">
        <f>'11M - LPS'!W128</f>
        <v>5.5258716758991772E-2</v>
      </c>
      <c r="X128" s="437">
        <f>'11M - LPS'!X128</f>
        <v>1.1287593823897714E-2</v>
      </c>
      <c r="Y128" s="437">
        <f>'11M - LPS'!Y128</f>
        <v>1.740411300496373E-2</v>
      </c>
      <c r="Z128" s="437">
        <f>'11M - LPS'!Z128</f>
        <v>7.00224672209597E-3</v>
      </c>
      <c r="AA128" s="437">
        <f>'11M - LPS'!AA128</f>
        <v>1.1691418957116756E-2</v>
      </c>
      <c r="AB128" s="437">
        <f>'11M - LPS'!AB128</f>
        <v>8.953927374748245E-3</v>
      </c>
      <c r="AC128" s="437">
        <f>'11M - LPS'!AC128</f>
        <v>9.1094809297212719E-3</v>
      </c>
      <c r="AD128" s="437">
        <f>'11M - LPS'!AD128</f>
        <v>6.4484006730079219E-3</v>
      </c>
      <c r="AE128" s="437">
        <f>'11M - LPS'!AE128</f>
        <v>1.6004613904843167E-2</v>
      </c>
      <c r="AF128" s="437">
        <f>'11M - LPS'!AF128</f>
        <v>6.2159622987461596E-2</v>
      </c>
      <c r="AG128" s="437">
        <f>'11M - LPS'!AG128</f>
        <v>4.1330498803564465E-2</v>
      </c>
      <c r="AH128" s="437">
        <f>'11M - LPS'!AH128</f>
        <v>4.8532219500726816E-2</v>
      </c>
      <c r="AI128" s="437">
        <f>'11M - LPS'!AI128</f>
        <v>5.5258716758991772E-2</v>
      </c>
      <c r="AJ128" s="437">
        <f>'11M - LPS'!AJ128</f>
        <v>1.1287593823897714E-2</v>
      </c>
      <c r="AK128" s="437">
        <f>'11M - LPS'!AK128</f>
        <v>1.740411300496373E-2</v>
      </c>
      <c r="AL128" s="437">
        <f>'11M - LPS'!AL128</f>
        <v>7.00224672209597E-3</v>
      </c>
      <c r="AM128" s="437">
        <f>'11M - LPS'!AM128</f>
        <v>1.1691418957116756E-2</v>
      </c>
    </row>
    <row r="129" spans="1:39" s="95" customFormat="1" hidden="1" x14ac:dyDescent="0.25">
      <c r="A129" s="637"/>
      <c r="B129" s="227" t="s">
        <v>20</v>
      </c>
      <c r="C129" s="396">
        <f>'11M - LPS'!C129</f>
        <v>4.9566486298691318E-3</v>
      </c>
      <c r="D129" s="396">
        <f>'11M - LPS'!D129</f>
        <v>4.2804314735475947E-3</v>
      </c>
      <c r="E129" s="396">
        <f>'11M - LPS'!E129</f>
        <v>6.996416143158813E-3</v>
      </c>
      <c r="F129" s="396">
        <f>'11M - LPS'!F129</f>
        <v>1.1633891772180691E-2</v>
      </c>
      <c r="G129" s="396">
        <f>'11M - LPS'!G129</f>
        <v>1.3448020960018561E-2</v>
      </c>
      <c r="H129" s="396">
        <f>'11M - LPS'!H129</f>
        <v>3.5309235707464783E-2</v>
      </c>
      <c r="I129" s="396">
        <f>'11M - LPS'!I129</f>
        <v>2.7879076493810287E-2</v>
      </c>
      <c r="J129" s="396">
        <f>'11M - LPS'!J129</f>
        <v>3.040821119917279E-2</v>
      </c>
      <c r="K129" s="396">
        <f>'11M - LPS'!K129</f>
        <v>3.2050392286200109E-2</v>
      </c>
      <c r="L129" s="396">
        <f>'11M - LPS'!L129</f>
        <v>1.3987374150176306E-2</v>
      </c>
      <c r="M129" s="396">
        <f>'11M - LPS'!M129</f>
        <v>7.5131228639032715E-3</v>
      </c>
      <c r="N129" s="396">
        <f>'11M - LPS'!N129</f>
        <v>6.4957072899277293E-3</v>
      </c>
      <c r="O129" s="396">
        <f>'11M - LPS'!O129</f>
        <v>4.9566486298691318E-3</v>
      </c>
      <c r="P129" s="396">
        <f>'11M - LPS'!P129</f>
        <v>4.2804314735475947E-3</v>
      </c>
      <c r="Q129" s="396">
        <f>'11M - LPS'!Q129</f>
        <v>6.996416143158813E-3</v>
      </c>
      <c r="R129" s="396">
        <f>'11M - LPS'!R129</f>
        <v>1.1633891772180691E-2</v>
      </c>
      <c r="S129" s="396">
        <f>'11M - LPS'!S129</f>
        <v>1.3448020960018561E-2</v>
      </c>
      <c r="T129" s="437">
        <f>'11M - LPS'!T129</f>
        <v>4.1892537774218551E-2</v>
      </c>
      <c r="U129" s="437">
        <f>'11M - LPS'!U129</f>
        <v>3.0893130755246793E-2</v>
      </c>
      <c r="V129" s="437">
        <f>'11M - LPS'!V129</f>
        <v>3.3953159146769947E-2</v>
      </c>
      <c r="W129" s="437">
        <f>'11M - LPS'!W129</f>
        <v>3.577976647894008E-2</v>
      </c>
      <c r="X129" s="437">
        <f>'11M - LPS'!X129</f>
        <v>1.5057132638155115E-2</v>
      </c>
      <c r="Y129" s="437">
        <f>'11M - LPS'!Y129</f>
        <v>1.0283615616712236E-2</v>
      </c>
      <c r="Z129" s="437">
        <f>'11M - LPS'!Z129</f>
        <v>9.4874984917760041E-3</v>
      </c>
      <c r="AA129" s="437">
        <f>'11M - LPS'!AA129</f>
        <v>6.7146460604762892E-3</v>
      </c>
      <c r="AB129" s="437">
        <f>'11M - LPS'!AB129</f>
        <v>5.342049560143205E-3</v>
      </c>
      <c r="AC129" s="437">
        <f>'11M - LPS'!AC129</f>
        <v>8.9459917672781025E-3</v>
      </c>
      <c r="AD129" s="437">
        <f>'11M - LPS'!AD129</f>
        <v>8.4444248557956139E-3</v>
      </c>
      <c r="AE129" s="437">
        <f>'11M - LPS'!AE129</f>
        <v>1.100647392422476E-2</v>
      </c>
      <c r="AF129" s="437">
        <f>'11M - LPS'!AF129</f>
        <v>4.1892537774218551E-2</v>
      </c>
      <c r="AG129" s="437">
        <f>'11M - LPS'!AG129</f>
        <v>3.0893130755246793E-2</v>
      </c>
      <c r="AH129" s="437">
        <f>'11M - LPS'!AH129</f>
        <v>3.3953159146769947E-2</v>
      </c>
      <c r="AI129" s="437">
        <f>'11M - LPS'!AI129</f>
        <v>3.577976647894008E-2</v>
      </c>
      <c r="AJ129" s="437">
        <f>'11M - LPS'!AJ129</f>
        <v>1.5057132638155115E-2</v>
      </c>
      <c r="AK129" s="437">
        <f>'11M - LPS'!AK129</f>
        <v>1.0283615616712236E-2</v>
      </c>
      <c r="AL129" s="437">
        <f>'11M - LPS'!AL129</f>
        <v>9.4874984917760041E-3</v>
      </c>
      <c r="AM129" s="437">
        <f>'11M - LPS'!AM129</f>
        <v>6.7146460604762892E-3</v>
      </c>
    </row>
    <row r="130" spans="1:39" s="95" customFormat="1" hidden="1" x14ac:dyDescent="0.25">
      <c r="A130" s="637"/>
      <c r="B130" s="227" t="s">
        <v>1</v>
      </c>
      <c r="C130" s="396">
        <f>'11M - LPS'!C130</f>
        <v>0</v>
      </c>
      <c r="D130" s="396">
        <f>'11M - LPS'!D130</f>
        <v>0</v>
      </c>
      <c r="E130" s="396">
        <f>'11M - LPS'!E130</f>
        <v>0</v>
      </c>
      <c r="F130" s="396">
        <f>'11M - LPS'!F130</f>
        <v>9.2340116855630441E-3</v>
      </c>
      <c r="G130" s="396">
        <f>'11M - LPS'!G130</f>
        <v>2.9116698776994372E-2</v>
      </c>
      <c r="H130" s="396">
        <f>'11M - LPS'!H130</f>
        <v>5.356106905216082E-2</v>
      </c>
      <c r="I130" s="396">
        <f>'11M - LPS'!I130</f>
        <v>3.790028715329221E-2</v>
      </c>
      <c r="J130" s="396">
        <f>'11M - LPS'!J130</f>
        <v>4.4338111890814394E-2</v>
      </c>
      <c r="K130" s="396">
        <f>'11M - LPS'!K130</f>
        <v>5.5720139826591415E-2</v>
      </c>
      <c r="L130" s="396">
        <f>'11M - LPS'!L130</f>
        <v>1.0372458484827611E-2</v>
      </c>
      <c r="M130" s="396">
        <f>'11M - LPS'!M130</f>
        <v>0</v>
      </c>
      <c r="N130" s="396">
        <f>'11M - LPS'!N130</f>
        <v>0</v>
      </c>
      <c r="O130" s="396">
        <f>'11M - LPS'!O130</f>
        <v>0</v>
      </c>
      <c r="P130" s="396">
        <f>'11M - LPS'!P130</f>
        <v>0</v>
      </c>
      <c r="Q130" s="396">
        <f>'11M - LPS'!Q130</f>
        <v>0</v>
      </c>
      <c r="R130" s="396">
        <f>'11M - LPS'!R130</f>
        <v>9.2340116855630441E-3</v>
      </c>
      <c r="S130" s="396">
        <f>'11M - LPS'!S130</f>
        <v>2.9116698776994372E-2</v>
      </c>
      <c r="T130" s="437">
        <f>'11M - LPS'!T130</f>
        <v>6.3529094409240081E-2</v>
      </c>
      <c r="U130" s="437">
        <f>'11M - LPS'!U130</f>
        <v>4.1822530341002452E-2</v>
      </c>
      <c r="V130" s="437">
        <f>'11M - LPS'!V130</f>
        <v>4.9245368413270013E-2</v>
      </c>
      <c r="W130" s="437">
        <f>'11M - LPS'!W130</f>
        <v>6.0634674431001338E-2</v>
      </c>
      <c r="X130" s="437">
        <f>'11M - LPS'!X130</f>
        <v>1.1111899163497422E-2</v>
      </c>
      <c r="Y130" s="437">
        <f>'11M - LPS'!Y130</f>
        <v>0</v>
      </c>
      <c r="Z130" s="437">
        <f>'11M - LPS'!Z130</f>
        <v>0</v>
      </c>
      <c r="AA130" s="437">
        <f>'11M - LPS'!AA130</f>
        <v>0</v>
      </c>
      <c r="AB130" s="437">
        <f>'11M - LPS'!AB130</f>
        <v>0</v>
      </c>
      <c r="AC130" s="437">
        <f>'11M - LPS'!AC130</f>
        <v>0</v>
      </c>
      <c r="AD130" s="437">
        <f>'11M - LPS'!AD130</f>
        <v>6.8420280099057186E-3</v>
      </c>
      <c r="AE130" s="437">
        <f>'11M - LPS'!AE130</f>
        <v>2.4038592028116902E-2</v>
      </c>
      <c r="AF130" s="437">
        <f>'11M - LPS'!AF130</f>
        <v>6.3529094409240081E-2</v>
      </c>
      <c r="AG130" s="437">
        <f>'11M - LPS'!AG130</f>
        <v>4.1822530341002452E-2</v>
      </c>
      <c r="AH130" s="437">
        <f>'11M - LPS'!AH130</f>
        <v>4.9245368413270013E-2</v>
      </c>
      <c r="AI130" s="437">
        <f>'11M - LPS'!AI130</f>
        <v>6.0634674431001338E-2</v>
      </c>
      <c r="AJ130" s="437">
        <f>'11M - LPS'!AJ130</f>
        <v>1.1111899163497422E-2</v>
      </c>
      <c r="AK130" s="437">
        <f>'11M - LPS'!AK130</f>
        <v>0</v>
      </c>
      <c r="AL130" s="437">
        <f>'11M - LPS'!AL130</f>
        <v>0</v>
      </c>
      <c r="AM130" s="437">
        <f>'11M - LPS'!AM130</f>
        <v>0</v>
      </c>
    </row>
    <row r="131" spans="1:39" s="95" customFormat="1" hidden="1" x14ac:dyDescent="0.25">
      <c r="A131" s="637"/>
      <c r="B131" s="227" t="s">
        <v>21</v>
      </c>
      <c r="C131" s="396">
        <f>'11M - LPS'!C131</f>
        <v>8.6423080533888522E-4</v>
      </c>
      <c r="D131" s="396">
        <f>'11M - LPS'!D131</f>
        <v>7.0264590052070922E-4</v>
      </c>
      <c r="E131" s="396">
        <f>'11M - LPS'!E131</f>
        <v>1.2035038689064334E-4</v>
      </c>
      <c r="F131" s="396">
        <f>'11M - LPS'!F131</f>
        <v>1.1291826547628319E-3</v>
      </c>
      <c r="G131" s="396">
        <f>'11M - LPS'!G131</f>
        <v>1.9834276391510712E-4</v>
      </c>
      <c r="H131" s="396">
        <f>'11M - LPS'!H131</f>
        <v>4.2732643222655788E-4</v>
      </c>
      <c r="I131" s="396">
        <f>'11M - LPS'!I131</f>
        <v>5.8158532458231729E-5</v>
      </c>
      <c r="J131" s="396">
        <f>'11M - LPS'!J131</f>
        <v>4.7062874729583508E-4</v>
      </c>
      <c r="K131" s="396">
        <f>'11M - LPS'!K131</f>
        <v>4.178066791322081E-4</v>
      </c>
      <c r="L131" s="396">
        <f>'11M - LPS'!L131</f>
        <v>1.5631442522499455E-4</v>
      </c>
      <c r="M131" s="396">
        <f>'11M - LPS'!M131</f>
        <v>1.3218123019511605E-5</v>
      </c>
      <c r="N131" s="396">
        <f>'11M - LPS'!N131</f>
        <v>8.8407644016592912E-5</v>
      </c>
      <c r="O131" s="396">
        <f>'11M - LPS'!O131</f>
        <v>8.6423080533888522E-4</v>
      </c>
      <c r="P131" s="396">
        <f>'11M - LPS'!P131</f>
        <v>7.0264590052070922E-4</v>
      </c>
      <c r="Q131" s="396">
        <f>'11M - LPS'!Q131</f>
        <v>1.2035038689064334E-4</v>
      </c>
      <c r="R131" s="396">
        <f>'11M - LPS'!R131</f>
        <v>1.1291826547628319E-3</v>
      </c>
      <c r="S131" s="396">
        <f>'11M - LPS'!S131</f>
        <v>1.9834276391510712E-4</v>
      </c>
      <c r="T131" s="437">
        <f>'11M - LPS'!T131</f>
        <v>5.1096913855286428E-4</v>
      </c>
      <c r="U131" s="437">
        <f>'11M - LPS'!U131</f>
        <v>6.5391660696928643E-5</v>
      </c>
      <c r="V131" s="437">
        <f>'11M - LPS'!V131</f>
        <v>5.49770738458731E-4</v>
      </c>
      <c r="W131" s="437">
        <f>'11M - LPS'!W131</f>
        <v>4.9014900530443154E-4</v>
      </c>
      <c r="X131" s="437">
        <f>'11M - LPS'!X131</f>
        <v>1.7000112934248234E-4</v>
      </c>
      <c r="Y131" s="437">
        <f>'11M - LPS'!Y131</f>
        <v>1.8067609223184783E-5</v>
      </c>
      <c r="Z131" s="437">
        <f>'11M - LPS'!Z131</f>
        <v>1.2535036641979846E-4</v>
      </c>
      <c r="AA131" s="437">
        <f>'11M - LPS'!AA131</f>
        <v>1.1702444745399247E-3</v>
      </c>
      <c r="AB131" s="437">
        <f>'11M - LPS'!AB131</f>
        <v>8.8016975764925115E-4</v>
      </c>
      <c r="AC131" s="437">
        <f>'11M - LPS'!AC131</f>
        <v>1.6512402591154361E-4</v>
      </c>
      <c r="AD131" s="437">
        <f>'11M - LPS'!AD131</f>
        <v>8.5219573646845809E-4</v>
      </c>
      <c r="AE131" s="437">
        <f>'11M - LPS'!AE131</f>
        <v>1.6992978729707005E-4</v>
      </c>
      <c r="AF131" s="437">
        <f>'11M - LPS'!AF131</f>
        <v>5.1096913855286428E-4</v>
      </c>
      <c r="AG131" s="437">
        <f>'11M - LPS'!AG131</f>
        <v>6.5391660696928643E-5</v>
      </c>
      <c r="AH131" s="437">
        <f>'11M - LPS'!AH131</f>
        <v>5.49770738458731E-4</v>
      </c>
      <c r="AI131" s="437">
        <f>'11M - LPS'!AI131</f>
        <v>4.9014900530443154E-4</v>
      </c>
      <c r="AJ131" s="437">
        <f>'11M - LPS'!AJ131</f>
        <v>1.7000112934248234E-4</v>
      </c>
      <c r="AK131" s="437">
        <f>'11M - LPS'!AK131</f>
        <v>1.8067609223184783E-5</v>
      </c>
      <c r="AL131" s="437">
        <f>'11M - LPS'!AL131</f>
        <v>1.2535036641979846E-4</v>
      </c>
      <c r="AM131" s="437">
        <f>'11M - LPS'!AM131</f>
        <v>1.1702444745399247E-3</v>
      </c>
    </row>
    <row r="132" spans="1:39" s="95" customFormat="1" hidden="1" x14ac:dyDescent="0.25">
      <c r="A132" s="637"/>
      <c r="B132" s="74" t="s">
        <v>9</v>
      </c>
      <c r="C132" s="396">
        <f>'11M - LPS'!C132</f>
        <v>8.5508748957760523E-3</v>
      </c>
      <c r="D132" s="396">
        <f>'11M - LPS'!D132</f>
        <v>7.2047530449447176E-3</v>
      </c>
      <c r="E132" s="396">
        <f>'11M - LPS'!E132</f>
        <v>7.3908138418684322E-3</v>
      </c>
      <c r="F132" s="396">
        <f>'11M - LPS'!F132</f>
        <v>1.1905794324341626E-2</v>
      </c>
      <c r="G132" s="396">
        <f>'11M - LPS'!G132</f>
        <v>9.5932321439865294E-3</v>
      </c>
      <c r="H132" s="396">
        <f>'11M - LPS'!H132</f>
        <v>0</v>
      </c>
      <c r="I132" s="396">
        <f>'11M - LPS'!I132</f>
        <v>0</v>
      </c>
      <c r="J132" s="396">
        <f>'11M - LPS'!J132</f>
        <v>0</v>
      </c>
      <c r="K132" s="396">
        <f>'11M - LPS'!K132</f>
        <v>2.9187784454542638E-2</v>
      </c>
      <c r="L132" s="396">
        <f>'11M - LPS'!L132</f>
        <v>1.2679281815188228E-2</v>
      </c>
      <c r="M132" s="396">
        <f>'11M - LPS'!M132</f>
        <v>1.3789181967679058E-2</v>
      </c>
      <c r="N132" s="396">
        <f>'11M - LPS'!N132</f>
        <v>4.894473059826189E-3</v>
      </c>
      <c r="O132" s="396">
        <f>'11M - LPS'!O132</f>
        <v>8.5508748957760523E-3</v>
      </c>
      <c r="P132" s="396">
        <f>'11M - LPS'!P132</f>
        <v>7.2047530449447176E-3</v>
      </c>
      <c r="Q132" s="396">
        <f>'11M - LPS'!Q132</f>
        <v>7.3908138418684322E-3</v>
      </c>
      <c r="R132" s="396">
        <f>'11M - LPS'!R132</f>
        <v>1.1905794324341626E-2</v>
      </c>
      <c r="S132" s="396">
        <f>'11M - LPS'!S132</f>
        <v>9.5932321439865294E-3</v>
      </c>
      <c r="T132" s="437">
        <f>'11M - LPS'!T132</f>
        <v>0</v>
      </c>
      <c r="U132" s="437">
        <f>'11M - LPS'!U132</f>
        <v>0</v>
      </c>
      <c r="V132" s="437">
        <f>'11M - LPS'!V132</f>
        <v>0</v>
      </c>
      <c r="W132" s="437">
        <f>'11M - LPS'!W132</f>
        <v>3.2753249136564078E-2</v>
      </c>
      <c r="X132" s="437">
        <f>'11M - LPS'!X132</f>
        <v>1.3630304255233846E-2</v>
      </c>
      <c r="Y132" s="437">
        <f>'11M - LPS'!Y132</f>
        <v>1.8315202467113691E-2</v>
      </c>
      <c r="Z132" s="437">
        <f>'11M - LPS'!Z132</f>
        <v>7.0059480807092298E-3</v>
      </c>
      <c r="AA132" s="437">
        <f>'11M - LPS'!AA132</f>
        <v>1.169169133017404E-2</v>
      </c>
      <c r="AB132" s="437">
        <f>'11M - LPS'!AB132</f>
        <v>8.9687358437314669E-3</v>
      </c>
      <c r="AC132" s="437">
        <f>'11M - LPS'!AC132</f>
        <v>9.4416431248874506E-3</v>
      </c>
      <c r="AD132" s="437">
        <f>'11M - LPS'!AD132</f>
        <v>8.6257086054138433E-3</v>
      </c>
      <c r="AE132" s="437">
        <f>'11M - LPS'!AE132</f>
        <v>7.8604681326722402E-3</v>
      </c>
      <c r="AF132" s="437">
        <f>'11M - LPS'!AF132</f>
        <v>0</v>
      </c>
      <c r="AG132" s="437">
        <f>'11M - LPS'!AG132</f>
        <v>0</v>
      </c>
      <c r="AH132" s="437">
        <f>'11M - LPS'!AH132</f>
        <v>0</v>
      </c>
      <c r="AI132" s="437">
        <f>'11M - LPS'!AI132</f>
        <v>3.2753249136564078E-2</v>
      </c>
      <c r="AJ132" s="437">
        <f>'11M - LPS'!AJ132</f>
        <v>1.3630304255233846E-2</v>
      </c>
      <c r="AK132" s="437">
        <f>'11M - LPS'!AK132</f>
        <v>1.8315202467113691E-2</v>
      </c>
      <c r="AL132" s="437">
        <f>'11M - LPS'!AL132</f>
        <v>7.0059480807092298E-3</v>
      </c>
      <c r="AM132" s="437">
        <f>'11M - LPS'!AM132</f>
        <v>1.169169133017404E-2</v>
      </c>
    </row>
    <row r="133" spans="1:39" s="95" customFormat="1" hidden="1" x14ac:dyDescent="0.25">
      <c r="A133" s="637"/>
      <c r="B133" s="74" t="s">
        <v>3</v>
      </c>
      <c r="C133" s="396">
        <f>'11M - LPS'!C133</f>
        <v>8.5506796199090324E-3</v>
      </c>
      <c r="D133" s="396">
        <f>'11M - LPS'!D133</f>
        <v>7.1929820675005586E-3</v>
      </c>
      <c r="E133" s="396">
        <f>'11M - LPS'!E133</f>
        <v>7.1264205240276282E-3</v>
      </c>
      <c r="F133" s="396">
        <f>'11M - LPS'!F133</f>
        <v>8.6466311344846336E-3</v>
      </c>
      <c r="G133" s="396">
        <f>'11M - LPS'!G133</f>
        <v>1.9421759225798512E-2</v>
      </c>
      <c r="H133" s="396">
        <f>'11M - LPS'!H133</f>
        <v>5.2375190799397835E-2</v>
      </c>
      <c r="I133" s="396">
        <f>'11M - LPS'!I133</f>
        <v>3.7448558084642369E-2</v>
      </c>
      <c r="J133" s="396">
        <f>'11M - LPS'!J133</f>
        <v>4.3687425575025043E-2</v>
      </c>
      <c r="K133" s="396">
        <f>'11M - LPS'!K133</f>
        <v>5.0590911711988394E-2</v>
      </c>
      <c r="L133" s="396">
        <f>'11M - LPS'!L133</f>
        <v>1.0533502705622855E-2</v>
      </c>
      <c r="M133" s="396">
        <f>'11M - LPS'!M133</f>
        <v>1.3058292686961574E-2</v>
      </c>
      <c r="N133" s="396">
        <f>'11M - LPS'!N133</f>
        <v>4.8921567556137703E-3</v>
      </c>
      <c r="O133" s="396">
        <f>'11M - LPS'!O133</f>
        <v>8.5506796199090324E-3</v>
      </c>
      <c r="P133" s="396">
        <f>'11M - LPS'!P133</f>
        <v>7.1929820675005586E-3</v>
      </c>
      <c r="Q133" s="396">
        <f>'11M - LPS'!Q133</f>
        <v>7.1264205240276282E-3</v>
      </c>
      <c r="R133" s="396">
        <f>'11M - LPS'!R133</f>
        <v>8.6466311344846336E-3</v>
      </c>
      <c r="S133" s="396">
        <f>'11M - LPS'!S133</f>
        <v>1.9421759225798512E-2</v>
      </c>
      <c r="T133" s="437">
        <f>'11M - LPS'!T133</f>
        <v>6.2159622987461596E-2</v>
      </c>
      <c r="U133" s="437">
        <f>'11M - LPS'!U133</f>
        <v>4.1330498803564465E-2</v>
      </c>
      <c r="V133" s="437">
        <f>'11M - LPS'!V133</f>
        <v>4.8532219500726816E-2</v>
      </c>
      <c r="W133" s="437">
        <f>'11M - LPS'!W133</f>
        <v>5.5258716758991772E-2</v>
      </c>
      <c r="X133" s="437">
        <f>'11M - LPS'!X133</f>
        <v>1.1287593823897714E-2</v>
      </c>
      <c r="Y133" s="437">
        <f>'11M - LPS'!Y133</f>
        <v>1.740411300496373E-2</v>
      </c>
      <c r="Z133" s="437">
        <f>'11M - LPS'!Z133</f>
        <v>7.00224672209597E-3</v>
      </c>
      <c r="AA133" s="437">
        <f>'11M - LPS'!AA133</f>
        <v>1.1691418957116756E-2</v>
      </c>
      <c r="AB133" s="437">
        <f>'11M - LPS'!AB133</f>
        <v>8.953927374748245E-3</v>
      </c>
      <c r="AC133" s="437">
        <f>'11M - LPS'!AC133</f>
        <v>9.1094809297212719E-3</v>
      </c>
      <c r="AD133" s="437">
        <f>'11M - LPS'!AD133</f>
        <v>6.4484006730079219E-3</v>
      </c>
      <c r="AE133" s="437">
        <f>'11M - LPS'!AE133</f>
        <v>1.6004613904843167E-2</v>
      </c>
      <c r="AF133" s="437">
        <f>'11M - LPS'!AF133</f>
        <v>6.2159622987461596E-2</v>
      </c>
      <c r="AG133" s="437">
        <f>'11M - LPS'!AG133</f>
        <v>4.1330498803564465E-2</v>
      </c>
      <c r="AH133" s="437">
        <f>'11M - LPS'!AH133</f>
        <v>4.8532219500726816E-2</v>
      </c>
      <c r="AI133" s="437">
        <f>'11M - LPS'!AI133</f>
        <v>5.5258716758991772E-2</v>
      </c>
      <c r="AJ133" s="437">
        <f>'11M - LPS'!AJ133</f>
        <v>1.1287593823897714E-2</v>
      </c>
      <c r="AK133" s="437">
        <f>'11M - LPS'!AK133</f>
        <v>1.740411300496373E-2</v>
      </c>
      <c r="AL133" s="437">
        <f>'11M - LPS'!AL133</f>
        <v>7.00224672209597E-3</v>
      </c>
      <c r="AM133" s="437">
        <f>'11M - LPS'!AM133</f>
        <v>1.1691418957116756E-2</v>
      </c>
    </row>
    <row r="134" spans="1:39" s="95" customFormat="1" hidden="1" x14ac:dyDescent="0.25">
      <c r="A134" s="637"/>
      <c r="B134" s="74" t="s">
        <v>4</v>
      </c>
      <c r="C134" s="396">
        <f>'11M - LPS'!C134</f>
        <v>6.2086186456213593E-3</v>
      </c>
      <c r="D134" s="396">
        <f>'11M - LPS'!D134</f>
        <v>5.0116014507226806E-3</v>
      </c>
      <c r="E134" s="396">
        <f>'11M - LPS'!E134</f>
        <v>6.0244936849912405E-3</v>
      </c>
      <c r="F134" s="396">
        <f>'11M - LPS'!F134</f>
        <v>1.0813858965914691E-2</v>
      </c>
      <c r="G134" s="396">
        <f>'11M - LPS'!G134</f>
        <v>1.3733789268107564E-2</v>
      </c>
      <c r="H134" s="396">
        <f>'11M - LPS'!H134</f>
        <v>3.3503337255954453E-2</v>
      </c>
      <c r="I134" s="396">
        <f>'11M - LPS'!I134</f>
        <v>3.1784199478586746E-2</v>
      </c>
      <c r="J134" s="396">
        <f>'11M - LPS'!J134</f>
        <v>3.0514230903407994E-2</v>
      </c>
      <c r="K134" s="396">
        <f>'11M - LPS'!K134</f>
        <v>2.892517799306665E-2</v>
      </c>
      <c r="L134" s="396">
        <f>'11M - LPS'!L134</f>
        <v>1.450859392958519E-2</v>
      </c>
      <c r="M134" s="396">
        <f>'11M - LPS'!M134</f>
        <v>8.5484151905837972E-3</v>
      </c>
      <c r="N134" s="396">
        <f>'11M - LPS'!N134</f>
        <v>5.9032350324111083E-3</v>
      </c>
      <c r="O134" s="396">
        <f>'11M - LPS'!O134</f>
        <v>6.2086186456213593E-3</v>
      </c>
      <c r="P134" s="396">
        <f>'11M - LPS'!P134</f>
        <v>5.0116014507226806E-3</v>
      </c>
      <c r="Q134" s="396">
        <f>'11M - LPS'!Q134</f>
        <v>6.0244936849912405E-3</v>
      </c>
      <c r="R134" s="396">
        <f>'11M - LPS'!R134</f>
        <v>1.0813858965914691E-2</v>
      </c>
      <c r="S134" s="396">
        <f>'11M - LPS'!S134</f>
        <v>1.3733789268107564E-2</v>
      </c>
      <c r="T134" s="437">
        <f>'11M - LPS'!T134</f>
        <v>3.9778980145759812E-2</v>
      </c>
      <c r="U134" s="437">
        <f>'11M - LPS'!U134</f>
        <v>3.5156093160947977E-2</v>
      </c>
      <c r="V134" s="437">
        <f>'11M - LPS'!V134</f>
        <v>3.4069555773735646E-2</v>
      </c>
      <c r="W134" s="437">
        <f>'11M - LPS'!W134</f>
        <v>3.246365627927586E-2</v>
      </c>
      <c r="X134" s="437">
        <f>'11M - LPS'!X134</f>
        <v>1.5625361551788265E-2</v>
      </c>
      <c r="Y134" s="437">
        <f>'11M - LPS'!Y134</f>
        <v>1.167112538152554E-2</v>
      </c>
      <c r="Z134" s="437">
        <f>'11M - LPS'!Z134</f>
        <v>8.569048629103385E-3</v>
      </c>
      <c r="AA134" s="437">
        <f>'11M - LPS'!AA134</f>
        <v>8.4067452108917244E-3</v>
      </c>
      <c r="AB134" s="437">
        <f>'11M - LPS'!AB134</f>
        <v>6.2503394983593457E-3</v>
      </c>
      <c r="AC134" s="437">
        <f>'11M - LPS'!AC134</f>
        <v>7.7230429340687592E-3</v>
      </c>
      <c r="AD134" s="437">
        <f>'11M - LPS'!AD134</f>
        <v>7.897802480069379E-3</v>
      </c>
      <c r="AE134" s="437">
        <f>'11M - LPS'!AE134</f>
        <v>1.1245316374801211E-2</v>
      </c>
      <c r="AF134" s="437">
        <f>'11M - LPS'!AF134</f>
        <v>3.9778980145759812E-2</v>
      </c>
      <c r="AG134" s="437">
        <f>'11M - LPS'!AG134</f>
        <v>3.5156093160947977E-2</v>
      </c>
      <c r="AH134" s="437">
        <f>'11M - LPS'!AH134</f>
        <v>3.4069555773735646E-2</v>
      </c>
      <c r="AI134" s="437">
        <f>'11M - LPS'!AI134</f>
        <v>3.246365627927586E-2</v>
      </c>
      <c r="AJ134" s="437">
        <f>'11M - LPS'!AJ134</f>
        <v>1.5625361551788265E-2</v>
      </c>
      <c r="AK134" s="437">
        <f>'11M - LPS'!AK134</f>
        <v>1.167112538152554E-2</v>
      </c>
      <c r="AL134" s="437">
        <f>'11M - LPS'!AL134</f>
        <v>8.569048629103385E-3</v>
      </c>
      <c r="AM134" s="437">
        <f>'11M - LPS'!AM134</f>
        <v>8.4067452108917244E-3</v>
      </c>
    </row>
    <row r="135" spans="1:39" s="95" customFormat="1" hidden="1" x14ac:dyDescent="0.25">
      <c r="A135" s="637"/>
      <c r="B135" s="74" t="s">
        <v>5</v>
      </c>
      <c r="C135" s="396">
        <f>'11M - LPS'!C135</f>
        <v>5.1790164517634936E-3</v>
      </c>
      <c r="D135" s="396">
        <f>'11M - LPS'!D135</f>
        <v>4.4535399038463826E-3</v>
      </c>
      <c r="E135" s="396">
        <f>'11M - LPS'!E135</f>
        <v>5.3448739748747443E-3</v>
      </c>
      <c r="F135" s="396">
        <f>'11M - LPS'!F135</f>
        <v>8.1888416498963629E-3</v>
      </c>
      <c r="G135" s="396">
        <f>'11M - LPS'!G135</f>
        <v>1.1133502416075134E-2</v>
      </c>
      <c r="H135" s="396">
        <f>'11M - LPS'!H135</f>
        <v>2.8135807134198595E-2</v>
      </c>
      <c r="I135" s="396">
        <f>'11M - LPS'!I135</f>
        <v>2.7948231710505797E-2</v>
      </c>
      <c r="J135" s="396">
        <f>'11M - LPS'!J135</f>
        <v>2.6917776928792127E-2</v>
      </c>
      <c r="K135" s="396">
        <f>'11M - LPS'!K135</f>
        <v>2.6315188071380863E-2</v>
      </c>
      <c r="L135" s="396">
        <f>'11M - LPS'!L135</f>
        <v>1.1381656741662681E-2</v>
      </c>
      <c r="M135" s="396">
        <f>'11M - LPS'!M135</f>
        <v>7.4875486989532539E-3</v>
      </c>
      <c r="N135" s="396">
        <f>'11M - LPS'!N135</f>
        <v>5.4381227501447017E-3</v>
      </c>
      <c r="O135" s="396">
        <f>'11M - LPS'!O135</f>
        <v>5.1790164517634936E-3</v>
      </c>
      <c r="P135" s="396">
        <f>'11M - LPS'!P135</f>
        <v>4.4535399038463826E-3</v>
      </c>
      <c r="Q135" s="396">
        <f>'11M - LPS'!Q135</f>
        <v>5.3448739748747443E-3</v>
      </c>
      <c r="R135" s="396">
        <f>'11M - LPS'!R135</f>
        <v>8.1888416498963629E-3</v>
      </c>
      <c r="S135" s="396">
        <f>'11M - LPS'!S135</f>
        <v>1.1133502416075134E-2</v>
      </c>
      <c r="T135" s="437">
        <f>'11M - LPS'!T135</f>
        <v>3.3486140463239021E-2</v>
      </c>
      <c r="U135" s="437">
        <f>'11M - LPS'!U135</f>
        <v>3.0968542149009046E-2</v>
      </c>
      <c r="V135" s="437">
        <f>'11M - LPS'!V135</f>
        <v>3.011154594312148E-2</v>
      </c>
      <c r="W135" s="437">
        <f>'11M - LPS'!W135</f>
        <v>2.9576935602138154E-2</v>
      </c>
      <c r="X135" s="437">
        <f>'11M - LPS'!X135</f>
        <v>1.2213911610370217E-2</v>
      </c>
      <c r="Y135" s="437">
        <f>'11M - LPS'!Y135</f>
        <v>1.0248789381928655E-2</v>
      </c>
      <c r="Z135" s="437">
        <f>'11M - LPS'!Z135</f>
        <v>7.848178755787933E-3</v>
      </c>
      <c r="AA135" s="437">
        <f>'11M - LPS'!AA135</f>
        <v>7.0152262259281471E-3</v>
      </c>
      <c r="AB135" s="437">
        <f>'11M - LPS'!AB135</f>
        <v>5.5572992397653126E-3</v>
      </c>
      <c r="AC135" s="437">
        <f>'11M - LPS'!AC135</f>
        <v>6.8669265296797443E-3</v>
      </c>
      <c r="AD135" s="437">
        <f>'11M - LPS'!AD135</f>
        <v>6.1410879149455169E-3</v>
      </c>
      <c r="AE135" s="437">
        <f>'11M - LPS'!AE135</f>
        <v>9.0967282868561067E-3</v>
      </c>
      <c r="AF135" s="437">
        <f>'11M - LPS'!AF135</f>
        <v>3.3486140463239021E-2</v>
      </c>
      <c r="AG135" s="437">
        <f>'11M - LPS'!AG135</f>
        <v>3.0968542149009046E-2</v>
      </c>
      <c r="AH135" s="437">
        <f>'11M - LPS'!AH135</f>
        <v>3.011154594312148E-2</v>
      </c>
      <c r="AI135" s="437">
        <f>'11M - LPS'!AI135</f>
        <v>2.9576935602138154E-2</v>
      </c>
      <c r="AJ135" s="437">
        <f>'11M - LPS'!AJ135</f>
        <v>1.2213911610370217E-2</v>
      </c>
      <c r="AK135" s="437">
        <f>'11M - LPS'!AK135</f>
        <v>1.0248789381928655E-2</v>
      </c>
      <c r="AL135" s="437">
        <f>'11M - LPS'!AL135</f>
        <v>7.848178755787933E-3</v>
      </c>
      <c r="AM135" s="437">
        <f>'11M - LPS'!AM135</f>
        <v>7.0152262259281471E-3</v>
      </c>
    </row>
    <row r="136" spans="1:39" s="95" customFormat="1" hidden="1" x14ac:dyDescent="0.25">
      <c r="A136" s="637"/>
      <c r="B136" s="74" t="s">
        <v>22</v>
      </c>
      <c r="C136" s="396">
        <f>'11M - LPS'!C136</f>
        <v>5.1790164517634936E-3</v>
      </c>
      <c r="D136" s="396">
        <f>'11M - LPS'!D136</f>
        <v>4.4535399038463826E-3</v>
      </c>
      <c r="E136" s="396">
        <f>'11M - LPS'!E136</f>
        <v>5.3448739748747443E-3</v>
      </c>
      <c r="F136" s="396">
        <f>'11M - LPS'!F136</f>
        <v>8.1888416498963629E-3</v>
      </c>
      <c r="G136" s="396">
        <f>'11M - LPS'!G136</f>
        <v>1.1133502416075134E-2</v>
      </c>
      <c r="H136" s="396">
        <f>'11M - LPS'!H136</f>
        <v>2.8135807134198595E-2</v>
      </c>
      <c r="I136" s="396">
        <f>'11M - LPS'!I136</f>
        <v>2.7948231710505797E-2</v>
      </c>
      <c r="J136" s="396">
        <f>'11M - LPS'!J136</f>
        <v>2.6917776928792127E-2</v>
      </c>
      <c r="K136" s="396">
        <f>'11M - LPS'!K136</f>
        <v>2.6315188071380863E-2</v>
      </c>
      <c r="L136" s="396">
        <f>'11M - LPS'!L136</f>
        <v>1.1381656741662681E-2</v>
      </c>
      <c r="M136" s="396">
        <f>'11M - LPS'!M136</f>
        <v>7.4875486989532539E-3</v>
      </c>
      <c r="N136" s="396">
        <f>'11M - LPS'!N136</f>
        <v>5.4381227501447017E-3</v>
      </c>
      <c r="O136" s="396">
        <f>'11M - LPS'!O136</f>
        <v>5.1790164517634936E-3</v>
      </c>
      <c r="P136" s="396">
        <f>'11M - LPS'!P136</f>
        <v>4.4535399038463826E-3</v>
      </c>
      <c r="Q136" s="396">
        <f>'11M - LPS'!Q136</f>
        <v>5.3448739748747443E-3</v>
      </c>
      <c r="R136" s="396">
        <f>'11M - LPS'!R136</f>
        <v>8.1888416498963629E-3</v>
      </c>
      <c r="S136" s="396">
        <f>'11M - LPS'!S136</f>
        <v>1.1133502416075134E-2</v>
      </c>
      <c r="T136" s="437">
        <f>'11M - LPS'!T136</f>
        <v>3.3486140463239021E-2</v>
      </c>
      <c r="U136" s="437">
        <f>'11M - LPS'!U136</f>
        <v>3.0968542149009046E-2</v>
      </c>
      <c r="V136" s="437">
        <f>'11M - LPS'!V136</f>
        <v>3.011154594312148E-2</v>
      </c>
      <c r="W136" s="437">
        <f>'11M - LPS'!W136</f>
        <v>2.9576935602138154E-2</v>
      </c>
      <c r="X136" s="437">
        <f>'11M - LPS'!X136</f>
        <v>1.2213911610370217E-2</v>
      </c>
      <c r="Y136" s="437">
        <f>'11M - LPS'!Y136</f>
        <v>1.0248789381928655E-2</v>
      </c>
      <c r="Z136" s="437">
        <f>'11M - LPS'!Z136</f>
        <v>7.848178755787933E-3</v>
      </c>
      <c r="AA136" s="437">
        <f>'11M - LPS'!AA136</f>
        <v>7.0152262259281471E-3</v>
      </c>
      <c r="AB136" s="437">
        <f>'11M - LPS'!AB136</f>
        <v>5.5572992397653126E-3</v>
      </c>
      <c r="AC136" s="437">
        <f>'11M - LPS'!AC136</f>
        <v>6.8669265296797443E-3</v>
      </c>
      <c r="AD136" s="437">
        <f>'11M - LPS'!AD136</f>
        <v>6.1410879149455169E-3</v>
      </c>
      <c r="AE136" s="437">
        <f>'11M - LPS'!AE136</f>
        <v>9.0967282868561067E-3</v>
      </c>
      <c r="AF136" s="437">
        <f>'11M - LPS'!AF136</f>
        <v>3.3486140463239021E-2</v>
      </c>
      <c r="AG136" s="437">
        <f>'11M - LPS'!AG136</f>
        <v>3.0968542149009046E-2</v>
      </c>
      <c r="AH136" s="437">
        <f>'11M - LPS'!AH136</f>
        <v>3.011154594312148E-2</v>
      </c>
      <c r="AI136" s="437">
        <f>'11M - LPS'!AI136</f>
        <v>2.9576935602138154E-2</v>
      </c>
      <c r="AJ136" s="437">
        <f>'11M - LPS'!AJ136</f>
        <v>1.2213911610370217E-2</v>
      </c>
      <c r="AK136" s="437">
        <f>'11M - LPS'!AK136</f>
        <v>1.0248789381928655E-2</v>
      </c>
      <c r="AL136" s="437">
        <f>'11M - LPS'!AL136</f>
        <v>7.848178755787933E-3</v>
      </c>
      <c r="AM136" s="437">
        <f>'11M - LPS'!AM136</f>
        <v>7.0152262259281471E-3</v>
      </c>
    </row>
    <row r="137" spans="1:39" s="95" customFormat="1" hidden="1" x14ac:dyDescent="0.25">
      <c r="A137" s="637"/>
      <c r="B137" s="74" t="s">
        <v>23</v>
      </c>
      <c r="C137" s="396">
        <f>'11M - LPS'!C137</f>
        <v>5.1790164517634936E-3</v>
      </c>
      <c r="D137" s="396">
        <f>'11M - LPS'!D137</f>
        <v>4.4535399038463826E-3</v>
      </c>
      <c r="E137" s="396">
        <f>'11M - LPS'!E137</f>
        <v>5.3448739748747443E-3</v>
      </c>
      <c r="F137" s="396">
        <f>'11M - LPS'!F137</f>
        <v>8.1888416498963629E-3</v>
      </c>
      <c r="G137" s="396">
        <f>'11M - LPS'!G137</f>
        <v>1.1133502416075134E-2</v>
      </c>
      <c r="H137" s="396">
        <f>'11M - LPS'!H137</f>
        <v>2.8135807134198595E-2</v>
      </c>
      <c r="I137" s="396">
        <f>'11M - LPS'!I137</f>
        <v>2.7948231710505797E-2</v>
      </c>
      <c r="J137" s="396">
        <f>'11M - LPS'!J137</f>
        <v>2.6917776928792127E-2</v>
      </c>
      <c r="K137" s="396">
        <f>'11M - LPS'!K137</f>
        <v>2.6315188071380863E-2</v>
      </c>
      <c r="L137" s="396">
        <f>'11M - LPS'!L137</f>
        <v>1.1381656741662681E-2</v>
      </c>
      <c r="M137" s="396">
        <f>'11M - LPS'!M137</f>
        <v>7.4875486989532539E-3</v>
      </c>
      <c r="N137" s="396">
        <f>'11M - LPS'!N137</f>
        <v>5.4381227501447017E-3</v>
      </c>
      <c r="O137" s="396">
        <f>'11M - LPS'!O137</f>
        <v>5.1790164517634936E-3</v>
      </c>
      <c r="P137" s="396">
        <f>'11M - LPS'!P137</f>
        <v>4.4535399038463826E-3</v>
      </c>
      <c r="Q137" s="396">
        <f>'11M - LPS'!Q137</f>
        <v>5.3448739748747443E-3</v>
      </c>
      <c r="R137" s="396">
        <f>'11M - LPS'!R137</f>
        <v>8.1888416498963629E-3</v>
      </c>
      <c r="S137" s="396">
        <f>'11M - LPS'!S137</f>
        <v>1.1133502416075134E-2</v>
      </c>
      <c r="T137" s="437">
        <f>'11M - LPS'!T137</f>
        <v>3.3486140463239021E-2</v>
      </c>
      <c r="U137" s="437">
        <f>'11M - LPS'!U137</f>
        <v>3.0968542149009046E-2</v>
      </c>
      <c r="V137" s="437">
        <f>'11M - LPS'!V137</f>
        <v>3.011154594312148E-2</v>
      </c>
      <c r="W137" s="437">
        <f>'11M - LPS'!W137</f>
        <v>2.9576935602138154E-2</v>
      </c>
      <c r="X137" s="437">
        <f>'11M - LPS'!X137</f>
        <v>1.2213911610370217E-2</v>
      </c>
      <c r="Y137" s="437">
        <f>'11M - LPS'!Y137</f>
        <v>1.0248789381928655E-2</v>
      </c>
      <c r="Z137" s="437">
        <f>'11M - LPS'!Z137</f>
        <v>7.848178755787933E-3</v>
      </c>
      <c r="AA137" s="437">
        <f>'11M - LPS'!AA137</f>
        <v>7.0152262259281471E-3</v>
      </c>
      <c r="AB137" s="437">
        <f>'11M - LPS'!AB137</f>
        <v>5.5572992397653126E-3</v>
      </c>
      <c r="AC137" s="437">
        <f>'11M - LPS'!AC137</f>
        <v>6.8669265296797443E-3</v>
      </c>
      <c r="AD137" s="437">
        <f>'11M - LPS'!AD137</f>
        <v>6.1410879149455169E-3</v>
      </c>
      <c r="AE137" s="437">
        <f>'11M - LPS'!AE137</f>
        <v>9.0967282868561067E-3</v>
      </c>
      <c r="AF137" s="437">
        <f>'11M - LPS'!AF137</f>
        <v>3.3486140463239021E-2</v>
      </c>
      <c r="AG137" s="437">
        <f>'11M - LPS'!AG137</f>
        <v>3.0968542149009046E-2</v>
      </c>
      <c r="AH137" s="437">
        <f>'11M - LPS'!AH137</f>
        <v>3.011154594312148E-2</v>
      </c>
      <c r="AI137" s="437">
        <f>'11M - LPS'!AI137</f>
        <v>2.9576935602138154E-2</v>
      </c>
      <c r="AJ137" s="437">
        <f>'11M - LPS'!AJ137</f>
        <v>1.2213911610370217E-2</v>
      </c>
      <c r="AK137" s="437">
        <f>'11M - LPS'!AK137</f>
        <v>1.0248789381928655E-2</v>
      </c>
      <c r="AL137" s="437">
        <f>'11M - LPS'!AL137</f>
        <v>7.848178755787933E-3</v>
      </c>
      <c r="AM137" s="437">
        <f>'11M - LPS'!AM137</f>
        <v>7.0152262259281471E-3</v>
      </c>
    </row>
    <row r="138" spans="1:39" s="95" customFormat="1" hidden="1" x14ac:dyDescent="0.25">
      <c r="A138" s="637"/>
      <c r="B138" s="74" t="s">
        <v>7</v>
      </c>
      <c r="C138" s="396">
        <f>'11M - LPS'!C138</f>
        <v>4.1978074213364176E-3</v>
      </c>
      <c r="D138" s="396">
        <f>'11M - LPS'!D138</f>
        <v>3.62685827880642E-3</v>
      </c>
      <c r="E138" s="396">
        <f>'11M - LPS'!E138</f>
        <v>5.1252510067187427E-3</v>
      </c>
      <c r="F138" s="396">
        <f>'11M - LPS'!F138</f>
        <v>7.8076242028307609E-3</v>
      </c>
      <c r="G138" s="396">
        <f>'11M - LPS'!G138</f>
        <v>9.4170548515908146E-3</v>
      </c>
      <c r="H138" s="396">
        <f>'11M - LPS'!H138</f>
        <v>2.5106437862780884E-2</v>
      </c>
      <c r="I138" s="396">
        <f>'11M - LPS'!I138</f>
        <v>2.2178160710764786E-2</v>
      </c>
      <c r="J138" s="396">
        <f>'11M - LPS'!J138</f>
        <v>2.2654006390072385E-2</v>
      </c>
      <c r="K138" s="396">
        <f>'11M - LPS'!K138</f>
        <v>2.2492729129305875E-2</v>
      </c>
      <c r="L138" s="396">
        <f>'11M - LPS'!L138</f>
        <v>9.6617064754732328E-3</v>
      </c>
      <c r="M138" s="396">
        <f>'11M - LPS'!M138</f>
        <v>5.9962443841583193E-3</v>
      </c>
      <c r="N138" s="396">
        <f>'11M - LPS'!N138</f>
        <v>4.6545486094408247E-3</v>
      </c>
      <c r="O138" s="396">
        <f>'11M - LPS'!O138</f>
        <v>4.1978074213364176E-3</v>
      </c>
      <c r="P138" s="396">
        <f>'11M - LPS'!P138</f>
        <v>3.62685827880642E-3</v>
      </c>
      <c r="Q138" s="396">
        <f>'11M - LPS'!Q138</f>
        <v>5.1252510067187427E-3</v>
      </c>
      <c r="R138" s="396">
        <f>'11M - LPS'!R138</f>
        <v>7.8076242028307609E-3</v>
      </c>
      <c r="S138" s="396">
        <f>'11M - LPS'!S138</f>
        <v>9.4170548515908146E-3</v>
      </c>
      <c r="T138" s="437">
        <f>'11M - LPS'!T138</f>
        <v>2.9927416346200712E-2</v>
      </c>
      <c r="U138" s="437">
        <f>'11M - LPS'!U138</f>
        <v>2.4657282413016627E-2</v>
      </c>
      <c r="V138" s="437">
        <f>'11M - LPS'!V138</f>
        <v>2.541014139386966E-2</v>
      </c>
      <c r="W138" s="437">
        <f>'11M - LPS'!W138</f>
        <v>2.5342776035258262E-2</v>
      </c>
      <c r="X138" s="437">
        <f>'11M - LPS'!X138</f>
        <v>1.0335085878417827E-2</v>
      </c>
      <c r="Y138" s="437">
        <f>'11M - LPS'!Y138</f>
        <v>8.212271792974268E-3</v>
      </c>
      <c r="Z138" s="437">
        <f>'11M - LPS'!Z138</f>
        <v>6.6342734115695749E-3</v>
      </c>
      <c r="AA138" s="437">
        <f>'11M - LPS'!AA138</f>
        <v>5.6876468976709525E-3</v>
      </c>
      <c r="AB138" s="437">
        <f>'11M - LPS'!AB138</f>
        <v>4.5291910749078361E-3</v>
      </c>
      <c r="AC138" s="437">
        <f>'11M - LPS'!AC138</f>
        <v>6.589911460179205E-3</v>
      </c>
      <c r="AD138" s="437">
        <f>'11M - LPS'!AD138</f>
        <v>5.8632166910670492E-3</v>
      </c>
      <c r="AE138" s="437">
        <f>'11M - LPS'!AE138</f>
        <v>7.718848125926916E-3</v>
      </c>
      <c r="AF138" s="437">
        <f>'11M - LPS'!AF138</f>
        <v>2.9927416346200712E-2</v>
      </c>
      <c r="AG138" s="437">
        <f>'11M - LPS'!AG138</f>
        <v>2.4657282413016627E-2</v>
      </c>
      <c r="AH138" s="437">
        <f>'11M - LPS'!AH138</f>
        <v>2.541014139386966E-2</v>
      </c>
      <c r="AI138" s="437">
        <f>'11M - LPS'!AI138</f>
        <v>2.5342776035258262E-2</v>
      </c>
      <c r="AJ138" s="437">
        <f>'11M - LPS'!AJ138</f>
        <v>1.0335085878417827E-2</v>
      </c>
      <c r="AK138" s="437">
        <f>'11M - LPS'!AK138</f>
        <v>8.212271792974268E-3</v>
      </c>
      <c r="AL138" s="437">
        <f>'11M - LPS'!AL138</f>
        <v>6.6342734115695749E-3</v>
      </c>
      <c r="AM138" s="437">
        <f>'11M - LPS'!AM138</f>
        <v>5.6876468976709525E-3</v>
      </c>
    </row>
    <row r="139" spans="1:39" s="95" customFormat="1" ht="15.75" hidden="1" thickBot="1" x14ac:dyDescent="0.3">
      <c r="A139" s="638"/>
      <c r="B139" s="76" t="s">
        <v>8</v>
      </c>
      <c r="C139" s="396">
        <f>'11M - LPS'!C139</f>
        <v>4.168806268891689E-3</v>
      </c>
      <c r="D139" s="396">
        <f>'11M - LPS'!D139</f>
        <v>3.611890919914768E-3</v>
      </c>
      <c r="E139" s="396">
        <f>'11M - LPS'!E139</f>
        <v>6.4434617570463962E-3</v>
      </c>
      <c r="F139" s="396">
        <f>'11M - LPS'!F139</f>
        <v>1.0823851108647706E-2</v>
      </c>
      <c r="G139" s="396">
        <f>'11M - LPS'!G139</f>
        <v>1.2935437273730881E-2</v>
      </c>
      <c r="H139" s="396">
        <f>'11M - LPS'!H139</f>
        <v>3.7334238208820841E-2</v>
      </c>
      <c r="I139" s="396">
        <f>'11M - LPS'!I139</f>
        <v>2.5251205639474424E-2</v>
      </c>
      <c r="J139" s="396">
        <f>'11M - LPS'!J139</f>
        <v>2.9647617073440619E-2</v>
      </c>
      <c r="K139" s="396">
        <f>'11M - LPS'!K139</f>
        <v>3.0755851233122439E-2</v>
      </c>
      <c r="L139" s="396">
        <f>'11M - LPS'!L139</f>
        <v>1.395855439730578E-2</v>
      </c>
      <c r="M139" s="396">
        <f>'11M - LPS'!M139</f>
        <v>6.7656709561020297E-3</v>
      </c>
      <c r="N139" s="396">
        <f>'11M - LPS'!N139</f>
        <v>6.258282501029523E-3</v>
      </c>
      <c r="O139" s="396">
        <f>'11M - LPS'!O139</f>
        <v>4.168806268891689E-3</v>
      </c>
      <c r="P139" s="396">
        <f>'11M - LPS'!P139</f>
        <v>3.611890919914768E-3</v>
      </c>
      <c r="Q139" s="396">
        <f>'11M - LPS'!Q139</f>
        <v>6.4434617570463962E-3</v>
      </c>
      <c r="R139" s="396">
        <f>'11M - LPS'!R139</f>
        <v>1.0823851108647706E-2</v>
      </c>
      <c r="S139" s="396">
        <f>'11M - LPS'!S139</f>
        <v>1.2935437273730881E-2</v>
      </c>
      <c r="T139" s="437">
        <f>'11M - LPS'!T139</f>
        <v>4.4343058985128504E-2</v>
      </c>
      <c r="U139" s="437">
        <f>'11M - LPS'!U139</f>
        <v>2.802099007147112E-2</v>
      </c>
      <c r="V139" s="437">
        <f>'11M - LPS'!V139</f>
        <v>3.3116505271596451E-2</v>
      </c>
      <c r="W139" s="437">
        <f>'11M - LPS'!W139</f>
        <v>3.441575391325849E-2</v>
      </c>
      <c r="X139" s="437">
        <f>'11M - LPS'!X139</f>
        <v>1.5025642544652506E-2</v>
      </c>
      <c r="Y139" s="437">
        <f>'11M - LPS'!Y139</f>
        <v>9.263358114736794E-3</v>
      </c>
      <c r="Z139" s="437">
        <f>'11M - LPS'!Z139</f>
        <v>9.1192423255573064E-3</v>
      </c>
      <c r="AA139" s="437">
        <f>'11M - LPS'!AA139</f>
        <v>5.6483710112187734E-3</v>
      </c>
      <c r="AB139" s="437">
        <f>'11M - LPS'!AB139</f>
        <v>4.5106023195114605E-3</v>
      </c>
      <c r="AC139" s="437">
        <f>'11M - LPS'!AC139</f>
        <v>8.250571617368507E-3</v>
      </c>
      <c r="AD139" s="437">
        <f>'11M - LPS'!AD139</f>
        <v>7.9046502305361518E-3</v>
      </c>
      <c r="AE139" s="437">
        <f>'11M - LPS'!AE139</f>
        <v>1.0577375024684857E-2</v>
      </c>
      <c r="AF139" s="437">
        <f>'11M - LPS'!AF139</f>
        <v>4.4343058985128504E-2</v>
      </c>
      <c r="AG139" s="437">
        <f>'11M - LPS'!AG139</f>
        <v>2.802099007147112E-2</v>
      </c>
      <c r="AH139" s="437">
        <f>'11M - LPS'!AH139</f>
        <v>3.3116505271596451E-2</v>
      </c>
      <c r="AI139" s="437">
        <f>'11M - LPS'!AI139</f>
        <v>3.441575391325849E-2</v>
      </c>
      <c r="AJ139" s="437">
        <f>'11M - LPS'!AJ139</f>
        <v>1.5025642544652506E-2</v>
      </c>
      <c r="AK139" s="437">
        <f>'11M - LPS'!AK139</f>
        <v>9.263358114736794E-3</v>
      </c>
      <c r="AL139" s="437">
        <f>'11M - LPS'!AL139</f>
        <v>9.1192423255573064E-3</v>
      </c>
      <c r="AM139" s="437">
        <f>'11M - LPS'!AM139</f>
        <v>5.6483710112187734E-3</v>
      </c>
    </row>
    <row r="140" spans="1:39" s="95" customFormat="1" hidden="1" x14ac:dyDescent="0.25"/>
    <row r="141" spans="1:39" s="95" customFormat="1" ht="15.75" hidden="1" thickBot="1" x14ac:dyDescent="0.3">
      <c r="A141" s="95" t="s">
        <v>170</v>
      </c>
      <c r="C141" s="97"/>
      <c r="D141" s="97"/>
      <c r="E141" s="97"/>
      <c r="F141" s="97"/>
      <c r="G141" s="97"/>
      <c r="H141" s="97"/>
      <c r="I141" s="97"/>
      <c r="J141" s="97"/>
      <c r="K141" s="97"/>
      <c r="L141" s="97"/>
      <c r="M141" s="97"/>
      <c r="N141" s="97"/>
    </row>
    <row r="142" spans="1:39" s="95" customFormat="1" ht="16.5" hidden="1" thickBot="1" x14ac:dyDescent="0.3">
      <c r="A142" s="623" t="s">
        <v>120</v>
      </c>
      <c r="B142" s="247" t="s">
        <v>117</v>
      </c>
      <c r="C142" s="135">
        <f>C$4</f>
        <v>45292</v>
      </c>
      <c r="D142" s="135">
        <f t="shared" ref="D142:AM142" si="78">D$4</f>
        <v>45323</v>
      </c>
      <c r="E142" s="135">
        <f t="shared" si="78"/>
        <v>45352</v>
      </c>
      <c r="F142" s="135">
        <f t="shared" si="78"/>
        <v>45383</v>
      </c>
      <c r="G142" s="135">
        <f t="shared" si="78"/>
        <v>45413</v>
      </c>
      <c r="H142" s="135">
        <f t="shared" si="78"/>
        <v>45444</v>
      </c>
      <c r="I142" s="135">
        <f t="shared" si="78"/>
        <v>45474</v>
      </c>
      <c r="J142" s="135">
        <f t="shared" si="78"/>
        <v>45505</v>
      </c>
      <c r="K142" s="135">
        <f t="shared" si="78"/>
        <v>45536</v>
      </c>
      <c r="L142" s="135">
        <f t="shared" si="78"/>
        <v>45566</v>
      </c>
      <c r="M142" s="135">
        <f t="shared" si="78"/>
        <v>45597</v>
      </c>
      <c r="N142" s="135">
        <f t="shared" si="78"/>
        <v>45627</v>
      </c>
      <c r="O142" s="135">
        <f t="shared" si="78"/>
        <v>45658</v>
      </c>
      <c r="P142" s="135">
        <f t="shared" si="78"/>
        <v>45689</v>
      </c>
      <c r="Q142" s="135">
        <f t="shared" si="78"/>
        <v>45717</v>
      </c>
      <c r="R142" s="135">
        <f t="shared" si="78"/>
        <v>45748</v>
      </c>
      <c r="S142" s="135">
        <f t="shared" si="78"/>
        <v>45778</v>
      </c>
      <c r="T142" s="135">
        <f t="shared" si="78"/>
        <v>45809</v>
      </c>
      <c r="U142" s="135">
        <f t="shared" si="78"/>
        <v>45839</v>
      </c>
      <c r="V142" s="135">
        <f t="shared" si="78"/>
        <v>45870</v>
      </c>
      <c r="W142" s="135">
        <f t="shared" si="78"/>
        <v>45901</v>
      </c>
      <c r="X142" s="135">
        <f t="shared" si="78"/>
        <v>45931</v>
      </c>
      <c r="Y142" s="135">
        <f t="shared" si="78"/>
        <v>45962</v>
      </c>
      <c r="Z142" s="135">
        <f t="shared" si="78"/>
        <v>45992</v>
      </c>
      <c r="AA142" s="135">
        <f t="shared" si="78"/>
        <v>46023</v>
      </c>
      <c r="AB142" s="135">
        <f t="shared" si="78"/>
        <v>46054</v>
      </c>
      <c r="AC142" s="135">
        <f t="shared" si="78"/>
        <v>46082</v>
      </c>
      <c r="AD142" s="135">
        <f t="shared" si="78"/>
        <v>46113</v>
      </c>
      <c r="AE142" s="135">
        <f t="shared" si="78"/>
        <v>46143</v>
      </c>
      <c r="AF142" s="135">
        <f t="shared" si="78"/>
        <v>46174</v>
      </c>
      <c r="AG142" s="135">
        <f t="shared" si="78"/>
        <v>46204</v>
      </c>
      <c r="AH142" s="135">
        <f t="shared" si="78"/>
        <v>46235</v>
      </c>
      <c r="AI142" s="135">
        <f t="shared" si="78"/>
        <v>46266</v>
      </c>
      <c r="AJ142" s="135">
        <f t="shared" si="78"/>
        <v>46296</v>
      </c>
      <c r="AK142" s="135">
        <f t="shared" si="78"/>
        <v>46327</v>
      </c>
      <c r="AL142" s="135">
        <f t="shared" si="78"/>
        <v>46357</v>
      </c>
      <c r="AM142" s="135">
        <f t="shared" si="78"/>
        <v>46388</v>
      </c>
    </row>
    <row r="143" spans="1:39" s="95" customFormat="1" hidden="1" x14ac:dyDescent="0.25">
      <c r="A143" s="624"/>
      <c r="B143" s="227" t="s">
        <v>19</v>
      </c>
      <c r="C143" s="397">
        <f>IF(C23=0,0,((C5*0.5)-C41)*C78*C110*C$2)</f>
        <v>0</v>
      </c>
      <c r="D143" s="397">
        <f>IF(D23=0,0,((D5*0.5)+C23-D41)*D78*D110*D$2)</f>
        <v>0</v>
      </c>
      <c r="E143" s="397">
        <f t="shared" ref="E143:AM143" si="79">IF(E23=0,0,((E5*0.5)+D23-E41)*E78*E110*E$2)</f>
        <v>0</v>
      </c>
      <c r="F143" s="397">
        <f t="shared" si="79"/>
        <v>0</v>
      </c>
      <c r="G143" s="397">
        <f t="shared" si="79"/>
        <v>0</v>
      </c>
      <c r="H143" s="397">
        <f t="shared" si="79"/>
        <v>0</v>
      </c>
      <c r="I143" s="397">
        <f t="shared" si="79"/>
        <v>0</v>
      </c>
      <c r="J143" s="397">
        <f t="shared" si="79"/>
        <v>0</v>
      </c>
      <c r="K143" s="397">
        <f t="shared" si="79"/>
        <v>0</v>
      </c>
      <c r="L143" s="397">
        <f t="shared" si="79"/>
        <v>0</v>
      </c>
      <c r="M143" s="397">
        <f t="shared" si="79"/>
        <v>0</v>
      </c>
      <c r="N143" s="397">
        <f t="shared" si="79"/>
        <v>0</v>
      </c>
      <c r="O143" s="397">
        <f t="shared" si="79"/>
        <v>0</v>
      </c>
      <c r="P143" s="397">
        <f t="shared" si="79"/>
        <v>0</v>
      </c>
      <c r="Q143" s="397">
        <f t="shared" si="79"/>
        <v>0</v>
      </c>
      <c r="R143" s="397">
        <f t="shared" si="79"/>
        <v>0</v>
      </c>
      <c r="S143" s="397">
        <f t="shared" si="79"/>
        <v>0</v>
      </c>
      <c r="T143" s="397">
        <f t="shared" si="79"/>
        <v>0</v>
      </c>
      <c r="U143" s="397">
        <f t="shared" si="79"/>
        <v>0</v>
      </c>
      <c r="V143" s="397">
        <f t="shared" si="79"/>
        <v>0</v>
      </c>
      <c r="W143" s="397">
        <f t="shared" si="79"/>
        <v>0</v>
      </c>
      <c r="X143" s="397">
        <f t="shared" si="79"/>
        <v>0</v>
      </c>
      <c r="Y143" s="397">
        <f t="shared" si="79"/>
        <v>0</v>
      </c>
      <c r="Z143" s="397">
        <f t="shared" si="79"/>
        <v>0</v>
      </c>
      <c r="AA143" s="397">
        <f t="shared" si="79"/>
        <v>0</v>
      </c>
      <c r="AB143" s="397">
        <f t="shared" si="79"/>
        <v>0</v>
      </c>
      <c r="AC143" s="397">
        <f t="shared" si="79"/>
        <v>0</v>
      </c>
      <c r="AD143" s="397">
        <f t="shared" si="79"/>
        <v>0</v>
      </c>
      <c r="AE143" s="397">
        <f t="shared" si="79"/>
        <v>0</v>
      </c>
      <c r="AF143" s="397">
        <f t="shared" si="79"/>
        <v>0</v>
      </c>
      <c r="AG143" s="397">
        <f t="shared" si="79"/>
        <v>0</v>
      </c>
      <c r="AH143" s="397">
        <f t="shared" si="79"/>
        <v>0</v>
      </c>
      <c r="AI143" s="397">
        <f t="shared" si="79"/>
        <v>0</v>
      </c>
      <c r="AJ143" s="397">
        <f t="shared" si="79"/>
        <v>0</v>
      </c>
      <c r="AK143" s="397">
        <f t="shared" si="79"/>
        <v>0</v>
      </c>
      <c r="AL143" s="397">
        <f t="shared" si="79"/>
        <v>0</v>
      </c>
      <c r="AM143" s="397">
        <f t="shared" si="79"/>
        <v>0</v>
      </c>
    </row>
    <row r="144" spans="1:39" hidden="1" x14ac:dyDescent="0.25">
      <c r="A144" s="624"/>
      <c r="B144" s="227" t="s">
        <v>0</v>
      </c>
      <c r="C144" s="23">
        <f t="shared" ref="C144:C155" si="80">IF(C24=0,0,((C6*0.5)-C42)*C79*C111*C$2)</f>
        <v>0</v>
      </c>
      <c r="D144" s="23">
        <f t="shared" ref="D144:D155" si="81">IF(D24=0,0,((D6*0.5)+C24-D42)*D79*D111*D$2)</f>
        <v>0</v>
      </c>
      <c r="E144" s="23">
        <f t="shared" ref="E144:AM144" si="82">IF(E24=0,0,((E6*0.5)+D24-E42)*E79*E111*E$2)</f>
        <v>0</v>
      </c>
      <c r="F144" s="23">
        <f t="shared" si="82"/>
        <v>0</v>
      </c>
      <c r="G144" s="23">
        <f t="shared" si="82"/>
        <v>0</v>
      </c>
      <c r="H144" s="23">
        <f t="shared" si="82"/>
        <v>0</v>
      </c>
      <c r="I144" s="23">
        <f t="shared" si="82"/>
        <v>0</v>
      </c>
      <c r="J144" s="23">
        <f t="shared" si="82"/>
        <v>0</v>
      </c>
      <c r="K144" s="23">
        <f t="shared" si="82"/>
        <v>0</v>
      </c>
      <c r="L144" s="23">
        <f t="shared" si="82"/>
        <v>0</v>
      </c>
      <c r="M144" s="23">
        <f t="shared" si="82"/>
        <v>0</v>
      </c>
      <c r="N144" s="23">
        <f t="shared" si="82"/>
        <v>0</v>
      </c>
      <c r="O144" s="23">
        <f t="shared" si="82"/>
        <v>0</v>
      </c>
      <c r="P144" s="23">
        <f t="shared" si="82"/>
        <v>0</v>
      </c>
      <c r="Q144" s="23">
        <f t="shared" si="82"/>
        <v>0</v>
      </c>
      <c r="R144" s="23">
        <f t="shared" si="82"/>
        <v>0</v>
      </c>
      <c r="S144" s="23">
        <f t="shared" si="82"/>
        <v>0</v>
      </c>
      <c r="T144" s="23">
        <f t="shared" si="82"/>
        <v>0</v>
      </c>
      <c r="U144" s="23">
        <f t="shared" si="82"/>
        <v>0</v>
      </c>
      <c r="V144" s="23">
        <f t="shared" si="82"/>
        <v>0</v>
      </c>
      <c r="W144" s="23">
        <f t="shared" si="82"/>
        <v>0</v>
      </c>
      <c r="X144" s="23">
        <f t="shared" si="82"/>
        <v>0</v>
      </c>
      <c r="Y144" s="23">
        <f t="shared" si="82"/>
        <v>0</v>
      </c>
      <c r="Z144" s="23">
        <f t="shared" si="82"/>
        <v>0</v>
      </c>
      <c r="AA144" s="23">
        <f t="shared" si="82"/>
        <v>0</v>
      </c>
      <c r="AB144" s="23">
        <f t="shared" si="82"/>
        <v>0</v>
      </c>
      <c r="AC144" s="23">
        <f t="shared" si="82"/>
        <v>0</v>
      </c>
      <c r="AD144" s="23">
        <f t="shared" si="82"/>
        <v>0</v>
      </c>
      <c r="AE144" s="23">
        <f t="shared" si="82"/>
        <v>0</v>
      </c>
      <c r="AF144" s="23">
        <f t="shared" si="82"/>
        <v>0</v>
      </c>
      <c r="AG144" s="23">
        <f t="shared" si="82"/>
        <v>0</v>
      </c>
      <c r="AH144" s="23">
        <f t="shared" si="82"/>
        <v>0</v>
      </c>
      <c r="AI144" s="23">
        <f t="shared" si="82"/>
        <v>0</v>
      </c>
      <c r="AJ144" s="23">
        <f t="shared" si="82"/>
        <v>0</v>
      </c>
      <c r="AK144" s="23">
        <f t="shared" si="82"/>
        <v>0</v>
      </c>
      <c r="AL144" s="23">
        <f t="shared" si="82"/>
        <v>0</v>
      </c>
      <c r="AM144" s="23">
        <f t="shared" si="82"/>
        <v>0</v>
      </c>
    </row>
    <row r="145" spans="1:39" hidden="1" x14ac:dyDescent="0.25">
      <c r="A145" s="624"/>
      <c r="B145" s="227" t="s">
        <v>20</v>
      </c>
      <c r="C145" s="23">
        <f t="shared" si="80"/>
        <v>0</v>
      </c>
      <c r="D145" s="23">
        <f t="shared" si="81"/>
        <v>0</v>
      </c>
      <c r="E145" s="23">
        <f t="shared" ref="E145:AM145" si="83">IF(E25=0,0,((E7*0.5)+D25-E43)*E80*E112*E$2)</f>
        <v>0</v>
      </c>
      <c r="F145" s="23">
        <f t="shared" si="83"/>
        <v>0</v>
      </c>
      <c r="G145" s="23">
        <f t="shared" si="83"/>
        <v>0</v>
      </c>
      <c r="H145" s="23">
        <f t="shared" si="83"/>
        <v>0</v>
      </c>
      <c r="I145" s="23">
        <f t="shared" si="83"/>
        <v>0</v>
      </c>
      <c r="J145" s="23">
        <f t="shared" si="83"/>
        <v>0</v>
      </c>
      <c r="K145" s="23">
        <f t="shared" si="83"/>
        <v>0</v>
      </c>
      <c r="L145" s="23">
        <f t="shared" si="83"/>
        <v>0</v>
      </c>
      <c r="M145" s="23">
        <f t="shared" si="83"/>
        <v>0</v>
      </c>
      <c r="N145" s="23">
        <f t="shared" si="83"/>
        <v>0</v>
      </c>
      <c r="O145" s="23">
        <f t="shared" si="83"/>
        <v>0</v>
      </c>
      <c r="P145" s="23">
        <f t="shared" si="83"/>
        <v>0</v>
      </c>
      <c r="Q145" s="23">
        <f t="shared" si="83"/>
        <v>0</v>
      </c>
      <c r="R145" s="23">
        <f t="shared" si="83"/>
        <v>0</v>
      </c>
      <c r="S145" s="23">
        <f t="shared" si="83"/>
        <v>0</v>
      </c>
      <c r="T145" s="23">
        <f t="shared" si="83"/>
        <v>0</v>
      </c>
      <c r="U145" s="23">
        <f t="shared" si="83"/>
        <v>0</v>
      </c>
      <c r="V145" s="23">
        <f t="shared" si="83"/>
        <v>0</v>
      </c>
      <c r="W145" s="23">
        <f t="shared" si="83"/>
        <v>0</v>
      </c>
      <c r="X145" s="23">
        <f t="shared" si="83"/>
        <v>0</v>
      </c>
      <c r="Y145" s="23">
        <f t="shared" si="83"/>
        <v>0</v>
      </c>
      <c r="Z145" s="23">
        <f t="shared" si="83"/>
        <v>0</v>
      </c>
      <c r="AA145" s="23">
        <f t="shared" si="83"/>
        <v>0</v>
      </c>
      <c r="AB145" s="23">
        <f t="shared" si="83"/>
        <v>0</v>
      </c>
      <c r="AC145" s="23">
        <f t="shared" si="83"/>
        <v>0</v>
      </c>
      <c r="AD145" s="23">
        <f t="shared" si="83"/>
        <v>0</v>
      </c>
      <c r="AE145" s="23">
        <f t="shared" si="83"/>
        <v>0</v>
      </c>
      <c r="AF145" s="23">
        <f t="shared" si="83"/>
        <v>0</v>
      </c>
      <c r="AG145" s="23">
        <f t="shared" si="83"/>
        <v>0</v>
      </c>
      <c r="AH145" s="23">
        <f t="shared" si="83"/>
        <v>0</v>
      </c>
      <c r="AI145" s="23">
        <f t="shared" si="83"/>
        <v>0</v>
      </c>
      <c r="AJ145" s="23">
        <f t="shared" si="83"/>
        <v>0</v>
      </c>
      <c r="AK145" s="23">
        <f t="shared" si="83"/>
        <v>0</v>
      </c>
      <c r="AL145" s="23">
        <f t="shared" si="83"/>
        <v>0</v>
      </c>
      <c r="AM145" s="23">
        <f t="shared" si="83"/>
        <v>0</v>
      </c>
    </row>
    <row r="146" spans="1:39" hidden="1" x14ac:dyDescent="0.25">
      <c r="A146" s="624"/>
      <c r="B146" s="227" t="s">
        <v>1</v>
      </c>
      <c r="C146" s="23">
        <f t="shared" si="80"/>
        <v>0</v>
      </c>
      <c r="D146" s="23">
        <f t="shared" si="81"/>
        <v>0</v>
      </c>
      <c r="E146" s="23">
        <f t="shared" ref="E146:AM146" si="84">IF(E26=0,0,((E8*0.5)+D26-E44)*E81*E113*E$2)</f>
        <v>0</v>
      </c>
      <c r="F146" s="23">
        <f t="shared" si="84"/>
        <v>0</v>
      </c>
      <c r="G146" s="23">
        <f t="shared" si="84"/>
        <v>0</v>
      </c>
      <c r="H146" s="23">
        <f t="shared" si="84"/>
        <v>0</v>
      </c>
      <c r="I146" s="23">
        <f t="shared" si="84"/>
        <v>0</v>
      </c>
      <c r="J146" s="23">
        <f t="shared" si="84"/>
        <v>0</v>
      </c>
      <c r="K146" s="23">
        <f t="shared" si="84"/>
        <v>0</v>
      </c>
      <c r="L146" s="23">
        <f t="shared" si="84"/>
        <v>0</v>
      </c>
      <c r="M146" s="23">
        <f t="shared" si="84"/>
        <v>0</v>
      </c>
      <c r="N146" s="23">
        <f t="shared" si="84"/>
        <v>0</v>
      </c>
      <c r="O146" s="23">
        <f t="shared" si="84"/>
        <v>0</v>
      </c>
      <c r="P146" s="23">
        <f t="shared" si="84"/>
        <v>0</v>
      </c>
      <c r="Q146" s="23">
        <f t="shared" si="84"/>
        <v>0</v>
      </c>
      <c r="R146" s="23">
        <f t="shared" si="84"/>
        <v>0</v>
      </c>
      <c r="S146" s="23">
        <f t="shared" si="84"/>
        <v>0</v>
      </c>
      <c r="T146" s="23">
        <f t="shared" si="84"/>
        <v>0</v>
      </c>
      <c r="U146" s="23">
        <f t="shared" si="84"/>
        <v>0</v>
      </c>
      <c r="V146" s="23">
        <f t="shared" si="84"/>
        <v>0</v>
      </c>
      <c r="W146" s="23">
        <f t="shared" si="84"/>
        <v>0</v>
      </c>
      <c r="X146" s="23">
        <f t="shared" si="84"/>
        <v>0</v>
      </c>
      <c r="Y146" s="23">
        <f t="shared" si="84"/>
        <v>0</v>
      </c>
      <c r="Z146" s="23">
        <f t="shared" si="84"/>
        <v>0</v>
      </c>
      <c r="AA146" s="23">
        <f t="shared" si="84"/>
        <v>0</v>
      </c>
      <c r="AB146" s="23">
        <f t="shared" si="84"/>
        <v>0</v>
      </c>
      <c r="AC146" s="23">
        <f t="shared" si="84"/>
        <v>0</v>
      </c>
      <c r="AD146" s="23">
        <f t="shared" si="84"/>
        <v>0</v>
      </c>
      <c r="AE146" s="23">
        <f t="shared" si="84"/>
        <v>0</v>
      </c>
      <c r="AF146" s="23">
        <f t="shared" si="84"/>
        <v>0</v>
      </c>
      <c r="AG146" s="23">
        <f t="shared" si="84"/>
        <v>0</v>
      </c>
      <c r="AH146" s="23">
        <f t="shared" si="84"/>
        <v>0</v>
      </c>
      <c r="AI146" s="23">
        <f t="shared" si="84"/>
        <v>0</v>
      </c>
      <c r="AJ146" s="23">
        <f t="shared" si="84"/>
        <v>0</v>
      </c>
      <c r="AK146" s="23">
        <f t="shared" si="84"/>
        <v>0</v>
      </c>
      <c r="AL146" s="23">
        <f t="shared" si="84"/>
        <v>0</v>
      </c>
      <c r="AM146" s="23">
        <f t="shared" si="84"/>
        <v>0</v>
      </c>
    </row>
    <row r="147" spans="1:39" hidden="1" x14ac:dyDescent="0.25">
      <c r="A147" s="624"/>
      <c r="B147" s="227" t="s">
        <v>21</v>
      </c>
      <c r="C147" s="23">
        <f t="shared" si="80"/>
        <v>0</v>
      </c>
      <c r="D147" s="23">
        <f t="shared" si="81"/>
        <v>0</v>
      </c>
      <c r="E147" s="23">
        <f t="shared" ref="E147:AM147" si="85">IF(E27=0,0,((E9*0.5)+D27-E45)*E82*E114*E$2)</f>
        <v>0</v>
      </c>
      <c r="F147" s="23">
        <f t="shared" si="85"/>
        <v>0</v>
      </c>
      <c r="G147" s="23">
        <f t="shared" si="85"/>
        <v>0</v>
      </c>
      <c r="H147" s="23">
        <f t="shared" si="85"/>
        <v>0</v>
      </c>
      <c r="I147" s="23">
        <f t="shared" si="85"/>
        <v>0</v>
      </c>
      <c r="J147" s="23">
        <f t="shared" si="85"/>
        <v>0</v>
      </c>
      <c r="K147" s="23">
        <f t="shared" si="85"/>
        <v>0</v>
      </c>
      <c r="L147" s="23">
        <f t="shared" si="85"/>
        <v>0</v>
      </c>
      <c r="M147" s="23">
        <f t="shared" si="85"/>
        <v>0</v>
      </c>
      <c r="N147" s="23">
        <f t="shared" si="85"/>
        <v>0</v>
      </c>
      <c r="O147" s="23">
        <f t="shared" si="85"/>
        <v>0</v>
      </c>
      <c r="P147" s="23">
        <f t="shared" si="85"/>
        <v>0</v>
      </c>
      <c r="Q147" s="23">
        <f t="shared" si="85"/>
        <v>0</v>
      </c>
      <c r="R147" s="23">
        <f t="shared" si="85"/>
        <v>0</v>
      </c>
      <c r="S147" s="23">
        <f t="shared" si="85"/>
        <v>0</v>
      </c>
      <c r="T147" s="23">
        <f t="shared" si="85"/>
        <v>0</v>
      </c>
      <c r="U147" s="23">
        <f t="shared" si="85"/>
        <v>0</v>
      </c>
      <c r="V147" s="23">
        <f t="shared" si="85"/>
        <v>0</v>
      </c>
      <c r="W147" s="23">
        <f t="shared" si="85"/>
        <v>0</v>
      </c>
      <c r="X147" s="23">
        <f t="shared" si="85"/>
        <v>0</v>
      </c>
      <c r="Y147" s="23">
        <f t="shared" si="85"/>
        <v>0</v>
      </c>
      <c r="Z147" s="23">
        <f t="shared" si="85"/>
        <v>0</v>
      </c>
      <c r="AA147" s="23">
        <f t="shared" si="85"/>
        <v>0</v>
      </c>
      <c r="AB147" s="23">
        <f t="shared" si="85"/>
        <v>0</v>
      </c>
      <c r="AC147" s="23">
        <f t="shared" si="85"/>
        <v>0</v>
      </c>
      <c r="AD147" s="23">
        <f t="shared" si="85"/>
        <v>0</v>
      </c>
      <c r="AE147" s="23">
        <f t="shared" si="85"/>
        <v>0</v>
      </c>
      <c r="AF147" s="23">
        <f t="shared" si="85"/>
        <v>0</v>
      </c>
      <c r="AG147" s="23">
        <f t="shared" si="85"/>
        <v>0</v>
      </c>
      <c r="AH147" s="23">
        <f t="shared" si="85"/>
        <v>0</v>
      </c>
      <c r="AI147" s="23">
        <f t="shared" si="85"/>
        <v>0</v>
      </c>
      <c r="AJ147" s="23">
        <f t="shared" si="85"/>
        <v>0</v>
      </c>
      <c r="AK147" s="23">
        <f t="shared" si="85"/>
        <v>0</v>
      </c>
      <c r="AL147" s="23">
        <f t="shared" si="85"/>
        <v>0</v>
      </c>
      <c r="AM147" s="23">
        <f t="shared" si="85"/>
        <v>0</v>
      </c>
    </row>
    <row r="148" spans="1:39" hidden="1" x14ac:dyDescent="0.25">
      <c r="A148" s="624"/>
      <c r="B148" s="74" t="s">
        <v>9</v>
      </c>
      <c r="C148" s="23">
        <f t="shared" si="80"/>
        <v>0</v>
      </c>
      <c r="D148" s="23">
        <f t="shared" si="81"/>
        <v>0</v>
      </c>
      <c r="E148" s="23">
        <f t="shared" ref="E148:AM148" si="86">IF(E28=0,0,((E10*0.5)+D28-E46)*E83*E115*E$2)</f>
        <v>0</v>
      </c>
      <c r="F148" s="23">
        <f t="shared" si="86"/>
        <v>0</v>
      </c>
      <c r="G148" s="23">
        <f t="shared" si="86"/>
        <v>0</v>
      </c>
      <c r="H148" s="23">
        <f t="shared" si="86"/>
        <v>0</v>
      </c>
      <c r="I148" s="23">
        <f t="shared" si="86"/>
        <v>0</v>
      </c>
      <c r="J148" s="23">
        <f t="shared" si="86"/>
        <v>0</v>
      </c>
      <c r="K148" s="23">
        <f t="shared" si="86"/>
        <v>0</v>
      </c>
      <c r="L148" s="23">
        <f t="shared" si="86"/>
        <v>0</v>
      </c>
      <c r="M148" s="23">
        <f t="shared" si="86"/>
        <v>0</v>
      </c>
      <c r="N148" s="23">
        <f t="shared" si="86"/>
        <v>0</v>
      </c>
      <c r="O148" s="23">
        <f t="shared" si="86"/>
        <v>0</v>
      </c>
      <c r="P148" s="23">
        <f t="shared" si="86"/>
        <v>0</v>
      </c>
      <c r="Q148" s="23">
        <f t="shared" si="86"/>
        <v>0</v>
      </c>
      <c r="R148" s="23">
        <f t="shared" si="86"/>
        <v>0</v>
      </c>
      <c r="S148" s="23">
        <f t="shared" si="86"/>
        <v>0</v>
      </c>
      <c r="T148" s="23">
        <f t="shared" si="86"/>
        <v>0</v>
      </c>
      <c r="U148" s="23">
        <f t="shared" si="86"/>
        <v>0</v>
      </c>
      <c r="V148" s="23">
        <f t="shared" si="86"/>
        <v>0</v>
      </c>
      <c r="W148" s="23">
        <f t="shared" si="86"/>
        <v>0</v>
      </c>
      <c r="X148" s="23">
        <f t="shared" si="86"/>
        <v>0</v>
      </c>
      <c r="Y148" s="23">
        <f t="shared" si="86"/>
        <v>0</v>
      </c>
      <c r="Z148" s="23">
        <f t="shared" si="86"/>
        <v>0</v>
      </c>
      <c r="AA148" s="23">
        <f t="shared" si="86"/>
        <v>0</v>
      </c>
      <c r="AB148" s="23">
        <f t="shared" si="86"/>
        <v>0</v>
      </c>
      <c r="AC148" s="23">
        <f t="shared" si="86"/>
        <v>0</v>
      </c>
      <c r="AD148" s="23">
        <f t="shared" si="86"/>
        <v>0</v>
      </c>
      <c r="AE148" s="23">
        <f t="shared" si="86"/>
        <v>0</v>
      </c>
      <c r="AF148" s="23">
        <f t="shared" si="86"/>
        <v>0</v>
      </c>
      <c r="AG148" s="23">
        <f t="shared" si="86"/>
        <v>0</v>
      </c>
      <c r="AH148" s="23">
        <f t="shared" si="86"/>
        <v>0</v>
      </c>
      <c r="AI148" s="23">
        <f t="shared" si="86"/>
        <v>0</v>
      </c>
      <c r="AJ148" s="23">
        <f t="shared" si="86"/>
        <v>0</v>
      </c>
      <c r="AK148" s="23">
        <f t="shared" si="86"/>
        <v>0</v>
      </c>
      <c r="AL148" s="23">
        <f t="shared" si="86"/>
        <v>0</v>
      </c>
      <c r="AM148" s="23">
        <f t="shared" si="86"/>
        <v>0</v>
      </c>
    </row>
    <row r="149" spans="1:39" hidden="1" x14ac:dyDescent="0.25">
      <c r="A149" s="624"/>
      <c r="B149" s="74" t="s">
        <v>3</v>
      </c>
      <c r="C149" s="23">
        <f t="shared" si="80"/>
        <v>0</v>
      </c>
      <c r="D149" s="23">
        <f t="shared" si="81"/>
        <v>0</v>
      </c>
      <c r="E149" s="23">
        <f t="shared" ref="E149:AM149" si="87">IF(E29=0,0,((E11*0.5)+D29-E47)*E84*E116*E$2)</f>
        <v>0</v>
      </c>
      <c r="F149" s="23">
        <f t="shared" si="87"/>
        <v>0</v>
      </c>
      <c r="G149" s="23">
        <f t="shared" si="87"/>
        <v>0</v>
      </c>
      <c r="H149" s="23">
        <f t="shared" si="87"/>
        <v>0</v>
      </c>
      <c r="I149" s="23">
        <f t="shared" si="87"/>
        <v>0</v>
      </c>
      <c r="J149" s="23">
        <f t="shared" si="87"/>
        <v>0</v>
      </c>
      <c r="K149" s="23">
        <f t="shared" si="87"/>
        <v>0</v>
      </c>
      <c r="L149" s="23">
        <f t="shared" si="87"/>
        <v>0</v>
      </c>
      <c r="M149" s="23">
        <f t="shared" si="87"/>
        <v>0</v>
      </c>
      <c r="N149" s="23">
        <f t="shared" si="87"/>
        <v>0</v>
      </c>
      <c r="O149" s="23">
        <f t="shared" si="87"/>
        <v>0</v>
      </c>
      <c r="P149" s="23">
        <f t="shared" si="87"/>
        <v>0</v>
      </c>
      <c r="Q149" s="23">
        <f t="shared" si="87"/>
        <v>0</v>
      </c>
      <c r="R149" s="23">
        <f t="shared" si="87"/>
        <v>0</v>
      </c>
      <c r="S149" s="23">
        <f t="shared" si="87"/>
        <v>0</v>
      </c>
      <c r="T149" s="23">
        <f t="shared" si="87"/>
        <v>0</v>
      </c>
      <c r="U149" s="23">
        <f t="shared" si="87"/>
        <v>0</v>
      </c>
      <c r="V149" s="23">
        <f t="shared" si="87"/>
        <v>0</v>
      </c>
      <c r="W149" s="23">
        <f t="shared" si="87"/>
        <v>0</v>
      </c>
      <c r="X149" s="23">
        <f t="shared" si="87"/>
        <v>0</v>
      </c>
      <c r="Y149" s="23">
        <f t="shared" si="87"/>
        <v>0</v>
      </c>
      <c r="Z149" s="23">
        <f t="shared" si="87"/>
        <v>0</v>
      </c>
      <c r="AA149" s="23">
        <f t="shared" si="87"/>
        <v>0</v>
      </c>
      <c r="AB149" s="23">
        <f t="shared" si="87"/>
        <v>0</v>
      </c>
      <c r="AC149" s="23">
        <f t="shared" si="87"/>
        <v>0</v>
      </c>
      <c r="AD149" s="23">
        <f t="shared" si="87"/>
        <v>0</v>
      </c>
      <c r="AE149" s="23">
        <f t="shared" si="87"/>
        <v>0</v>
      </c>
      <c r="AF149" s="23">
        <f t="shared" si="87"/>
        <v>0</v>
      </c>
      <c r="AG149" s="23">
        <f t="shared" si="87"/>
        <v>0</v>
      </c>
      <c r="AH149" s="23">
        <f t="shared" si="87"/>
        <v>0</v>
      </c>
      <c r="AI149" s="23">
        <f t="shared" si="87"/>
        <v>0</v>
      </c>
      <c r="AJ149" s="23">
        <f t="shared" si="87"/>
        <v>0</v>
      </c>
      <c r="AK149" s="23">
        <f t="shared" si="87"/>
        <v>0</v>
      </c>
      <c r="AL149" s="23">
        <f t="shared" si="87"/>
        <v>0</v>
      </c>
      <c r="AM149" s="23">
        <f t="shared" si="87"/>
        <v>0</v>
      </c>
    </row>
    <row r="150" spans="1:39" ht="15.75" hidden="1" customHeight="1" x14ac:dyDescent="0.25">
      <c r="A150" s="624"/>
      <c r="B150" s="74" t="s">
        <v>4</v>
      </c>
      <c r="C150" s="23">
        <f t="shared" si="80"/>
        <v>0</v>
      </c>
      <c r="D150" s="23">
        <f t="shared" si="81"/>
        <v>0</v>
      </c>
      <c r="E150" s="23">
        <f t="shared" ref="E150:AM150" si="88">IF(E30=0,0,((E12*0.5)+D30-E48)*E85*E117*E$2)</f>
        <v>0</v>
      </c>
      <c r="F150" s="23">
        <f t="shared" si="88"/>
        <v>0</v>
      </c>
      <c r="G150" s="23">
        <f t="shared" si="88"/>
        <v>0</v>
      </c>
      <c r="H150" s="23">
        <f t="shared" si="88"/>
        <v>0</v>
      </c>
      <c r="I150" s="23">
        <f t="shared" si="88"/>
        <v>0</v>
      </c>
      <c r="J150" s="23">
        <f t="shared" si="88"/>
        <v>0</v>
      </c>
      <c r="K150" s="23">
        <f t="shared" si="88"/>
        <v>0</v>
      </c>
      <c r="L150" s="23">
        <f t="shared" si="88"/>
        <v>0</v>
      </c>
      <c r="M150" s="23">
        <f t="shared" si="88"/>
        <v>0</v>
      </c>
      <c r="N150" s="23">
        <f t="shared" si="88"/>
        <v>0</v>
      </c>
      <c r="O150" s="23">
        <f t="shared" si="88"/>
        <v>0</v>
      </c>
      <c r="P150" s="23">
        <f t="shared" si="88"/>
        <v>0</v>
      </c>
      <c r="Q150" s="23">
        <f t="shared" si="88"/>
        <v>0</v>
      </c>
      <c r="R150" s="23">
        <f t="shared" si="88"/>
        <v>0</v>
      </c>
      <c r="S150" s="23">
        <f t="shared" si="88"/>
        <v>0</v>
      </c>
      <c r="T150" s="23">
        <f t="shared" si="88"/>
        <v>0</v>
      </c>
      <c r="U150" s="23">
        <f t="shared" si="88"/>
        <v>0</v>
      </c>
      <c r="V150" s="23">
        <f t="shared" si="88"/>
        <v>0</v>
      </c>
      <c r="W150" s="23">
        <f t="shared" si="88"/>
        <v>0</v>
      </c>
      <c r="X150" s="23">
        <f t="shared" si="88"/>
        <v>0</v>
      </c>
      <c r="Y150" s="23">
        <f t="shared" si="88"/>
        <v>0</v>
      </c>
      <c r="Z150" s="23">
        <f t="shared" si="88"/>
        <v>0</v>
      </c>
      <c r="AA150" s="23">
        <f t="shared" si="88"/>
        <v>0</v>
      </c>
      <c r="AB150" s="23">
        <f t="shared" si="88"/>
        <v>0</v>
      </c>
      <c r="AC150" s="23">
        <f t="shared" si="88"/>
        <v>0</v>
      </c>
      <c r="AD150" s="23">
        <f t="shared" si="88"/>
        <v>0</v>
      </c>
      <c r="AE150" s="23">
        <f t="shared" si="88"/>
        <v>0</v>
      </c>
      <c r="AF150" s="23">
        <f t="shared" si="88"/>
        <v>0</v>
      </c>
      <c r="AG150" s="23">
        <f t="shared" si="88"/>
        <v>0</v>
      </c>
      <c r="AH150" s="23">
        <f t="shared" si="88"/>
        <v>0</v>
      </c>
      <c r="AI150" s="23">
        <f t="shared" si="88"/>
        <v>0</v>
      </c>
      <c r="AJ150" s="23">
        <f t="shared" si="88"/>
        <v>0</v>
      </c>
      <c r="AK150" s="23">
        <f t="shared" si="88"/>
        <v>0</v>
      </c>
      <c r="AL150" s="23">
        <f t="shared" si="88"/>
        <v>0</v>
      </c>
      <c r="AM150" s="23">
        <f t="shared" si="88"/>
        <v>0</v>
      </c>
    </row>
    <row r="151" spans="1:39" hidden="1" x14ac:dyDescent="0.25">
      <c r="A151" s="624"/>
      <c r="B151" s="74" t="s">
        <v>5</v>
      </c>
      <c r="C151" s="23">
        <f t="shared" si="80"/>
        <v>0</v>
      </c>
      <c r="D151" s="23">
        <f t="shared" si="81"/>
        <v>0</v>
      </c>
      <c r="E151" s="23">
        <f t="shared" ref="E151:AM151" si="89">IF(E31=0,0,((E13*0.5)+D31-E49)*E86*E118*E$2)</f>
        <v>0</v>
      </c>
      <c r="F151" s="23">
        <f t="shared" si="89"/>
        <v>0</v>
      </c>
      <c r="G151" s="23">
        <f t="shared" si="89"/>
        <v>0</v>
      </c>
      <c r="H151" s="23">
        <f t="shared" si="89"/>
        <v>0</v>
      </c>
      <c r="I151" s="23">
        <f t="shared" si="89"/>
        <v>0</v>
      </c>
      <c r="J151" s="23">
        <f t="shared" si="89"/>
        <v>0</v>
      </c>
      <c r="K151" s="23">
        <f t="shared" si="89"/>
        <v>0</v>
      </c>
      <c r="L151" s="23">
        <f t="shared" si="89"/>
        <v>0</v>
      </c>
      <c r="M151" s="23">
        <f t="shared" si="89"/>
        <v>0</v>
      </c>
      <c r="N151" s="23">
        <f t="shared" si="89"/>
        <v>0</v>
      </c>
      <c r="O151" s="23">
        <f t="shared" si="89"/>
        <v>0</v>
      </c>
      <c r="P151" s="23">
        <f t="shared" si="89"/>
        <v>0</v>
      </c>
      <c r="Q151" s="23">
        <f t="shared" si="89"/>
        <v>0</v>
      </c>
      <c r="R151" s="23">
        <f t="shared" si="89"/>
        <v>0</v>
      </c>
      <c r="S151" s="23">
        <f t="shared" si="89"/>
        <v>0</v>
      </c>
      <c r="T151" s="23">
        <f t="shared" si="89"/>
        <v>0</v>
      </c>
      <c r="U151" s="23">
        <f t="shared" si="89"/>
        <v>0</v>
      </c>
      <c r="V151" s="23">
        <f t="shared" si="89"/>
        <v>0</v>
      </c>
      <c r="W151" s="23">
        <f t="shared" si="89"/>
        <v>0</v>
      </c>
      <c r="X151" s="23">
        <f t="shared" si="89"/>
        <v>0</v>
      </c>
      <c r="Y151" s="23">
        <f t="shared" si="89"/>
        <v>0</v>
      </c>
      <c r="Z151" s="23">
        <f t="shared" si="89"/>
        <v>0</v>
      </c>
      <c r="AA151" s="23">
        <f t="shared" si="89"/>
        <v>0</v>
      </c>
      <c r="AB151" s="23">
        <f t="shared" si="89"/>
        <v>0</v>
      </c>
      <c r="AC151" s="23">
        <f t="shared" si="89"/>
        <v>0</v>
      </c>
      <c r="AD151" s="23">
        <f t="shared" si="89"/>
        <v>0</v>
      </c>
      <c r="AE151" s="23">
        <f t="shared" si="89"/>
        <v>0</v>
      </c>
      <c r="AF151" s="23">
        <f t="shared" si="89"/>
        <v>0</v>
      </c>
      <c r="AG151" s="23">
        <f t="shared" si="89"/>
        <v>0</v>
      </c>
      <c r="AH151" s="23">
        <f t="shared" si="89"/>
        <v>0</v>
      </c>
      <c r="AI151" s="23">
        <f t="shared" si="89"/>
        <v>0</v>
      </c>
      <c r="AJ151" s="23">
        <f t="shared" si="89"/>
        <v>0</v>
      </c>
      <c r="AK151" s="23">
        <f t="shared" si="89"/>
        <v>0</v>
      </c>
      <c r="AL151" s="23">
        <f t="shared" si="89"/>
        <v>0</v>
      </c>
      <c r="AM151" s="23">
        <f t="shared" si="89"/>
        <v>0</v>
      </c>
    </row>
    <row r="152" spans="1:39" hidden="1" x14ac:dyDescent="0.25">
      <c r="A152" s="624"/>
      <c r="B152" s="74" t="s">
        <v>22</v>
      </c>
      <c r="C152" s="23">
        <f t="shared" si="80"/>
        <v>0</v>
      </c>
      <c r="D152" s="23">
        <f t="shared" si="81"/>
        <v>0</v>
      </c>
      <c r="E152" s="23">
        <f t="shared" ref="E152:AM152" si="90">IF(E32=0,0,((E14*0.5)+D32-E50)*E87*E119*E$2)</f>
        <v>0</v>
      </c>
      <c r="F152" s="23">
        <f t="shared" si="90"/>
        <v>0</v>
      </c>
      <c r="G152" s="23">
        <f t="shared" si="90"/>
        <v>0</v>
      </c>
      <c r="H152" s="23">
        <f t="shared" si="90"/>
        <v>0</v>
      </c>
      <c r="I152" s="23">
        <f t="shared" si="90"/>
        <v>0</v>
      </c>
      <c r="J152" s="23">
        <f t="shared" si="90"/>
        <v>0</v>
      </c>
      <c r="K152" s="23">
        <f t="shared" si="90"/>
        <v>0</v>
      </c>
      <c r="L152" s="23">
        <f t="shared" si="90"/>
        <v>0</v>
      </c>
      <c r="M152" s="23">
        <f t="shared" si="90"/>
        <v>0</v>
      </c>
      <c r="N152" s="23">
        <f t="shared" si="90"/>
        <v>0</v>
      </c>
      <c r="O152" s="23">
        <f t="shared" si="90"/>
        <v>0</v>
      </c>
      <c r="P152" s="23">
        <f t="shared" si="90"/>
        <v>0</v>
      </c>
      <c r="Q152" s="23">
        <f t="shared" si="90"/>
        <v>0</v>
      </c>
      <c r="R152" s="23">
        <f t="shared" si="90"/>
        <v>0</v>
      </c>
      <c r="S152" s="23">
        <f t="shared" si="90"/>
        <v>0</v>
      </c>
      <c r="T152" s="23">
        <f t="shared" si="90"/>
        <v>0</v>
      </c>
      <c r="U152" s="23">
        <f t="shared" si="90"/>
        <v>0</v>
      </c>
      <c r="V152" s="23">
        <f t="shared" si="90"/>
        <v>0</v>
      </c>
      <c r="W152" s="23">
        <f t="shared" si="90"/>
        <v>0</v>
      </c>
      <c r="X152" s="23">
        <f t="shared" si="90"/>
        <v>0</v>
      </c>
      <c r="Y152" s="23">
        <f t="shared" si="90"/>
        <v>0</v>
      </c>
      <c r="Z152" s="23">
        <f t="shared" si="90"/>
        <v>0</v>
      </c>
      <c r="AA152" s="23">
        <f t="shared" si="90"/>
        <v>0</v>
      </c>
      <c r="AB152" s="23">
        <f t="shared" si="90"/>
        <v>0</v>
      </c>
      <c r="AC152" s="23">
        <f t="shared" si="90"/>
        <v>0</v>
      </c>
      <c r="AD152" s="23">
        <f t="shared" si="90"/>
        <v>0</v>
      </c>
      <c r="AE152" s="23">
        <f t="shared" si="90"/>
        <v>0</v>
      </c>
      <c r="AF152" s="23">
        <f t="shared" si="90"/>
        <v>0</v>
      </c>
      <c r="AG152" s="23">
        <f t="shared" si="90"/>
        <v>0</v>
      </c>
      <c r="AH152" s="23">
        <f t="shared" si="90"/>
        <v>0</v>
      </c>
      <c r="AI152" s="23">
        <f t="shared" si="90"/>
        <v>0</v>
      </c>
      <c r="AJ152" s="23">
        <f t="shared" si="90"/>
        <v>0</v>
      </c>
      <c r="AK152" s="23">
        <f t="shared" si="90"/>
        <v>0</v>
      </c>
      <c r="AL152" s="23">
        <f t="shared" si="90"/>
        <v>0</v>
      </c>
      <c r="AM152" s="23">
        <f t="shared" si="90"/>
        <v>0</v>
      </c>
    </row>
    <row r="153" spans="1:39" hidden="1" x14ac:dyDescent="0.25">
      <c r="A153" s="624"/>
      <c r="B153" s="74" t="s">
        <v>23</v>
      </c>
      <c r="C153" s="23">
        <f t="shared" si="80"/>
        <v>0</v>
      </c>
      <c r="D153" s="23">
        <f t="shared" si="81"/>
        <v>0</v>
      </c>
      <c r="E153" s="23">
        <f t="shared" ref="E153:AM153" si="91">IF(E33=0,0,((E15*0.5)+D33-E51)*E88*E120*E$2)</f>
        <v>0</v>
      </c>
      <c r="F153" s="23">
        <f t="shared" si="91"/>
        <v>0</v>
      </c>
      <c r="G153" s="23">
        <f t="shared" si="91"/>
        <v>0</v>
      </c>
      <c r="H153" s="23">
        <f t="shared" si="91"/>
        <v>0</v>
      </c>
      <c r="I153" s="23">
        <f t="shared" si="91"/>
        <v>0</v>
      </c>
      <c r="J153" s="23">
        <f t="shared" si="91"/>
        <v>0</v>
      </c>
      <c r="K153" s="23">
        <f t="shared" si="91"/>
        <v>0</v>
      </c>
      <c r="L153" s="23">
        <f t="shared" si="91"/>
        <v>0</v>
      </c>
      <c r="M153" s="23">
        <f t="shared" si="91"/>
        <v>0</v>
      </c>
      <c r="N153" s="23">
        <f t="shared" si="91"/>
        <v>0</v>
      </c>
      <c r="O153" s="23">
        <f t="shared" si="91"/>
        <v>0</v>
      </c>
      <c r="P153" s="23">
        <f t="shared" si="91"/>
        <v>0</v>
      </c>
      <c r="Q153" s="23">
        <f t="shared" si="91"/>
        <v>0</v>
      </c>
      <c r="R153" s="23">
        <f t="shared" si="91"/>
        <v>0</v>
      </c>
      <c r="S153" s="23">
        <f t="shared" si="91"/>
        <v>0</v>
      </c>
      <c r="T153" s="23">
        <f t="shared" si="91"/>
        <v>0</v>
      </c>
      <c r="U153" s="23">
        <f t="shared" si="91"/>
        <v>0</v>
      </c>
      <c r="V153" s="23">
        <f t="shared" si="91"/>
        <v>0</v>
      </c>
      <c r="W153" s="23">
        <f t="shared" si="91"/>
        <v>0</v>
      </c>
      <c r="X153" s="23">
        <f t="shared" si="91"/>
        <v>0</v>
      </c>
      <c r="Y153" s="23">
        <f t="shared" si="91"/>
        <v>0</v>
      </c>
      <c r="Z153" s="23">
        <f t="shared" si="91"/>
        <v>0</v>
      </c>
      <c r="AA153" s="23">
        <f t="shared" si="91"/>
        <v>0</v>
      </c>
      <c r="AB153" s="23">
        <f t="shared" si="91"/>
        <v>0</v>
      </c>
      <c r="AC153" s="23">
        <f t="shared" si="91"/>
        <v>0</v>
      </c>
      <c r="AD153" s="23">
        <f t="shared" si="91"/>
        <v>0</v>
      </c>
      <c r="AE153" s="23">
        <f t="shared" si="91"/>
        <v>0</v>
      </c>
      <c r="AF153" s="23">
        <f t="shared" si="91"/>
        <v>0</v>
      </c>
      <c r="AG153" s="23">
        <f t="shared" si="91"/>
        <v>0</v>
      </c>
      <c r="AH153" s="23">
        <f t="shared" si="91"/>
        <v>0</v>
      </c>
      <c r="AI153" s="23">
        <f t="shared" si="91"/>
        <v>0</v>
      </c>
      <c r="AJ153" s="23">
        <f t="shared" si="91"/>
        <v>0</v>
      </c>
      <c r="AK153" s="23">
        <f t="shared" si="91"/>
        <v>0</v>
      </c>
      <c r="AL153" s="23">
        <f t="shared" si="91"/>
        <v>0</v>
      </c>
      <c r="AM153" s="23">
        <f t="shared" si="91"/>
        <v>0</v>
      </c>
    </row>
    <row r="154" spans="1:39" ht="15.75" hidden="1" customHeight="1" x14ac:dyDescent="0.25">
      <c r="A154" s="624"/>
      <c r="B154" s="74" t="s">
        <v>7</v>
      </c>
      <c r="C154" s="23">
        <f t="shared" si="80"/>
        <v>0</v>
      </c>
      <c r="D154" s="23">
        <f t="shared" si="81"/>
        <v>0</v>
      </c>
      <c r="E154" s="23">
        <f t="shared" ref="E154:AM154" si="92">IF(E34=0,0,((E16*0.5)+D34-E52)*E89*E121*E$2)</f>
        <v>0</v>
      </c>
      <c r="F154" s="23">
        <f t="shared" si="92"/>
        <v>0</v>
      </c>
      <c r="G154" s="23">
        <f t="shared" si="92"/>
        <v>0</v>
      </c>
      <c r="H154" s="23">
        <f t="shared" si="92"/>
        <v>0</v>
      </c>
      <c r="I154" s="23">
        <f t="shared" si="92"/>
        <v>0</v>
      </c>
      <c r="J154" s="23">
        <f t="shared" si="92"/>
        <v>0</v>
      </c>
      <c r="K154" s="23">
        <f t="shared" si="92"/>
        <v>0</v>
      </c>
      <c r="L154" s="23">
        <f t="shared" si="92"/>
        <v>0</v>
      </c>
      <c r="M154" s="23">
        <f t="shared" si="92"/>
        <v>0</v>
      </c>
      <c r="N154" s="23">
        <f t="shared" si="92"/>
        <v>0</v>
      </c>
      <c r="O154" s="23">
        <f t="shared" si="92"/>
        <v>0</v>
      </c>
      <c r="P154" s="23">
        <f t="shared" si="92"/>
        <v>0</v>
      </c>
      <c r="Q154" s="23">
        <f t="shared" si="92"/>
        <v>0</v>
      </c>
      <c r="R154" s="23">
        <f t="shared" si="92"/>
        <v>0</v>
      </c>
      <c r="S154" s="23">
        <f t="shared" si="92"/>
        <v>0</v>
      </c>
      <c r="T154" s="23">
        <f t="shared" si="92"/>
        <v>0</v>
      </c>
      <c r="U154" s="23">
        <f t="shared" si="92"/>
        <v>0</v>
      </c>
      <c r="V154" s="23">
        <f t="shared" si="92"/>
        <v>0</v>
      </c>
      <c r="W154" s="23">
        <f t="shared" si="92"/>
        <v>0</v>
      </c>
      <c r="X154" s="23">
        <f t="shared" si="92"/>
        <v>0</v>
      </c>
      <c r="Y154" s="23">
        <f t="shared" si="92"/>
        <v>0</v>
      </c>
      <c r="Z154" s="23">
        <f t="shared" si="92"/>
        <v>0</v>
      </c>
      <c r="AA154" s="23">
        <f t="shared" si="92"/>
        <v>0</v>
      </c>
      <c r="AB154" s="23">
        <f t="shared" si="92"/>
        <v>0</v>
      </c>
      <c r="AC154" s="23">
        <f t="shared" si="92"/>
        <v>0</v>
      </c>
      <c r="AD154" s="23">
        <f t="shared" si="92"/>
        <v>0</v>
      </c>
      <c r="AE154" s="23">
        <f t="shared" si="92"/>
        <v>0</v>
      </c>
      <c r="AF154" s="23">
        <f t="shared" si="92"/>
        <v>0</v>
      </c>
      <c r="AG154" s="23">
        <f t="shared" si="92"/>
        <v>0</v>
      </c>
      <c r="AH154" s="23">
        <f t="shared" si="92"/>
        <v>0</v>
      </c>
      <c r="AI154" s="23">
        <f t="shared" si="92"/>
        <v>0</v>
      </c>
      <c r="AJ154" s="23">
        <f t="shared" si="92"/>
        <v>0</v>
      </c>
      <c r="AK154" s="23">
        <f t="shared" si="92"/>
        <v>0</v>
      </c>
      <c r="AL154" s="23">
        <f t="shared" si="92"/>
        <v>0</v>
      </c>
      <c r="AM154" s="23">
        <f t="shared" si="92"/>
        <v>0</v>
      </c>
    </row>
    <row r="155" spans="1:39" ht="15.75" hidden="1" customHeight="1" x14ac:dyDescent="0.25">
      <c r="A155" s="624"/>
      <c r="B155" s="74" t="s">
        <v>8</v>
      </c>
      <c r="C155" s="23">
        <f t="shared" si="80"/>
        <v>0</v>
      </c>
      <c r="D155" s="23">
        <f t="shared" si="81"/>
        <v>0</v>
      </c>
      <c r="E155" s="23">
        <f t="shared" ref="E155:AM155" si="93">IF(E35=0,0,((E17*0.5)+D35-E53)*E90*E122*E$2)</f>
        <v>0</v>
      </c>
      <c r="F155" s="23">
        <f t="shared" si="93"/>
        <v>0</v>
      </c>
      <c r="G155" s="23">
        <f t="shared" si="93"/>
        <v>0</v>
      </c>
      <c r="H155" s="23">
        <f t="shared" si="93"/>
        <v>0</v>
      </c>
      <c r="I155" s="23">
        <f t="shared" si="93"/>
        <v>0</v>
      </c>
      <c r="J155" s="23">
        <f t="shared" si="93"/>
        <v>0</v>
      </c>
      <c r="K155" s="23">
        <f t="shared" si="93"/>
        <v>0</v>
      </c>
      <c r="L155" s="23">
        <f t="shared" si="93"/>
        <v>0</v>
      </c>
      <c r="M155" s="23">
        <f t="shared" si="93"/>
        <v>0</v>
      </c>
      <c r="N155" s="23">
        <f t="shared" si="93"/>
        <v>0</v>
      </c>
      <c r="O155" s="23">
        <f t="shared" si="93"/>
        <v>0</v>
      </c>
      <c r="P155" s="23">
        <f t="shared" si="93"/>
        <v>0</v>
      </c>
      <c r="Q155" s="23">
        <f t="shared" si="93"/>
        <v>0</v>
      </c>
      <c r="R155" s="23">
        <f t="shared" si="93"/>
        <v>0</v>
      </c>
      <c r="S155" s="23">
        <f t="shared" si="93"/>
        <v>0</v>
      </c>
      <c r="T155" s="23">
        <f t="shared" si="93"/>
        <v>0</v>
      </c>
      <c r="U155" s="23">
        <f t="shared" si="93"/>
        <v>0</v>
      </c>
      <c r="V155" s="23">
        <f t="shared" si="93"/>
        <v>0</v>
      </c>
      <c r="W155" s="23">
        <f t="shared" si="93"/>
        <v>0</v>
      </c>
      <c r="X155" s="23">
        <f t="shared" si="93"/>
        <v>0</v>
      </c>
      <c r="Y155" s="23">
        <f t="shared" si="93"/>
        <v>0</v>
      </c>
      <c r="Z155" s="23">
        <f t="shared" si="93"/>
        <v>0</v>
      </c>
      <c r="AA155" s="23">
        <f t="shared" si="93"/>
        <v>0</v>
      </c>
      <c r="AB155" s="23">
        <f t="shared" si="93"/>
        <v>0</v>
      </c>
      <c r="AC155" s="23">
        <f t="shared" si="93"/>
        <v>0</v>
      </c>
      <c r="AD155" s="23">
        <f t="shared" si="93"/>
        <v>0</v>
      </c>
      <c r="AE155" s="23">
        <f t="shared" si="93"/>
        <v>0</v>
      </c>
      <c r="AF155" s="23">
        <f t="shared" si="93"/>
        <v>0</v>
      </c>
      <c r="AG155" s="23">
        <f t="shared" si="93"/>
        <v>0</v>
      </c>
      <c r="AH155" s="23">
        <f t="shared" si="93"/>
        <v>0</v>
      </c>
      <c r="AI155" s="23">
        <f t="shared" si="93"/>
        <v>0</v>
      </c>
      <c r="AJ155" s="23">
        <f t="shared" si="93"/>
        <v>0</v>
      </c>
      <c r="AK155" s="23">
        <f t="shared" si="93"/>
        <v>0</v>
      </c>
      <c r="AL155" s="23">
        <f t="shared" si="93"/>
        <v>0</v>
      </c>
      <c r="AM155" s="23">
        <f t="shared" si="93"/>
        <v>0</v>
      </c>
    </row>
    <row r="156" spans="1:39" ht="15.75" hidden="1" customHeight="1" x14ac:dyDescent="0.25">
      <c r="A156" s="624"/>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ht="15.75" hidden="1" customHeight="1" x14ac:dyDescent="0.25">
      <c r="A157" s="624"/>
      <c r="B157" s="226" t="s">
        <v>25</v>
      </c>
      <c r="C157" s="23">
        <f>SUM(C143:C156)</f>
        <v>0</v>
      </c>
      <c r="D157" s="23">
        <f>SUM(D143:D156)</f>
        <v>0</v>
      </c>
      <c r="E157" s="23">
        <f t="shared" ref="E157:AM157" si="94">SUM(E143:E156)</f>
        <v>0</v>
      </c>
      <c r="F157" s="23">
        <f t="shared" si="94"/>
        <v>0</v>
      </c>
      <c r="G157" s="23">
        <f t="shared" si="94"/>
        <v>0</v>
      </c>
      <c r="H157" s="23">
        <f t="shared" si="94"/>
        <v>0</v>
      </c>
      <c r="I157" s="23">
        <f t="shared" si="94"/>
        <v>0</v>
      </c>
      <c r="J157" s="23">
        <f t="shared" si="94"/>
        <v>0</v>
      </c>
      <c r="K157" s="23">
        <f t="shared" si="94"/>
        <v>0</v>
      </c>
      <c r="L157" s="23">
        <f t="shared" si="94"/>
        <v>0</v>
      </c>
      <c r="M157" s="23">
        <f t="shared" si="94"/>
        <v>0</v>
      </c>
      <c r="N157" s="23">
        <f t="shared" si="94"/>
        <v>0</v>
      </c>
      <c r="O157" s="23">
        <f t="shared" si="94"/>
        <v>0</v>
      </c>
      <c r="P157" s="23">
        <f t="shared" si="94"/>
        <v>0</v>
      </c>
      <c r="Q157" s="23">
        <f t="shared" si="94"/>
        <v>0</v>
      </c>
      <c r="R157" s="23">
        <f t="shared" si="94"/>
        <v>0</v>
      </c>
      <c r="S157" s="23">
        <f t="shared" si="94"/>
        <v>0</v>
      </c>
      <c r="T157" s="23">
        <f t="shared" si="94"/>
        <v>0</v>
      </c>
      <c r="U157" s="23">
        <f t="shared" si="94"/>
        <v>0</v>
      </c>
      <c r="V157" s="23">
        <f t="shared" si="94"/>
        <v>0</v>
      </c>
      <c r="W157" s="23">
        <f t="shared" si="94"/>
        <v>0</v>
      </c>
      <c r="X157" s="23">
        <f t="shared" si="94"/>
        <v>0</v>
      </c>
      <c r="Y157" s="23">
        <f t="shared" si="94"/>
        <v>0</v>
      </c>
      <c r="Z157" s="23">
        <f t="shared" si="94"/>
        <v>0</v>
      </c>
      <c r="AA157" s="23">
        <f t="shared" si="94"/>
        <v>0</v>
      </c>
      <c r="AB157" s="23">
        <f t="shared" si="94"/>
        <v>0</v>
      </c>
      <c r="AC157" s="23">
        <f t="shared" si="94"/>
        <v>0</v>
      </c>
      <c r="AD157" s="23">
        <f t="shared" si="94"/>
        <v>0</v>
      </c>
      <c r="AE157" s="23">
        <f t="shared" si="94"/>
        <v>0</v>
      </c>
      <c r="AF157" s="23">
        <f t="shared" si="94"/>
        <v>0</v>
      </c>
      <c r="AG157" s="23">
        <f t="shared" si="94"/>
        <v>0</v>
      </c>
      <c r="AH157" s="23">
        <f t="shared" si="94"/>
        <v>0</v>
      </c>
      <c r="AI157" s="23">
        <f t="shared" si="94"/>
        <v>0</v>
      </c>
      <c r="AJ157" s="23">
        <f t="shared" si="94"/>
        <v>0</v>
      </c>
      <c r="AK157" s="23">
        <f t="shared" si="94"/>
        <v>0</v>
      </c>
      <c r="AL157" s="23">
        <f t="shared" si="94"/>
        <v>0</v>
      </c>
      <c r="AM157" s="23">
        <f t="shared" si="94"/>
        <v>0</v>
      </c>
    </row>
    <row r="158" spans="1:39" ht="16.5" hidden="1" customHeight="1" thickBot="1" x14ac:dyDescent="0.3">
      <c r="A158" s="625"/>
      <c r="B158" s="127" t="s">
        <v>26</v>
      </c>
      <c r="C158" s="24">
        <f>C157</f>
        <v>0</v>
      </c>
      <c r="D158" s="24">
        <f>C158+D157</f>
        <v>0</v>
      </c>
      <c r="E158" s="24">
        <f t="shared" ref="E158:AM158" si="95">D158+E157</f>
        <v>0</v>
      </c>
      <c r="F158" s="24">
        <f t="shared" si="95"/>
        <v>0</v>
      </c>
      <c r="G158" s="24">
        <f t="shared" si="95"/>
        <v>0</v>
      </c>
      <c r="H158" s="24">
        <f t="shared" si="95"/>
        <v>0</v>
      </c>
      <c r="I158" s="24">
        <f t="shared" si="95"/>
        <v>0</v>
      </c>
      <c r="J158" s="24">
        <f t="shared" si="95"/>
        <v>0</v>
      </c>
      <c r="K158" s="24">
        <f t="shared" si="95"/>
        <v>0</v>
      </c>
      <c r="L158" s="24">
        <f t="shared" si="95"/>
        <v>0</v>
      </c>
      <c r="M158" s="24">
        <f t="shared" si="95"/>
        <v>0</v>
      </c>
      <c r="N158" s="24">
        <f t="shared" si="95"/>
        <v>0</v>
      </c>
      <c r="O158" s="24">
        <f t="shared" si="95"/>
        <v>0</v>
      </c>
      <c r="P158" s="24">
        <f t="shared" si="95"/>
        <v>0</v>
      </c>
      <c r="Q158" s="24">
        <f t="shared" si="95"/>
        <v>0</v>
      </c>
      <c r="R158" s="24">
        <f t="shared" si="95"/>
        <v>0</v>
      </c>
      <c r="S158" s="24">
        <f t="shared" si="95"/>
        <v>0</v>
      </c>
      <c r="T158" s="24">
        <f t="shared" si="95"/>
        <v>0</v>
      </c>
      <c r="U158" s="24">
        <f t="shared" si="95"/>
        <v>0</v>
      </c>
      <c r="V158" s="24">
        <f t="shared" si="95"/>
        <v>0</v>
      </c>
      <c r="W158" s="24">
        <f t="shared" si="95"/>
        <v>0</v>
      </c>
      <c r="X158" s="24">
        <f t="shared" si="95"/>
        <v>0</v>
      </c>
      <c r="Y158" s="24">
        <f t="shared" si="95"/>
        <v>0</v>
      </c>
      <c r="Z158" s="24">
        <f t="shared" si="95"/>
        <v>0</v>
      </c>
      <c r="AA158" s="24">
        <f t="shared" si="95"/>
        <v>0</v>
      </c>
      <c r="AB158" s="24">
        <f t="shared" si="95"/>
        <v>0</v>
      </c>
      <c r="AC158" s="24">
        <f t="shared" si="95"/>
        <v>0</v>
      </c>
      <c r="AD158" s="24">
        <f t="shared" si="95"/>
        <v>0</v>
      </c>
      <c r="AE158" s="24">
        <f t="shared" si="95"/>
        <v>0</v>
      </c>
      <c r="AF158" s="24">
        <f t="shared" si="95"/>
        <v>0</v>
      </c>
      <c r="AG158" s="24">
        <f t="shared" si="95"/>
        <v>0</v>
      </c>
      <c r="AH158" s="24">
        <f t="shared" si="95"/>
        <v>0</v>
      </c>
      <c r="AI158" s="24">
        <f t="shared" si="95"/>
        <v>0</v>
      </c>
      <c r="AJ158" s="24">
        <f t="shared" si="95"/>
        <v>0</v>
      </c>
      <c r="AK158" s="24">
        <f t="shared" si="95"/>
        <v>0</v>
      </c>
      <c r="AL158" s="24">
        <f t="shared" si="95"/>
        <v>0</v>
      </c>
      <c r="AM158" s="24">
        <f t="shared" si="95"/>
        <v>0</v>
      </c>
    </row>
    <row r="159" spans="1:39" hidden="1" x14ac:dyDescent="0.25">
      <c r="A159" s="95"/>
      <c r="B159" s="95"/>
      <c r="C159" s="97"/>
      <c r="D159" s="97"/>
      <c r="E159" s="97"/>
      <c r="F159" s="97"/>
      <c r="G159" s="97"/>
      <c r="H159" s="97"/>
      <c r="I159" s="97"/>
      <c r="J159" s="97"/>
      <c r="K159" s="97"/>
      <c r="L159" s="97"/>
      <c r="M159" s="97"/>
      <c r="N159" s="97"/>
    </row>
    <row r="160" spans="1:39" ht="15.75" hidden="1" thickBot="1" x14ac:dyDescent="0.3">
      <c r="A160" s="95"/>
      <c r="B160" s="95"/>
      <c r="C160" s="97"/>
      <c r="D160" s="97"/>
      <c r="E160" s="97"/>
      <c r="F160" s="97"/>
      <c r="G160" s="97"/>
      <c r="H160" s="97"/>
      <c r="I160" s="97"/>
      <c r="J160" s="97"/>
      <c r="K160" s="97"/>
      <c r="L160" s="97"/>
      <c r="M160" s="97"/>
      <c r="N160" s="97"/>
    </row>
    <row r="161" spans="1:39" ht="16.5" hidden="1" thickBot="1" x14ac:dyDescent="0.3">
      <c r="A161" s="623" t="s">
        <v>121</v>
      </c>
      <c r="B161" s="247" t="s">
        <v>117</v>
      </c>
      <c r="C161" s="135">
        <f>C$4</f>
        <v>45292</v>
      </c>
      <c r="D161" s="135">
        <f t="shared" ref="D161:AM161" si="96">D$4</f>
        <v>45323</v>
      </c>
      <c r="E161" s="135">
        <f t="shared" si="96"/>
        <v>45352</v>
      </c>
      <c r="F161" s="135">
        <f t="shared" si="96"/>
        <v>45383</v>
      </c>
      <c r="G161" s="135">
        <f t="shared" si="96"/>
        <v>45413</v>
      </c>
      <c r="H161" s="135">
        <f t="shared" si="96"/>
        <v>45444</v>
      </c>
      <c r="I161" s="135">
        <f t="shared" si="96"/>
        <v>45474</v>
      </c>
      <c r="J161" s="135">
        <f t="shared" si="96"/>
        <v>45505</v>
      </c>
      <c r="K161" s="135">
        <f t="shared" si="96"/>
        <v>45536</v>
      </c>
      <c r="L161" s="135">
        <f t="shared" si="96"/>
        <v>45566</v>
      </c>
      <c r="M161" s="135">
        <f t="shared" si="96"/>
        <v>45597</v>
      </c>
      <c r="N161" s="135">
        <f t="shared" si="96"/>
        <v>45627</v>
      </c>
      <c r="O161" s="135">
        <f t="shared" si="96"/>
        <v>45658</v>
      </c>
      <c r="P161" s="135">
        <f t="shared" si="96"/>
        <v>45689</v>
      </c>
      <c r="Q161" s="135">
        <f t="shared" si="96"/>
        <v>45717</v>
      </c>
      <c r="R161" s="135">
        <f t="shared" si="96"/>
        <v>45748</v>
      </c>
      <c r="S161" s="135">
        <f t="shared" si="96"/>
        <v>45778</v>
      </c>
      <c r="T161" s="135">
        <f t="shared" si="96"/>
        <v>45809</v>
      </c>
      <c r="U161" s="135">
        <f t="shared" si="96"/>
        <v>45839</v>
      </c>
      <c r="V161" s="135">
        <f t="shared" si="96"/>
        <v>45870</v>
      </c>
      <c r="W161" s="135">
        <f t="shared" si="96"/>
        <v>45901</v>
      </c>
      <c r="X161" s="135">
        <f t="shared" si="96"/>
        <v>45931</v>
      </c>
      <c r="Y161" s="135">
        <f t="shared" si="96"/>
        <v>45962</v>
      </c>
      <c r="Z161" s="135">
        <f t="shared" si="96"/>
        <v>45992</v>
      </c>
      <c r="AA161" s="135">
        <f t="shared" si="96"/>
        <v>46023</v>
      </c>
      <c r="AB161" s="135">
        <f t="shared" si="96"/>
        <v>46054</v>
      </c>
      <c r="AC161" s="135">
        <f t="shared" si="96"/>
        <v>46082</v>
      </c>
      <c r="AD161" s="135">
        <f t="shared" si="96"/>
        <v>46113</v>
      </c>
      <c r="AE161" s="135">
        <f t="shared" si="96"/>
        <v>46143</v>
      </c>
      <c r="AF161" s="135">
        <f t="shared" si="96"/>
        <v>46174</v>
      </c>
      <c r="AG161" s="135">
        <f t="shared" si="96"/>
        <v>46204</v>
      </c>
      <c r="AH161" s="135">
        <f t="shared" si="96"/>
        <v>46235</v>
      </c>
      <c r="AI161" s="135">
        <f t="shared" si="96"/>
        <v>46266</v>
      </c>
      <c r="AJ161" s="135">
        <f t="shared" si="96"/>
        <v>46296</v>
      </c>
      <c r="AK161" s="135">
        <f t="shared" si="96"/>
        <v>46327</v>
      </c>
      <c r="AL161" s="135">
        <f t="shared" si="96"/>
        <v>46357</v>
      </c>
      <c r="AM161" s="135">
        <f t="shared" si="96"/>
        <v>46388</v>
      </c>
    </row>
    <row r="162" spans="1:39" hidden="1" x14ac:dyDescent="0.25">
      <c r="A162" s="624"/>
      <c r="B162" s="227" t="s">
        <v>19</v>
      </c>
      <c r="C162" s="23">
        <f>IF(C23=0,0,((C5*0.5)-C41)*C78*C127*C$2)</f>
        <v>0</v>
      </c>
      <c r="D162" s="23">
        <f>IF(D23=0,0,((D5*0.5)+C23-D41)*D78*D127*D$2)</f>
        <v>0</v>
      </c>
      <c r="E162" s="23">
        <f t="shared" ref="E162:AM162" si="97">IF(E23=0,0,((E5*0.5)+D23-E41)*E78*E127*E$2)</f>
        <v>0</v>
      </c>
      <c r="F162" s="23">
        <f t="shared" si="97"/>
        <v>0</v>
      </c>
      <c r="G162" s="23">
        <f t="shared" si="97"/>
        <v>0</v>
      </c>
      <c r="H162" s="23">
        <f t="shared" si="97"/>
        <v>0</v>
      </c>
      <c r="I162" s="23">
        <f t="shared" si="97"/>
        <v>0</v>
      </c>
      <c r="J162" s="23">
        <f t="shared" si="97"/>
        <v>0</v>
      </c>
      <c r="K162" s="23">
        <f t="shared" si="97"/>
        <v>0</v>
      </c>
      <c r="L162" s="23">
        <f t="shared" si="97"/>
        <v>0</v>
      </c>
      <c r="M162" s="23">
        <f t="shared" si="97"/>
        <v>0</v>
      </c>
      <c r="N162" s="23">
        <f t="shared" si="97"/>
        <v>0</v>
      </c>
      <c r="O162" s="23">
        <f t="shared" si="97"/>
        <v>0</v>
      </c>
      <c r="P162" s="23">
        <f t="shared" si="97"/>
        <v>0</v>
      </c>
      <c r="Q162" s="23">
        <f t="shared" si="97"/>
        <v>0</v>
      </c>
      <c r="R162" s="23">
        <f t="shared" si="97"/>
        <v>0</v>
      </c>
      <c r="S162" s="23">
        <f t="shared" si="97"/>
        <v>0</v>
      </c>
      <c r="T162" s="23">
        <f t="shared" si="97"/>
        <v>0</v>
      </c>
      <c r="U162" s="23">
        <f t="shared" si="97"/>
        <v>0</v>
      </c>
      <c r="V162" s="23">
        <f t="shared" si="97"/>
        <v>0</v>
      </c>
      <c r="W162" s="23">
        <f t="shared" si="97"/>
        <v>0</v>
      </c>
      <c r="X162" s="23">
        <f t="shared" si="97"/>
        <v>0</v>
      </c>
      <c r="Y162" s="23">
        <f t="shared" si="97"/>
        <v>0</v>
      </c>
      <c r="Z162" s="23">
        <f t="shared" si="97"/>
        <v>0</v>
      </c>
      <c r="AA162" s="23">
        <f t="shared" si="97"/>
        <v>0</v>
      </c>
      <c r="AB162" s="23">
        <f t="shared" si="97"/>
        <v>0</v>
      </c>
      <c r="AC162" s="23">
        <f t="shared" si="97"/>
        <v>0</v>
      </c>
      <c r="AD162" s="23">
        <f t="shared" si="97"/>
        <v>0</v>
      </c>
      <c r="AE162" s="23">
        <f t="shared" si="97"/>
        <v>0</v>
      </c>
      <c r="AF162" s="23">
        <f t="shared" si="97"/>
        <v>0</v>
      </c>
      <c r="AG162" s="23">
        <f t="shared" si="97"/>
        <v>0</v>
      </c>
      <c r="AH162" s="23">
        <f t="shared" si="97"/>
        <v>0</v>
      </c>
      <c r="AI162" s="23">
        <f t="shared" si="97"/>
        <v>0</v>
      </c>
      <c r="AJ162" s="23">
        <f t="shared" si="97"/>
        <v>0</v>
      </c>
      <c r="AK162" s="23">
        <f t="shared" si="97"/>
        <v>0</v>
      </c>
      <c r="AL162" s="23">
        <f t="shared" si="97"/>
        <v>0</v>
      </c>
      <c r="AM162" s="23">
        <f t="shared" si="97"/>
        <v>0</v>
      </c>
    </row>
    <row r="163" spans="1:39" hidden="1" x14ac:dyDescent="0.25">
      <c r="A163" s="624"/>
      <c r="B163" s="227" t="s">
        <v>0</v>
      </c>
      <c r="C163" s="23">
        <f t="shared" ref="C163:C174" si="98">IF(C24=0,0,((C6*0.5)-C42)*C79*C128*C$2)</f>
        <v>0</v>
      </c>
      <c r="D163" s="23">
        <f t="shared" ref="D163:D174" si="99">IF(D24=0,0,((D6*0.5)+C24-D42)*D79*D128*D$2)</f>
        <v>0</v>
      </c>
      <c r="E163" s="23">
        <f t="shared" ref="E163:AM163" si="100">IF(E24=0,0,((E6*0.5)+D24-E42)*E79*E128*E$2)</f>
        <v>0</v>
      </c>
      <c r="F163" s="23">
        <f t="shared" si="100"/>
        <v>0</v>
      </c>
      <c r="G163" s="23">
        <f t="shared" si="100"/>
        <v>0</v>
      </c>
      <c r="H163" s="23">
        <f t="shared" si="100"/>
        <v>0</v>
      </c>
      <c r="I163" s="23">
        <f t="shared" si="100"/>
        <v>0</v>
      </c>
      <c r="J163" s="23">
        <f t="shared" si="100"/>
        <v>0</v>
      </c>
      <c r="K163" s="23">
        <f t="shared" si="100"/>
        <v>0</v>
      </c>
      <c r="L163" s="23">
        <f t="shared" si="100"/>
        <v>0</v>
      </c>
      <c r="M163" s="23">
        <f t="shared" si="100"/>
        <v>0</v>
      </c>
      <c r="N163" s="23">
        <f t="shared" si="100"/>
        <v>0</v>
      </c>
      <c r="O163" s="23">
        <f t="shared" si="100"/>
        <v>0</v>
      </c>
      <c r="P163" s="23">
        <f t="shared" si="100"/>
        <v>0</v>
      </c>
      <c r="Q163" s="23">
        <f t="shared" si="100"/>
        <v>0</v>
      </c>
      <c r="R163" s="23">
        <f t="shared" si="100"/>
        <v>0</v>
      </c>
      <c r="S163" s="23">
        <f t="shared" si="100"/>
        <v>0</v>
      </c>
      <c r="T163" s="23">
        <f t="shared" si="100"/>
        <v>0</v>
      </c>
      <c r="U163" s="23">
        <f t="shared" si="100"/>
        <v>0</v>
      </c>
      <c r="V163" s="23">
        <f t="shared" si="100"/>
        <v>0</v>
      </c>
      <c r="W163" s="23">
        <f t="shared" si="100"/>
        <v>0</v>
      </c>
      <c r="X163" s="23">
        <f t="shared" si="100"/>
        <v>0</v>
      </c>
      <c r="Y163" s="23">
        <f t="shared" si="100"/>
        <v>0</v>
      </c>
      <c r="Z163" s="23">
        <f t="shared" si="100"/>
        <v>0</v>
      </c>
      <c r="AA163" s="23">
        <f t="shared" si="100"/>
        <v>0</v>
      </c>
      <c r="AB163" s="23">
        <f t="shared" si="100"/>
        <v>0</v>
      </c>
      <c r="AC163" s="23">
        <f t="shared" si="100"/>
        <v>0</v>
      </c>
      <c r="AD163" s="23">
        <f t="shared" si="100"/>
        <v>0</v>
      </c>
      <c r="AE163" s="23">
        <f t="shared" si="100"/>
        <v>0</v>
      </c>
      <c r="AF163" s="23">
        <f t="shared" si="100"/>
        <v>0</v>
      </c>
      <c r="AG163" s="23">
        <f t="shared" si="100"/>
        <v>0</v>
      </c>
      <c r="AH163" s="23">
        <f t="shared" si="100"/>
        <v>0</v>
      </c>
      <c r="AI163" s="23">
        <f t="shared" si="100"/>
        <v>0</v>
      </c>
      <c r="AJ163" s="23">
        <f t="shared" si="100"/>
        <v>0</v>
      </c>
      <c r="AK163" s="23">
        <f t="shared" si="100"/>
        <v>0</v>
      </c>
      <c r="AL163" s="23">
        <f t="shared" si="100"/>
        <v>0</v>
      </c>
      <c r="AM163" s="23">
        <f t="shared" si="100"/>
        <v>0</v>
      </c>
    </row>
    <row r="164" spans="1:39" hidden="1" x14ac:dyDescent="0.25">
      <c r="A164" s="624"/>
      <c r="B164" s="227" t="s">
        <v>20</v>
      </c>
      <c r="C164" s="23">
        <f t="shared" si="98"/>
        <v>0</v>
      </c>
      <c r="D164" s="23">
        <f t="shared" si="99"/>
        <v>0</v>
      </c>
      <c r="E164" s="23">
        <f t="shared" ref="E164:AM164" si="101">IF(E25=0,0,((E7*0.5)+D25-E43)*E80*E129*E$2)</f>
        <v>0</v>
      </c>
      <c r="F164" s="23">
        <f t="shared" si="101"/>
        <v>0</v>
      </c>
      <c r="G164" s="23">
        <f t="shared" si="101"/>
        <v>0</v>
      </c>
      <c r="H164" s="23">
        <f t="shared" si="101"/>
        <v>0</v>
      </c>
      <c r="I164" s="23">
        <f t="shared" si="101"/>
        <v>0</v>
      </c>
      <c r="J164" s="23">
        <f t="shared" si="101"/>
        <v>0</v>
      </c>
      <c r="K164" s="23">
        <f t="shared" si="101"/>
        <v>0</v>
      </c>
      <c r="L164" s="23">
        <f t="shared" si="101"/>
        <v>0</v>
      </c>
      <c r="M164" s="23">
        <f t="shared" si="101"/>
        <v>0</v>
      </c>
      <c r="N164" s="23">
        <f t="shared" si="101"/>
        <v>0</v>
      </c>
      <c r="O164" s="23">
        <f t="shared" si="101"/>
        <v>0</v>
      </c>
      <c r="P164" s="23">
        <f t="shared" si="101"/>
        <v>0</v>
      </c>
      <c r="Q164" s="23">
        <f t="shared" si="101"/>
        <v>0</v>
      </c>
      <c r="R164" s="23">
        <f t="shared" si="101"/>
        <v>0</v>
      </c>
      <c r="S164" s="23">
        <f t="shared" si="101"/>
        <v>0</v>
      </c>
      <c r="T164" s="23">
        <f t="shared" si="101"/>
        <v>0</v>
      </c>
      <c r="U164" s="23">
        <f t="shared" si="101"/>
        <v>0</v>
      </c>
      <c r="V164" s="23">
        <f t="shared" si="101"/>
        <v>0</v>
      </c>
      <c r="W164" s="23">
        <f t="shared" si="101"/>
        <v>0</v>
      </c>
      <c r="X164" s="23">
        <f t="shared" si="101"/>
        <v>0</v>
      </c>
      <c r="Y164" s="23">
        <f t="shared" si="101"/>
        <v>0</v>
      </c>
      <c r="Z164" s="23">
        <f t="shared" si="101"/>
        <v>0</v>
      </c>
      <c r="AA164" s="23">
        <f t="shared" si="101"/>
        <v>0</v>
      </c>
      <c r="AB164" s="23">
        <f t="shared" si="101"/>
        <v>0</v>
      </c>
      <c r="AC164" s="23">
        <f t="shared" si="101"/>
        <v>0</v>
      </c>
      <c r="AD164" s="23">
        <f t="shared" si="101"/>
        <v>0</v>
      </c>
      <c r="AE164" s="23">
        <f t="shared" si="101"/>
        <v>0</v>
      </c>
      <c r="AF164" s="23">
        <f t="shared" si="101"/>
        <v>0</v>
      </c>
      <c r="AG164" s="23">
        <f t="shared" si="101"/>
        <v>0</v>
      </c>
      <c r="AH164" s="23">
        <f t="shared" si="101"/>
        <v>0</v>
      </c>
      <c r="AI164" s="23">
        <f t="shared" si="101"/>
        <v>0</v>
      </c>
      <c r="AJ164" s="23">
        <f t="shared" si="101"/>
        <v>0</v>
      </c>
      <c r="AK164" s="23">
        <f t="shared" si="101"/>
        <v>0</v>
      </c>
      <c r="AL164" s="23">
        <f t="shared" si="101"/>
        <v>0</v>
      </c>
      <c r="AM164" s="23">
        <f t="shared" si="101"/>
        <v>0</v>
      </c>
    </row>
    <row r="165" spans="1:39" hidden="1" x14ac:dyDescent="0.25">
      <c r="A165" s="624"/>
      <c r="B165" s="227" t="s">
        <v>1</v>
      </c>
      <c r="C165" s="23">
        <f t="shared" si="98"/>
        <v>0</v>
      </c>
      <c r="D165" s="23">
        <f t="shared" si="99"/>
        <v>0</v>
      </c>
      <c r="E165" s="23">
        <f t="shared" ref="E165:AM165" si="102">IF(E26=0,0,((E8*0.5)+D26-E44)*E81*E130*E$2)</f>
        <v>0</v>
      </c>
      <c r="F165" s="23">
        <f t="shared" si="102"/>
        <v>0</v>
      </c>
      <c r="G165" s="23">
        <f t="shared" si="102"/>
        <v>0</v>
      </c>
      <c r="H165" s="23">
        <f t="shared" si="102"/>
        <v>0</v>
      </c>
      <c r="I165" s="23">
        <f t="shared" si="102"/>
        <v>0</v>
      </c>
      <c r="J165" s="23">
        <f t="shared" si="102"/>
        <v>0</v>
      </c>
      <c r="K165" s="23">
        <f t="shared" si="102"/>
        <v>0</v>
      </c>
      <c r="L165" s="23">
        <f t="shared" si="102"/>
        <v>0</v>
      </c>
      <c r="M165" s="23">
        <f t="shared" si="102"/>
        <v>0</v>
      </c>
      <c r="N165" s="23">
        <f t="shared" si="102"/>
        <v>0</v>
      </c>
      <c r="O165" s="23">
        <f t="shared" si="102"/>
        <v>0</v>
      </c>
      <c r="P165" s="23">
        <f t="shared" si="102"/>
        <v>0</v>
      </c>
      <c r="Q165" s="23">
        <f t="shared" si="102"/>
        <v>0</v>
      </c>
      <c r="R165" s="23">
        <f t="shared" si="102"/>
        <v>0</v>
      </c>
      <c r="S165" s="23">
        <f t="shared" si="102"/>
        <v>0</v>
      </c>
      <c r="T165" s="23">
        <f t="shared" si="102"/>
        <v>0</v>
      </c>
      <c r="U165" s="23">
        <f t="shared" si="102"/>
        <v>0</v>
      </c>
      <c r="V165" s="23">
        <f t="shared" si="102"/>
        <v>0</v>
      </c>
      <c r="W165" s="23">
        <f t="shared" si="102"/>
        <v>0</v>
      </c>
      <c r="X165" s="23">
        <f t="shared" si="102"/>
        <v>0</v>
      </c>
      <c r="Y165" s="23">
        <f t="shared" si="102"/>
        <v>0</v>
      </c>
      <c r="Z165" s="23">
        <f t="shared" si="102"/>
        <v>0</v>
      </c>
      <c r="AA165" s="23">
        <f t="shared" si="102"/>
        <v>0</v>
      </c>
      <c r="AB165" s="23">
        <f t="shared" si="102"/>
        <v>0</v>
      </c>
      <c r="AC165" s="23">
        <f t="shared" si="102"/>
        <v>0</v>
      </c>
      <c r="AD165" s="23">
        <f t="shared" si="102"/>
        <v>0</v>
      </c>
      <c r="AE165" s="23">
        <f t="shared" si="102"/>
        <v>0</v>
      </c>
      <c r="AF165" s="23">
        <f t="shared" si="102"/>
        <v>0</v>
      </c>
      <c r="AG165" s="23">
        <f t="shared" si="102"/>
        <v>0</v>
      </c>
      <c r="AH165" s="23">
        <f t="shared" si="102"/>
        <v>0</v>
      </c>
      <c r="AI165" s="23">
        <f t="shared" si="102"/>
        <v>0</v>
      </c>
      <c r="AJ165" s="23">
        <f t="shared" si="102"/>
        <v>0</v>
      </c>
      <c r="AK165" s="23">
        <f t="shared" si="102"/>
        <v>0</v>
      </c>
      <c r="AL165" s="23">
        <f t="shared" si="102"/>
        <v>0</v>
      </c>
      <c r="AM165" s="23">
        <f t="shared" si="102"/>
        <v>0</v>
      </c>
    </row>
    <row r="166" spans="1:39" hidden="1" x14ac:dyDescent="0.25">
      <c r="A166" s="624"/>
      <c r="B166" s="227" t="s">
        <v>21</v>
      </c>
      <c r="C166" s="23">
        <f t="shared" si="98"/>
        <v>0</v>
      </c>
      <c r="D166" s="23">
        <f t="shared" si="99"/>
        <v>0</v>
      </c>
      <c r="E166" s="23">
        <f t="shared" ref="E166:AM166" si="103">IF(E27=0,0,((E9*0.5)+D27-E45)*E82*E131*E$2)</f>
        <v>0</v>
      </c>
      <c r="F166" s="23">
        <f t="shared" si="103"/>
        <v>0</v>
      </c>
      <c r="G166" s="23">
        <f t="shared" si="103"/>
        <v>0</v>
      </c>
      <c r="H166" s="23">
        <f t="shared" si="103"/>
        <v>0</v>
      </c>
      <c r="I166" s="23">
        <f t="shared" si="103"/>
        <v>0</v>
      </c>
      <c r="J166" s="23">
        <f t="shared" si="103"/>
        <v>0</v>
      </c>
      <c r="K166" s="23">
        <f t="shared" si="103"/>
        <v>0</v>
      </c>
      <c r="L166" s="23">
        <f t="shared" si="103"/>
        <v>0</v>
      </c>
      <c r="M166" s="23">
        <f t="shared" si="103"/>
        <v>0</v>
      </c>
      <c r="N166" s="23">
        <f t="shared" si="103"/>
        <v>0</v>
      </c>
      <c r="O166" s="23">
        <f t="shared" si="103"/>
        <v>0</v>
      </c>
      <c r="P166" s="23">
        <f t="shared" si="103"/>
        <v>0</v>
      </c>
      <c r="Q166" s="23">
        <f t="shared" si="103"/>
        <v>0</v>
      </c>
      <c r="R166" s="23">
        <f t="shared" si="103"/>
        <v>0</v>
      </c>
      <c r="S166" s="23">
        <f t="shared" si="103"/>
        <v>0</v>
      </c>
      <c r="T166" s="23">
        <f t="shared" si="103"/>
        <v>0</v>
      </c>
      <c r="U166" s="23">
        <f t="shared" si="103"/>
        <v>0</v>
      </c>
      <c r="V166" s="23">
        <f t="shared" si="103"/>
        <v>0</v>
      </c>
      <c r="W166" s="23">
        <f t="shared" si="103"/>
        <v>0</v>
      </c>
      <c r="X166" s="23">
        <f t="shared" si="103"/>
        <v>0</v>
      </c>
      <c r="Y166" s="23">
        <f t="shared" si="103"/>
        <v>0</v>
      </c>
      <c r="Z166" s="23">
        <f t="shared" si="103"/>
        <v>0</v>
      </c>
      <c r="AA166" s="23">
        <f t="shared" si="103"/>
        <v>0</v>
      </c>
      <c r="AB166" s="23">
        <f t="shared" si="103"/>
        <v>0</v>
      </c>
      <c r="AC166" s="23">
        <f t="shared" si="103"/>
        <v>0</v>
      </c>
      <c r="AD166" s="23">
        <f t="shared" si="103"/>
        <v>0</v>
      </c>
      <c r="AE166" s="23">
        <f t="shared" si="103"/>
        <v>0</v>
      </c>
      <c r="AF166" s="23">
        <f t="shared" si="103"/>
        <v>0</v>
      </c>
      <c r="AG166" s="23">
        <f t="shared" si="103"/>
        <v>0</v>
      </c>
      <c r="AH166" s="23">
        <f t="shared" si="103"/>
        <v>0</v>
      </c>
      <c r="AI166" s="23">
        <f t="shared" si="103"/>
        <v>0</v>
      </c>
      <c r="AJ166" s="23">
        <f t="shared" si="103"/>
        <v>0</v>
      </c>
      <c r="AK166" s="23">
        <f t="shared" si="103"/>
        <v>0</v>
      </c>
      <c r="AL166" s="23">
        <f t="shared" si="103"/>
        <v>0</v>
      </c>
      <c r="AM166" s="23">
        <f t="shared" si="103"/>
        <v>0</v>
      </c>
    </row>
    <row r="167" spans="1:39" hidden="1" x14ac:dyDescent="0.25">
      <c r="A167" s="624"/>
      <c r="B167" s="74" t="s">
        <v>9</v>
      </c>
      <c r="C167" s="23">
        <f t="shared" si="98"/>
        <v>0</v>
      </c>
      <c r="D167" s="23">
        <f t="shared" si="99"/>
        <v>0</v>
      </c>
      <c r="E167" s="23">
        <f t="shared" ref="E167:AM167" si="104">IF(E28=0,0,((E10*0.5)+D28-E46)*E83*E132*E$2)</f>
        <v>0</v>
      </c>
      <c r="F167" s="23">
        <f t="shared" si="104"/>
        <v>0</v>
      </c>
      <c r="G167" s="23">
        <f t="shared" si="104"/>
        <v>0</v>
      </c>
      <c r="H167" s="23">
        <f t="shared" si="104"/>
        <v>0</v>
      </c>
      <c r="I167" s="23">
        <f t="shared" si="104"/>
        <v>0</v>
      </c>
      <c r="J167" s="23">
        <f t="shared" si="104"/>
        <v>0</v>
      </c>
      <c r="K167" s="23">
        <f t="shared" si="104"/>
        <v>0</v>
      </c>
      <c r="L167" s="23">
        <f t="shared" si="104"/>
        <v>0</v>
      </c>
      <c r="M167" s="23">
        <f t="shared" si="104"/>
        <v>0</v>
      </c>
      <c r="N167" s="23">
        <f t="shared" si="104"/>
        <v>0</v>
      </c>
      <c r="O167" s="23">
        <f t="shared" si="104"/>
        <v>0</v>
      </c>
      <c r="P167" s="23">
        <f t="shared" si="104"/>
        <v>0</v>
      </c>
      <c r="Q167" s="23">
        <f t="shared" si="104"/>
        <v>0</v>
      </c>
      <c r="R167" s="23">
        <f t="shared" si="104"/>
        <v>0</v>
      </c>
      <c r="S167" s="23">
        <f t="shared" si="104"/>
        <v>0</v>
      </c>
      <c r="T167" s="23">
        <f t="shared" si="104"/>
        <v>0</v>
      </c>
      <c r="U167" s="23">
        <f t="shared" si="104"/>
        <v>0</v>
      </c>
      <c r="V167" s="23">
        <f t="shared" si="104"/>
        <v>0</v>
      </c>
      <c r="W167" s="23">
        <f t="shared" si="104"/>
        <v>0</v>
      </c>
      <c r="X167" s="23">
        <f t="shared" si="104"/>
        <v>0</v>
      </c>
      <c r="Y167" s="23">
        <f t="shared" si="104"/>
        <v>0</v>
      </c>
      <c r="Z167" s="23">
        <f t="shared" si="104"/>
        <v>0</v>
      </c>
      <c r="AA167" s="23">
        <f t="shared" si="104"/>
        <v>0</v>
      </c>
      <c r="AB167" s="23">
        <f t="shared" si="104"/>
        <v>0</v>
      </c>
      <c r="AC167" s="23">
        <f t="shared" si="104"/>
        <v>0</v>
      </c>
      <c r="AD167" s="23">
        <f t="shared" si="104"/>
        <v>0</v>
      </c>
      <c r="AE167" s="23">
        <f t="shared" si="104"/>
        <v>0</v>
      </c>
      <c r="AF167" s="23">
        <f t="shared" si="104"/>
        <v>0</v>
      </c>
      <c r="AG167" s="23">
        <f t="shared" si="104"/>
        <v>0</v>
      </c>
      <c r="AH167" s="23">
        <f t="shared" si="104"/>
        <v>0</v>
      </c>
      <c r="AI167" s="23">
        <f t="shared" si="104"/>
        <v>0</v>
      </c>
      <c r="AJ167" s="23">
        <f t="shared" si="104"/>
        <v>0</v>
      </c>
      <c r="AK167" s="23">
        <f t="shared" si="104"/>
        <v>0</v>
      </c>
      <c r="AL167" s="23">
        <f t="shared" si="104"/>
        <v>0</v>
      </c>
      <c r="AM167" s="23">
        <f t="shared" si="104"/>
        <v>0</v>
      </c>
    </row>
    <row r="168" spans="1:39" hidden="1" x14ac:dyDescent="0.25">
      <c r="A168" s="624"/>
      <c r="B168" s="74" t="s">
        <v>3</v>
      </c>
      <c r="C168" s="23">
        <f t="shared" si="98"/>
        <v>0</v>
      </c>
      <c r="D168" s="23">
        <f t="shared" si="99"/>
        <v>0</v>
      </c>
      <c r="E168" s="23">
        <f t="shared" ref="E168:AM168" si="105">IF(E29=0,0,((E11*0.5)+D29-E47)*E84*E133*E$2)</f>
        <v>0</v>
      </c>
      <c r="F168" s="23">
        <f t="shared" si="105"/>
        <v>0</v>
      </c>
      <c r="G168" s="23">
        <f t="shared" si="105"/>
        <v>0</v>
      </c>
      <c r="H168" s="23">
        <f t="shared" si="105"/>
        <v>0</v>
      </c>
      <c r="I168" s="23">
        <f t="shared" si="105"/>
        <v>0</v>
      </c>
      <c r="J168" s="23">
        <f t="shared" si="105"/>
        <v>0</v>
      </c>
      <c r="K168" s="23">
        <f t="shared" si="105"/>
        <v>0</v>
      </c>
      <c r="L168" s="23">
        <f t="shared" si="105"/>
        <v>0</v>
      </c>
      <c r="M168" s="23">
        <f t="shared" si="105"/>
        <v>0</v>
      </c>
      <c r="N168" s="23">
        <f t="shared" si="105"/>
        <v>0</v>
      </c>
      <c r="O168" s="23">
        <f t="shared" si="105"/>
        <v>0</v>
      </c>
      <c r="P168" s="23">
        <f t="shared" si="105"/>
        <v>0</v>
      </c>
      <c r="Q168" s="23">
        <f t="shared" si="105"/>
        <v>0</v>
      </c>
      <c r="R168" s="23">
        <f t="shared" si="105"/>
        <v>0</v>
      </c>
      <c r="S168" s="23">
        <f t="shared" si="105"/>
        <v>0</v>
      </c>
      <c r="T168" s="23">
        <f t="shared" si="105"/>
        <v>0</v>
      </c>
      <c r="U168" s="23">
        <f t="shared" si="105"/>
        <v>0</v>
      </c>
      <c r="V168" s="23">
        <f t="shared" si="105"/>
        <v>0</v>
      </c>
      <c r="W168" s="23">
        <f t="shared" si="105"/>
        <v>0</v>
      </c>
      <c r="X168" s="23">
        <f t="shared" si="105"/>
        <v>0</v>
      </c>
      <c r="Y168" s="23">
        <f t="shared" si="105"/>
        <v>0</v>
      </c>
      <c r="Z168" s="23">
        <f t="shared" si="105"/>
        <v>0</v>
      </c>
      <c r="AA168" s="23">
        <f t="shared" si="105"/>
        <v>0</v>
      </c>
      <c r="AB168" s="23">
        <f t="shared" si="105"/>
        <v>0</v>
      </c>
      <c r="AC168" s="23">
        <f t="shared" si="105"/>
        <v>0</v>
      </c>
      <c r="AD168" s="23">
        <f t="shared" si="105"/>
        <v>0</v>
      </c>
      <c r="AE168" s="23">
        <f t="shared" si="105"/>
        <v>0</v>
      </c>
      <c r="AF168" s="23">
        <f t="shared" si="105"/>
        <v>0</v>
      </c>
      <c r="AG168" s="23">
        <f t="shared" si="105"/>
        <v>0</v>
      </c>
      <c r="AH168" s="23">
        <f t="shared" si="105"/>
        <v>0</v>
      </c>
      <c r="AI168" s="23">
        <f t="shared" si="105"/>
        <v>0</v>
      </c>
      <c r="AJ168" s="23">
        <f t="shared" si="105"/>
        <v>0</v>
      </c>
      <c r="AK168" s="23">
        <f t="shared" si="105"/>
        <v>0</v>
      </c>
      <c r="AL168" s="23">
        <f t="shared" si="105"/>
        <v>0</v>
      </c>
      <c r="AM168" s="23">
        <f t="shared" si="105"/>
        <v>0</v>
      </c>
    </row>
    <row r="169" spans="1:39" ht="15.75" hidden="1" customHeight="1" x14ac:dyDescent="0.25">
      <c r="A169" s="624"/>
      <c r="B169" s="74" t="s">
        <v>4</v>
      </c>
      <c r="C169" s="23">
        <f t="shared" si="98"/>
        <v>0</v>
      </c>
      <c r="D169" s="23">
        <f t="shared" si="99"/>
        <v>0</v>
      </c>
      <c r="E169" s="23">
        <f t="shared" ref="E169:AM169" si="106">IF(E30=0,0,((E12*0.5)+D30-E48)*E85*E134*E$2)</f>
        <v>0</v>
      </c>
      <c r="F169" s="23">
        <f t="shared" si="106"/>
        <v>0</v>
      </c>
      <c r="G169" s="23">
        <f t="shared" si="106"/>
        <v>0</v>
      </c>
      <c r="H169" s="23">
        <f t="shared" si="106"/>
        <v>0</v>
      </c>
      <c r="I169" s="23">
        <f t="shared" si="106"/>
        <v>0</v>
      </c>
      <c r="J169" s="23">
        <f t="shared" si="106"/>
        <v>0</v>
      </c>
      <c r="K169" s="23">
        <f t="shared" si="106"/>
        <v>0</v>
      </c>
      <c r="L169" s="23">
        <f t="shared" si="106"/>
        <v>0</v>
      </c>
      <c r="M169" s="23">
        <f t="shared" si="106"/>
        <v>0</v>
      </c>
      <c r="N169" s="23">
        <f t="shared" si="106"/>
        <v>0</v>
      </c>
      <c r="O169" s="23">
        <f t="shared" si="106"/>
        <v>0</v>
      </c>
      <c r="P169" s="23">
        <f t="shared" si="106"/>
        <v>0</v>
      </c>
      <c r="Q169" s="23">
        <f t="shared" si="106"/>
        <v>0</v>
      </c>
      <c r="R169" s="23">
        <f t="shared" si="106"/>
        <v>0</v>
      </c>
      <c r="S169" s="23">
        <f t="shared" si="106"/>
        <v>0</v>
      </c>
      <c r="T169" s="23">
        <f t="shared" si="106"/>
        <v>0</v>
      </c>
      <c r="U169" s="23">
        <f t="shared" si="106"/>
        <v>0</v>
      </c>
      <c r="V169" s="23">
        <f t="shared" si="106"/>
        <v>0</v>
      </c>
      <c r="W169" s="23">
        <f t="shared" si="106"/>
        <v>0</v>
      </c>
      <c r="X169" s="23">
        <f t="shared" si="106"/>
        <v>0</v>
      </c>
      <c r="Y169" s="23">
        <f t="shared" si="106"/>
        <v>0</v>
      </c>
      <c r="Z169" s="23">
        <f t="shared" si="106"/>
        <v>0</v>
      </c>
      <c r="AA169" s="23">
        <f t="shared" si="106"/>
        <v>0</v>
      </c>
      <c r="AB169" s="23">
        <f t="shared" si="106"/>
        <v>0</v>
      </c>
      <c r="AC169" s="23">
        <f t="shared" si="106"/>
        <v>0</v>
      </c>
      <c r="AD169" s="23">
        <f t="shared" si="106"/>
        <v>0</v>
      </c>
      <c r="AE169" s="23">
        <f t="shared" si="106"/>
        <v>0</v>
      </c>
      <c r="AF169" s="23">
        <f t="shared" si="106"/>
        <v>0</v>
      </c>
      <c r="AG169" s="23">
        <f t="shared" si="106"/>
        <v>0</v>
      </c>
      <c r="AH169" s="23">
        <f t="shared" si="106"/>
        <v>0</v>
      </c>
      <c r="AI169" s="23">
        <f t="shared" si="106"/>
        <v>0</v>
      </c>
      <c r="AJ169" s="23">
        <f t="shared" si="106"/>
        <v>0</v>
      </c>
      <c r="AK169" s="23">
        <f t="shared" si="106"/>
        <v>0</v>
      </c>
      <c r="AL169" s="23">
        <f t="shared" si="106"/>
        <v>0</v>
      </c>
      <c r="AM169" s="23">
        <f t="shared" si="106"/>
        <v>0</v>
      </c>
    </row>
    <row r="170" spans="1:39" hidden="1" x14ac:dyDescent="0.25">
      <c r="A170" s="624"/>
      <c r="B170" s="74" t="s">
        <v>5</v>
      </c>
      <c r="C170" s="23">
        <f t="shared" si="98"/>
        <v>0</v>
      </c>
      <c r="D170" s="23">
        <f t="shared" si="99"/>
        <v>0</v>
      </c>
      <c r="E170" s="23">
        <f t="shared" ref="E170:AM170" si="107">IF(E31=0,0,((E13*0.5)+D31-E49)*E86*E135*E$2)</f>
        <v>0</v>
      </c>
      <c r="F170" s="23">
        <f t="shared" si="107"/>
        <v>0</v>
      </c>
      <c r="G170" s="23">
        <f t="shared" si="107"/>
        <v>0</v>
      </c>
      <c r="H170" s="23">
        <f t="shared" si="107"/>
        <v>0</v>
      </c>
      <c r="I170" s="23">
        <f t="shared" si="107"/>
        <v>0</v>
      </c>
      <c r="J170" s="23">
        <f t="shared" si="107"/>
        <v>0</v>
      </c>
      <c r="K170" s="23">
        <f t="shared" si="107"/>
        <v>0</v>
      </c>
      <c r="L170" s="23">
        <f t="shared" si="107"/>
        <v>0</v>
      </c>
      <c r="M170" s="23">
        <f t="shared" si="107"/>
        <v>0</v>
      </c>
      <c r="N170" s="23">
        <f t="shared" si="107"/>
        <v>0</v>
      </c>
      <c r="O170" s="23">
        <f t="shared" si="107"/>
        <v>0</v>
      </c>
      <c r="P170" s="23">
        <f t="shared" si="107"/>
        <v>0</v>
      </c>
      <c r="Q170" s="23">
        <f t="shared" si="107"/>
        <v>0</v>
      </c>
      <c r="R170" s="23">
        <f t="shared" si="107"/>
        <v>0</v>
      </c>
      <c r="S170" s="23">
        <f t="shared" si="107"/>
        <v>0</v>
      </c>
      <c r="T170" s="23">
        <f t="shared" si="107"/>
        <v>0</v>
      </c>
      <c r="U170" s="23">
        <f t="shared" si="107"/>
        <v>0</v>
      </c>
      <c r="V170" s="23">
        <f t="shared" si="107"/>
        <v>0</v>
      </c>
      <c r="W170" s="23">
        <f t="shared" si="107"/>
        <v>0</v>
      </c>
      <c r="X170" s="23">
        <f t="shared" si="107"/>
        <v>0</v>
      </c>
      <c r="Y170" s="23">
        <f t="shared" si="107"/>
        <v>0</v>
      </c>
      <c r="Z170" s="23">
        <f t="shared" si="107"/>
        <v>0</v>
      </c>
      <c r="AA170" s="23">
        <f t="shared" si="107"/>
        <v>0</v>
      </c>
      <c r="AB170" s="23">
        <f t="shared" si="107"/>
        <v>0</v>
      </c>
      <c r="AC170" s="23">
        <f t="shared" si="107"/>
        <v>0</v>
      </c>
      <c r="AD170" s="23">
        <f t="shared" si="107"/>
        <v>0</v>
      </c>
      <c r="AE170" s="23">
        <f t="shared" si="107"/>
        <v>0</v>
      </c>
      <c r="AF170" s="23">
        <f t="shared" si="107"/>
        <v>0</v>
      </c>
      <c r="AG170" s="23">
        <f t="shared" si="107"/>
        <v>0</v>
      </c>
      <c r="AH170" s="23">
        <f t="shared" si="107"/>
        <v>0</v>
      </c>
      <c r="AI170" s="23">
        <f t="shared" si="107"/>
        <v>0</v>
      </c>
      <c r="AJ170" s="23">
        <f t="shared" si="107"/>
        <v>0</v>
      </c>
      <c r="AK170" s="23">
        <f t="shared" si="107"/>
        <v>0</v>
      </c>
      <c r="AL170" s="23">
        <f t="shared" si="107"/>
        <v>0</v>
      </c>
      <c r="AM170" s="23">
        <f t="shared" si="107"/>
        <v>0</v>
      </c>
    </row>
    <row r="171" spans="1:39" hidden="1" x14ac:dyDescent="0.25">
      <c r="A171" s="624"/>
      <c r="B171" s="74" t="s">
        <v>22</v>
      </c>
      <c r="C171" s="23">
        <f t="shared" si="98"/>
        <v>0</v>
      </c>
      <c r="D171" s="23">
        <f t="shared" si="99"/>
        <v>0</v>
      </c>
      <c r="E171" s="23">
        <f t="shared" ref="E171:AM171" si="108">IF(E32=0,0,((E14*0.5)+D32-E50)*E87*E136*E$2)</f>
        <v>0</v>
      </c>
      <c r="F171" s="23">
        <f t="shared" si="108"/>
        <v>0</v>
      </c>
      <c r="G171" s="23">
        <f t="shared" si="108"/>
        <v>0</v>
      </c>
      <c r="H171" s="23">
        <f t="shared" si="108"/>
        <v>0</v>
      </c>
      <c r="I171" s="23">
        <f t="shared" si="108"/>
        <v>0</v>
      </c>
      <c r="J171" s="23">
        <f t="shared" si="108"/>
        <v>0</v>
      </c>
      <c r="K171" s="23">
        <f t="shared" si="108"/>
        <v>0</v>
      </c>
      <c r="L171" s="23">
        <f t="shared" si="108"/>
        <v>0</v>
      </c>
      <c r="M171" s="23">
        <f t="shared" si="108"/>
        <v>0</v>
      </c>
      <c r="N171" s="23">
        <f t="shared" si="108"/>
        <v>0</v>
      </c>
      <c r="O171" s="23">
        <f t="shared" si="108"/>
        <v>0</v>
      </c>
      <c r="P171" s="23">
        <f t="shared" si="108"/>
        <v>0</v>
      </c>
      <c r="Q171" s="23">
        <f t="shared" si="108"/>
        <v>0</v>
      </c>
      <c r="R171" s="23">
        <f t="shared" si="108"/>
        <v>0</v>
      </c>
      <c r="S171" s="23">
        <f t="shared" si="108"/>
        <v>0</v>
      </c>
      <c r="T171" s="23">
        <f t="shared" si="108"/>
        <v>0</v>
      </c>
      <c r="U171" s="23">
        <f t="shared" si="108"/>
        <v>0</v>
      </c>
      <c r="V171" s="23">
        <f t="shared" si="108"/>
        <v>0</v>
      </c>
      <c r="W171" s="23">
        <f t="shared" si="108"/>
        <v>0</v>
      </c>
      <c r="X171" s="23">
        <f t="shared" si="108"/>
        <v>0</v>
      </c>
      <c r="Y171" s="23">
        <f t="shared" si="108"/>
        <v>0</v>
      </c>
      <c r="Z171" s="23">
        <f t="shared" si="108"/>
        <v>0</v>
      </c>
      <c r="AA171" s="23">
        <f t="shared" si="108"/>
        <v>0</v>
      </c>
      <c r="AB171" s="23">
        <f t="shared" si="108"/>
        <v>0</v>
      </c>
      <c r="AC171" s="23">
        <f t="shared" si="108"/>
        <v>0</v>
      </c>
      <c r="AD171" s="23">
        <f t="shared" si="108"/>
        <v>0</v>
      </c>
      <c r="AE171" s="23">
        <f t="shared" si="108"/>
        <v>0</v>
      </c>
      <c r="AF171" s="23">
        <f t="shared" si="108"/>
        <v>0</v>
      </c>
      <c r="AG171" s="23">
        <f t="shared" si="108"/>
        <v>0</v>
      </c>
      <c r="AH171" s="23">
        <f t="shared" si="108"/>
        <v>0</v>
      </c>
      <c r="AI171" s="23">
        <f t="shared" si="108"/>
        <v>0</v>
      </c>
      <c r="AJ171" s="23">
        <f t="shared" si="108"/>
        <v>0</v>
      </c>
      <c r="AK171" s="23">
        <f t="shared" si="108"/>
        <v>0</v>
      </c>
      <c r="AL171" s="23">
        <f t="shared" si="108"/>
        <v>0</v>
      </c>
      <c r="AM171" s="23">
        <f t="shared" si="108"/>
        <v>0</v>
      </c>
    </row>
    <row r="172" spans="1:39" hidden="1" x14ac:dyDescent="0.25">
      <c r="A172" s="624"/>
      <c r="B172" s="74" t="s">
        <v>23</v>
      </c>
      <c r="C172" s="23">
        <f t="shared" si="98"/>
        <v>0</v>
      </c>
      <c r="D172" s="23">
        <f t="shared" si="99"/>
        <v>0</v>
      </c>
      <c r="E172" s="23">
        <f t="shared" ref="E172:AM172" si="109">IF(E33=0,0,((E15*0.5)+D33-E51)*E88*E137*E$2)</f>
        <v>0</v>
      </c>
      <c r="F172" s="23">
        <f t="shared" si="109"/>
        <v>0</v>
      </c>
      <c r="G172" s="23">
        <f t="shared" si="109"/>
        <v>0</v>
      </c>
      <c r="H172" s="23">
        <f t="shared" si="109"/>
        <v>0</v>
      </c>
      <c r="I172" s="23">
        <f t="shared" si="109"/>
        <v>0</v>
      </c>
      <c r="J172" s="23">
        <f t="shared" si="109"/>
        <v>0</v>
      </c>
      <c r="K172" s="23">
        <f t="shared" si="109"/>
        <v>0</v>
      </c>
      <c r="L172" s="23">
        <f t="shared" si="109"/>
        <v>0</v>
      </c>
      <c r="M172" s="23">
        <f t="shared" si="109"/>
        <v>0</v>
      </c>
      <c r="N172" s="23">
        <f t="shared" si="109"/>
        <v>0</v>
      </c>
      <c r="O172" s="23">
        <f t="shared" si="109"/>
        <v>0</v>
      </c>
      <c r="P172" s="23">
        <f t="shared" si="109"/>
        <v>0</v>
      </c>
      <c r="Q172" s="23">
        <f t="shared" si="109"/>
        <v>0</v>
      </c>
      <c r="R172" s="23">
        <f t="shared" si="109"/>
        <v>0</v>
      </c>
      <c r="S172" s="23">
        <f t="shared" si="109"/>
        <v>0</v>
      </c>
      <c r="T172" s="23">
        <f t="shared" si="109"/>
        <v>0</v>
      </c>
      <c r="U172" s="23">
        <f t="shared" si="109"/>
        <v>0</v>
      </c>
      <c r="V172" s="23">
        <f t="shared" si="109"/>
        <v>0</v>
      </c>
      <c r="W172" s="23">
        <f t="shared" si="109"/>
        <v>0</v>
      </c>
      <c r="X172" s="23">
        <f t="shared" si="109"/>
        <v>0</v>
      </c>
      <c r="Y172" s="23">
        <f t="shared" si="109"/>
        <v>0</v>
      </c>
      <c r="Z172" s="23">
        <f t="shared" si="109"/>
        <v>0</v>
      </c>
      <c r="AA172" s="23">
        <f t="shared" si="109"/>
        <v>0</v>
      </c>
      <c r="AB172" s="23">
        <f t="shared" si="109"/>
        <v>0</v>
      </c>
      <c r="AC172" s="23">
        <f t="shared" si="109"/>
        <v>0</v>
      </c>
      <c r="AD172" s="23">
        <f t="shared" si="109"/>
        <v>0</v>
      </c>
      <c r="AE172" s="23">
        <f t="shared" si="109"/>
        <v>0</v>
      </c>
      <c r="AF172" s="23">
        <f t="shared" si="109"/>
        <v>0</v>
      </c>
      <c r="AG172" s="23">
        <f t="shared" si="109"/>
        <v>0</v>
      </c>
      <c r="AH172" s="23">
        <f t="shared" si="109"/>
        <v>0</v>
      </c>
      <c r="AI172" s="23">
        <f t="shared" si="109"/>
        <v>0</v>
      </c>
      <c r="AJ172" s="23">
        <f t="shared" si="109"/>
        <v>0</v>
      </c>
      <c r="AK172" s="23">
        <f t="shared" si="109"/>
        <v>0</v>
      </c>
      <c r="AL172" s="23">
        <f t="shared" si="109"/>
        <v>0</v>
      </c>
      <c r="AM172" s="23">
        <f t="shared" si="109"/>
        <v>0</v>
      </c>
    </row>
    <row r="173" spans="1:39" ht="15.75" hidden="1" customHeight="1" x14ac:dyDescent="0.25">
      <c r="A173" s="624"/>
      <c r="B173" s="74" t="s">
        <v>7</v>
      </c>
      <c r="C173" s="23">
        <f t="shared" si="98"/>
        <v>0</v>
      </c>
      <c r="D173" s="23">
        <f t="shared" si="99"/>
        <v>0</v>
      </c>
      <c r="E173" s="23">
        <f t="shared" ref="E173:AM173" si="110">IF(E34=0,0,((E16*0.5)+D34-E52)*E89*E138*E$2)</f>
        <v>0</v>
      </c>
      <c r="F173" s="23">
        <f t="shared" si="110"/>
        <v>0</v>
      </c>
      <c r="G173" s="23">
        <f t="shared" si="110"/>
        <v>0</v>
      </c>
      <c r="H173" s="23">
        <f t="shared" si="110"/>
        <v>0</v>
      </c>
      <c r="I173" s="23">
        <f t="shared" si="110"/>
        <v>0</v>
      </c>
      <c r="J173" s="23">
        <f t="shared" si="110"/>
        <v>0</v>
      </c>
      <c r="K173" s="23">
        <f t="shared" si="110"/>
        <v>0</v>
      </c>
      <c r="L173" s="23">
        <f t="shared" si="110"/>
        <v>0</v>
      </c>
      <c r="M173" s="23">
        <f t="shared" si="110"/>
        <v>0</v>
      </c>
      <c r="N173" s="23">
        <f t="shared" si="110"/>
        <v>0</v>
      </c>
      <c r="O173" s="23">
        <f t="shared" si="110"/>
        <v>0</v>
      </c>
      <c r="P173" s="23">
        <f t="shared" si="110"/>
        <v>0</v>
      </c>
      <c r="Q173" s="23">
        <f t="shared" si="110"/>
        <v>0</v>
      </c>
      <c r="R173" s="23">
        <f t="shared" si="110"/>
        <v>0</v>
      </c>
      <c r="S173" s="23">
        <f t="shared" si="110"/>
        <v>0</v>
      </c>
      <c r="T173" s="23">
        <f t="shared" si="110"/>
        <v>0</v>
      </c>
      <c r="U173" s="23">
        <f t="shared" si="110"/>
        <v>0</v>
      </c>
      <c r="V173" s="23">
        <f t="shared" si="110"/>
        <v>0</v>
      </c>
      <c r="W173" s="23">
        <f t="shared" si="110"/>
        <v>0</v>
      </c>
      <c r="X173" s="23">
        <f t="shared" si="110"/>
        <v>0</v>
      </c>
      <c r="Y173" s="23">
        <f t="shared" si="110"/>
        <v>0</v>
      </c>
      <c r="Z173" s="23">
        <f t="shared" si="110"/>
        <v>0</v>
      </c>
      <c r="AA173" s="23">
        <f t="shared" si="110"/>
        <v>0</v>
      </c>
      <c r="AB173" s="23">
        <f t="shared" si="110"/>
        <v>0</v>
      </c>
      <c r="AC173" s="23">
        <f t="shared" si="110"/>
        <v>0</v>
      </c>
      <c r="AD173" s="23">
        <f t="shared" si="110"/>
        <v>0</v>
      </c>
      <c r="AE173" s="23">
        <f t="shared" si="110"/>
        <v>0</v>
      </c>
      <c r="AF173" s="23">
        <f t="shared" si="110"/>
        <v>0</v>
      </c>
      <c r="AG173" s="23">
        <f t="shared" si="110"/>
        <v>0</v>
      </c>
      <c r="AH173" s="23">
        <f t="shared" si="110"/>
        <v>0</v>
      </c>
      <c r="AI173" s="23">
        <f t="shared" si="110"/>
        <v>0</v>
      </c>
      <c r="AJ173" s="23">
        <f t="shared" si="110"/>
        <v>0</v>
      </c>
      <c r="AK173" s="23">
        <f t="shared" si="110"/>
        <v>0</v>
      </c>
      <c r="AL173" s="23">
        <f t="shared" si="110"/>
        <v>0</v>
      </c>
      <c r="AM173" s="23">
        <f t="shared" si="110"/>
        <v>0</v>
      </c>
    </row>
    <row r="174" spans="1:39" ht="15.75" hidden="1" customHeight="1" x14ac:dyDescent="0.25">
      <c r="A174" s="624"/>
      <c r="B174" s="74" t="s">
        <v>8</v>
      </c>
      <c r="C174" s="23">
        <f t="shared" si="98"/>
        <v>0</v>
      </c>
      <c r="D174" s="23">
        <f t="shared" si="99"/>
        <v>0</v>
      </c>
      <c r="E174" s="23">
        <f t="shared" ref="E174:AM174" si="111">IF(E35=0,0,((E17*0.5)+D35-E53)*E90*E139*E$2)</f>
        <v>0</v>
      </c>
      <c r="F174" s="23">
        <f t="shared" si="111"/>
        <v>0</v>
      </c>
      <c r="G174" s="23">
        <f t="shared" si="111"/>
        <v>0</v>
      </c>
      <c r="H174" s="23">
        <f t="shared" si="111"/>
        <v>0</v>
      </c>
      <c r="I174" s="23">
        <f t="shared" si="111"/>
        <v>0</v>
      </c>
      <c r="J174" s="23">
        <f t="shared" si="111"/>
        <v>0</v>
      </c>
      <c r="K174" s="23">
        <f t="shared" si="111"/>
        <v>0</v>
      </c>
      <c r="L174" s="23">
        <f t="shared" si="111"/>
        <v>0</v>
      </c>
      <c r="M174" s="23">
        <f t="shared" si="111"/>
        <v>0</v>
      </c>
      <c r="N174" s="23">
        <f t="shared" si="111"/>
        <v>0</v>
      </c>
      <c r="O174" s="23">
        <f t="shared" si="111"/>
        <v>0</v>
      </c>
      <c r="P174" s="23">
        <f t="shared" si="111"/>
        <v>0</v>
      </c>
      <c r="Q174" s="23">
        <f t="shared" si="111"/>
        <v>0</v>
      </c>
      <c r="R174" s="23">
        <f t="shared" si="111"/>
        <v>0</v>
      </c>
      <c r="S174" s="23">
        <f t="shared" si="111"/>
        <v>0</v>
      </c>
      <c r="T174" s="23">
        <f t="shared" si="111"/>
        <v>0</v>
      </c>
      <c r="U174" s="23">
        <f t="shared" si="111"/>
        <v>0</v>
      </c>
      <c r="V174" s="23">
        <f t="shared" si="111"/>
        <v>0</v>
      </c>
      <c r="W174" s="23">
        <f t="shared" si="111"/>
        <v>0</v>
      </c>
      <c r="X174" s="23">
        <f t="shared" si="111"/>
        <v>0</v>
      </c>
      <c r="Y174" s="23">
        <f t="shared" si="111"/>
        <v>0</v>
      </c>
      <c r="Z174" s="23">
        <f t="shared" si="111"/>
        <v>0</v>
      </c>
      <c r="AA174" s="23">
        <f t="shared" si="111"/>
        <v>0</v>
      </c>
      <c r="AB174" s="23">
        <f t="shared" si="111"/>
        <v>0</v>
      </c>
      <c r="AC174" s="23">
        <f t="shared" si="111"/>
        <v>0</v>
      </c>
      <c r="AD174" s="23">
        <f t="shared" si="111"/>
        <v>0</v>
      </c>
      <c r="AE174" s="23">
        <f t="shared" si="111"/>
        <v>0</v>
      </c>
      <c r="AF174" s="23">
        <f t="shared" si="111"/>
        <v>0</v>
      </c>
      <c r="AG174" s="23">
        <f t="shared" si="111"/>
        <v>0</v>
      </c>
      <c r="AH174" s="23">
        <f t="shared" si="111"/>
        <v>0</v>
      </c>
      <c r="AI174" s="23">
        <f t="shared" si="111"/>
        <v>0</v>
      </c>
      <c r="AJ174" s="23">
        <f t="shared" si="111"/>
        <v>0</v>
      </c>
      <c r="AK174" s="23">
        <f t="shared" si="111"/>
        <v>0</v>
      </c>
      <c r="AL174" s="23">
        <f t="shared" si="111"/>
        <v>0</v>
      </c>
      <c r="AM174" s="23">
        <f t="shared" si="111"/>
        <v>0</v>
      </c>
    </row>
    <row r="175" spans="1:39" ht="15.75" hidden="1" customHeight="1" x14ac:dyDescent="0.25">
      <c r="A175" s="624"/>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ht="15.75" hidden="1" customHeight="1" x14ac:dyDescent="0.25">
      <c r="A176" s="624"/>
      <c r="B176" s="226" t="s">
        <v>25</v>
      </c>
      <c r="C176" s="23">
        <f>SUM(C162:C175)</f>
        <v>0</v>
      </c>
      <c r="D176" s="23">
        <f>SUM(D162:D175)</f>
        <v>0</v>
      </c>
      <c r="E176" s="23">
        <f t="shared" ref="E176:AM176" si="112">SUM(E162:E175)</f>
        <v>0</v>
      </c>
      <c r="F176" s="23">
        <f t="shared" si="112"/>
        <v>0</v>
      </c>
      <c r="G176" s="23">
        <f t="shared" si="112"/>
        <v>0</v>
      </c>
      <c r="H176" s="23">
        <f t="shared" si="112"/>
        <v>0</v>
      </c>
      <c r="I176" s="23">
        <f t="shared" si="112"/>
        <v>0</v>
      </c>
      <c r="J176" s="23">
        <f t="shared" si="112"/>
        <v>0</v>
      </c>
      <c r="K176" s="23">
        <f t="shared" si="112"/>
        <v>0</v>
      </c>
      <c r="L176" s="23">
        <f t="shared" si="112"/>
        <v>0</v>
      </c>
      <c r="M176" s="23">
        <f t="shared" si="112"/>
        <v>0</v>
      </c>
      <c r="N176" s="23">
        <f t="shared" si="112"/>
        <v>0</v>
      </c>
      <c r="O176" s="23">
        <f t="shared" si="112"/>
        <v>0</v>
      </c>
      <c r="P176" s="23">
        <f t="shared" si="112"/>
        <v>0</v>
      </c>
      <c r="Q176" s="23">
        <f t="shared" si="112"/>
        <v>0</v>
      </c>
      <c r="R176" s="23">
        <f t="shared" si="112"/>
        <v>0</v>
      </c>
      <c r="S176" s="23">
        <f t="shared" si="112"/>
        <v>0</v>
      </c>
      <c r="T176" s="23">
        <f t="shared" si="112"/>
        <v>0</v>
      </c>
      <c r="U176" s="23">
        <f t="shared" si="112"/>
        <v>0</v>
      </c>
      <c r="V176" s="23">
        <f t="shared" si="112"/>
        <v>0</v>
      </c>
      <c r="W176" s="23">
        <f t="shared" si="112"/>
        <v>0</v>
      </c>
      <c r="X176" s="23">
        <f t="shared" si="112"/>
        <v>0</v>
      </c>
      <c r="Y176" s="23">
        <f t="shared" si="112"/>
        <v>0</v>
      </c>
      <c r="Z176" s="23">
        <f t="shared" si="112"/>
        <v>0</v>
      </c>
      <c r="AA176" s="23">
        <f t="shared" si="112"/>
        <v>0</v>
      </c>
      <c r="AB176" s="23">
        <f t="shared" si="112"/>
        <v>0</v>
      </c>
      <c r="AC176" s="23">
        <f t="shared" si="112"/>
        <v>0</v>
      </c>
      <c r="AD176" s="23">
        <f t="shared" si="112"/>
        <v>0</v>
      </c>
      <c r="AE176" s="23">
        <f t="shared" si="112"/>
        <v>0</v>
      </c>
      <c r="AF176" s="23">
        <f t="shared" si="112"/>
        <v>0</v>
      </c>
      <c r="AG176" s="23">
        <f t="shared" si="112"/>
        <v>0</v>
      </c>
      <c r="AH176" s="23">
        <f t="shared" si="112"/>
        <v>0</v>
      </c>
      <c r="AI176" s="23">
        <f t="shared" si="112"/>
        <v>0</v>
      </c>
      <c r="AJ176" s="23">
        <f t="shared" si="112"/>
        <v>0</v>
      </c>
      <c r="AK176" s="23">
        <f t="shared" si="112"/>
        <v>0</v>
      </c>
      <c r="AL176" s="23">
        <f t="shared" si="112"/>
        <v>0</v>
      </c>
      <c r="AM176" s="23">
        <f t="shared" si="112"/>
        <v>0</v>
      </c>
    </row>
    <row r="177" spans="1:39" ht="16.5" hidden="1" customHeight="1" thickBot="1" x14ac:dyDescent="0.3">
      <c r="A177" s="625"/>
      <c r="B177" s="127" t="s">
        <v>26</v>
      </c>
      <c r="C177" s="24">
        <f>C176</f>
        <v>0</v>
      </c>
      <c r="D177" s="24">
        <f>C177+D176</f>
        <v>0</v>
      </c>
      <c r="E177" s="24">
        <f t="shared" ref="E177:AM177" si="113">D177+E176</f>
        <v>0</v>
      </c>
      <c r="F177" s="24">
        <f t="shared" si="113"/>
        <v>0</v>
      </c>
      <c r="G177" s="24">
        <f t="shared" si="113"/>
        <v>0</v>
      </c>
      <c r="H177" s="24">
        <f t="shared" si="113"/>
        <v>0</v>
      </c>
      <c r="I177" s="24">
        <f t="shared" si="113"/>
        <v>0</v>
      </c>
      <c r="J177" s="24">
        <f t="shared" si="113"/>
        <v>0</v>
      </c>
      <c r="K177" s="24">
        <f t="shared" si="113"/>
        <v>0</v>
      </c>
      <c r="L177" s="24">
        <f t="shared" si="113"/>
        <v>0</v>
      </c>
      <c r="M177" s="24">
        <f t="shared" si="113"/>
        <v>0</v>
      </c>
      <c r="N177" s="24">
        <f t="shared" si="113"/>
        <v>0</v>
      </c>
      <c r="O177" s="24">
        <f t="shared" si="113"/>
        <v>0</v>
      </c>
      <c r="P177" s="24">
        <f t="shared" si="113"/>
        <v>0</v>
      </c>
      <c r="Q177" s="24">
        <f t="shared" si="113"/>
        <v>0</v>
      </c>
      <c r="R177" s="24">
        <f t="shared" si="113"/>
        <v>0</v>
      </c>
      <c r="S177" s="24">
        <f t="shared" si="113"/>
        <v>0</v>
      </c>
      <c r="T177" s="24">
        <f t="shared" si="113"/>
        <v>0</v>
      </c>
      <c r="U177" s="24">
        <f t="shared" si="113"/>
        <v>0</v>
      </c>
      <c r="V177" s="24">
        <f t="shared" si="113"/>
        <v>0</v>
      </c>
      <c r="W177" s="24">
        <f t="shared" si="113"/>
        <v>0</v>
      </c>
      <c r="X177" s="24">
        <f t="shared" si="113"/>
        <v>0</v>
      </c>
      <c r="Y177" s="24">
        <f t="shared" si="113"/>
        <v>0</v>
      </c>
      <c r="Z177" s="24">
        <f t="shared" si="113"/>
        <v>0</v>
      </c>
      <c r="AA177" s="24">
        <f t="shared" si="113"/>
        <v>0</v>
      </c>
      <c r="AB177" s="24">
        <f t="shared" si="113"/>
        <v>0</v>
      </c>
      <c r="AC177" s="24">
        <f t="shared" si="113"/>
        <v>0</v>
      </c>
      <c r="AD177" s="24">
        <f t="shared" si="113"/>
        <v>0</v>
      </c>
      <c r="AE177" s="24">
        <f t="shared" si="113"/>
        <v>0</v>
      </c>
      <c r="AF177" s="24">
        <f t="shared" si="113"/>
        <v>0</v>
      </c>
      <c r="AG177" s="24">
        <f t="shared" si="113"/>
        <v>0</v>
      </c>
      <c r="AH177" s="24">
        <f t="shared" si="113"/>
        <v>0</v>
      </c>
      <c r="AI177" s="24">
        <f t="shared" si="113"/>
        <v>0</v>
      </c>
      <c r="AJ177" s="24">
        <f t="shared" si="113"/>
        <v>0</v>
      </c>
      <c r="AK177" s="24">
        <f t="shared" si="113"/>
        <v>0</v>
      </c>
      <c r="AL177" s="24">
        <f t="shared" si="113"/>
        <v>0</v>
      </c>
      <c r="AM177" s="24">
        <f t="shared" si="113"/>
        <v>0</v>
      </c>
    </row>
    <row r="178" spans="1:39" hidden="1" x14ac:dyDescent="0.25">
      <c r="A178" s="95"/>
      <c r="B178" s="95" t="s">
        <v>122</v>
      </c>
      <c r="C178" s="99">
        <f>C157+C176</f>
        <v>0</v>
      </c>
      <c r="D178" s="99">
        <f t="shared" ref="D178:AM178" si="114">D157+D176</f>
        <v>0</v>
      </c>
      <c r="E178" s="99">
        <f t="shared" si="114"/>
        <v>0</v>
      </c>
      <c r="F178" s="99">
        <f t="shared" si="114"/>
        <v>0</v>
      </c>
      <c r="G178" s="99">
        <f t="shared" si="114"/>
        <v>0</v>
      </c>
      <c r="H178" s="99">
        <f t="shared" si="114"/>
        <v>0</v>
      </c>
      <c r="I178" s="99">
        <f t="shared" si="114"/>
        <v>0</v>
      </c>
      <c r="J178" s="99">
        <f t="shared" si="114"/>
        <v>0</v>
      </c>
      <c r="K178" s="99">
        <f t="shared" si="114"/>
        <v>0</v>
      </c>
      <c r="L178" s="99">
        <f t="shared" si="114"/>
        <v>0</v>
      </c>
      <c r="M178" s="99">
        <f t="shared" si="114"/>
        <v>0</v>
      </c>
      <c r="N178" s="99">
        <f t="shared" si="114"/>
        <v>0</v>
      </c>
      <c r="O178" s="99">
        <f t="shared" si="114"/>
        <v>0</v>
      </c>
      <c r="P178" s="99">
        <f t="shared" si="114"/>
        <v>0</v>
      </c>
      <c r="Q178" s="99">
        <f t="shared" si="114"/>
        <v>0</v>
      </c>
      <c r="R178" s="99">
        <f t="shared" si="114"/>
        <v>0</v>
      </c>
      <c r="S178" s="99">
        <f t="shared" si="114"/>
        <v>0</v>
      </c>
      <c r="T178" s="99">
        <f t="shared" si="114"/>
        <v>0</v>
      </c>
      <c r="U178" s="99">
        <f t="shared" si="114"/>
        <v>0</v>
      </c>
      <c r="V178" s="99">
        <f t="shared" si="114"/>
        <v>0</v>
      </c>
      <c r="W178" s="99">
        <f t="shared" si="114"/>
        <v>0</v>
      </c>
      <c r="X178" s="99">
        <f t="shared" si="114"/>
        <v>0</v>
      </c>
      <c r="Y178" s="99">
        <f t="shared" si="114"/>
        <v>0</v>
      </c>
      <c r="Z178" s="99">
        <f t="shared" si="114"/>
        <v>0</v>
      </c>
      <c r="AA178" s="99">
        <f t="shared" si="114"/>
        <v>0</v>
      </c>
      <c r="AB178" s="99">
        <f t="shared" si="114"/>
        <v>0</v>
      </c>
      <c r="AC178" s="99">
        <f t="shared" si="114"/>
        <v>0</v>
      </c>
      <c r="AD178" s="99">
        <f t="shared" si="114"/>
        <v>0</v>
      </c>
      <c r="AE178" s="99">
        <f t="shared" si="114"/>
        <v>0</v>
      </c>
      <c r="AF178" s="99">
        <f t="shared" si="114"/>
        <v>0</v>
      </c>
      <c r="AG178" s="99">
        <f t="shared" si="114"/>
        <v>0</v>
      </c>
      <c r="AH178" s="99">
        <f t="shared" si="114"/>
        <v>0</v>
      </c>
      <c r="AI178" s="99">
        <f t="shared" si="114"/>
        <v>0</v>
      </c>
      <c r="AJ178" s="99">
        <f t="shared" si="114"/>
        <v>0</v>
      </c>
      <c r="AK178" s="99">
        <f t="shared" si="114"/>
        <v>0</v>
      </c>
      <c r="AL178" s="99">
        <f t="shared" si="114"/>
        <v>0</v>
      </c>
      <c r="AM178" s="99">
        <f t="shared" si="114"/>
        <v>0</v>
      </c>
    </row>
    <row r="179" spans="1:39" hidden="1" x14ac:dyDescent="0.25">
      <c r="A179" s="95"/>
      <c r="B179" s="95" t="s">
        <v>174</v>
      </c>
      <c r="C179" s="97">
        <f>C178-C73</f>
        <v>0</v>
      </c>
      <c r="D179" s="97">
        <f t="shared" ref="D179:AM179" si="115">D178-D73</f>
        <v>0</v>
      </c>
      <c r="E179" s="97">
        <f t="shared" si="115"/>
        <v>0</v>
      </c>
      <c r="F179" s="97">
        <f t="shared" si="115"/>
        <v>0</v>
      </c>
      <c r="G179" s="97">
        <f t="shared" si="115"/>
        <v>0</v>
      </c>
      <c r="H179" s="97">
        <f t="shared" si="115"/>
        <v>0</v>
      </c>
      <c r="I179" s="97">
        <f t="shared" si="115"/>
        <v>0</v>
      </c>
      <c r="J179" s="97">
        <f t="shared" si="115"/>
        <v>0</v>
      </c>
      <c r="K179" s="97">
        <f t="shared" si="115"/>
        <v>0</v>
      </c>
      <c r="L179" s="97">
        <f t="shared" si="115"/>
        <v>0</v>
      </c>
      <c r="M179" s="97">
        <f t="shared" si="115"/>
        <v>0</v>
      </c>
      <c r="N179" s="97">
        <f t="shared" si="115"/>
        <v>0</v>
      </c>
      <c r="O179" s="202">
        <f t="shared" si="115"/>
        <v>0</v>
      </c>
      <c r="P179" s="202">
        <f t="shared" si="115"/>
        <v>0</v>
      </c>
      <c r="Q179" s="202">
        <f t="shared" si="115"/>
        <v>0</v>
      </c>
      <c r="R179" s="202">
        <f t="shared" si="115"/>
        <v>0</v>
      </c>
      <c r="S179" s="202">
        <f t="shared" si="115"/>
        <v>0</v>
      </c>
      <c r="T179" s="202">
        <f t="shared" si="115"/>
        <v>0</v>
      </c>
      <c r="U179" s="202">
        <f t="shared" si="115"/>
        <v>0</v>
      </c>
      <c r="V179" s="202">
        <f t="shared" si="115"/>
        <v>0</v>
      </c>
      <c r="W179" s="202">
        <f t="shared" si="115"/>
        <v>0</v>
      </c>
      <c r="X179" s="202">
        <f t="shared" si="115"/>
        <v>0</v>
      </c>
      <c r="Y179" s="202">
        <f t="shared" si="115"/>
        <v>0</v>
      </c>
      <c r="Z179" s="202">
        <f t="shared" si="115"/>
        <v>0</v>
      </c>
      <c r="AA179" s="202">
        <f t="shared" si="115"/>
        <v>0</v>
      </c>
      <c r="AB179" s="202">
        <f t="shared" si="115"/>
        <v>0</v>
      </c>
      <c r="AC179" s="202">
        <f t="shared" si="115"/>
        <v>0</v>
      </c>
      <c r="AD179" s="202">
        <f t="shared" si="115"/>
        <v>0</v>
      </c>
      <c r="AE179" s="202">
        <f t="shared" si="115"/>
        <v>0</v>
      </c>
      <c r="AF179" s="202">
        <f t="shared" si="115"/>
        <v>0</v>
      </c>
      <c r="AG179" s="202">
        <f t="shared" si="115"/>
        <v>0</v>
      </c>
      <c r="AH179" s="202">
        <f t="shared" si="115"/>
        <v>0</v>
      </c>
      <c r="AI179" s="202">
        <f t="shared" si="115"/>
        <v>0</v>
      </c>
      <c r="AJ179" s="202">
        <f t="shared" si="115"/>
        <v>0</v>
      </c>
      <c r="AK179" s="202">
        <f t="shared" si="115"/>
        <v>0</v>
      </c>
      <c r="AL179" s="202">
        <f t="shared" si="115"/>
        <v>0</v>
      </c>
      <c r="AM179" s="202">
        <f t="shared" si="115"/>
        <v>0</v>
      </c>
    </row>
    <row r="180" spans="1:39" ht="15.75" hidden="1" thickBot="1" x14ac:dyDescent="0.3">
      <c r="A180" s="95"/>
      <c r="B180" s="95"/>
      <c r="C180" s="97"/>
      <c r="D180" s="97"/>
      <c r="E180" s="97"/>
      <c r="F180" s="97"/>
      <c r="G180" s="97"/>
      <c r="H180" s="97"/>
      <c r="I180" s="97"/>
      <c r="J180" s="97"/>
      <c r="K180" s="97"/>
      <c r="L180" s="97"/>
      <c r="M180" s="97"/>
      <c r="N180" s="97"/>
    </row>
    <row r="181" spans="1:39" ht="15.75" hidden="1" thickBot="1" x14ac:dyDescent="0.3">
      <c r="A181" s="95"/>
      <c r="B181" s="243" t="s">
        <v>38</v>
      </c>
      <c r="C181" s="135">
        <f>C$4</f>
        <v>45292</v>
      </c>
      <c r="D181" s="135">
        <f t="shared" ref="D181:AM181" si="116">D$4</f>
        <v>45323</v>
      </c>
      <c r="E181" s="135">
        <f t="shared" si="116"/>
        <v>45352</v>
      </c>
      <c r="F181" s="135">
        <f t="shared" si="116"/>
        <v>45383</v>
      </c>
      <c r="G181" s="135">
        <f t="shared" si="116"/>
        <v>45413</v>
      </c>
      <c r="H181" s="135">
        <f t="shared" si="116"/>
        <v>45444</v>
      </c>
      <c r="I181" s="135">
        <f t="shared" si="116"/>
        <v>45474</v>
      </c>
      <c r="J181" s="135">
        <f t="shared" si="116"/>
        <v>45505</v>
      </c>
      <c r="K181" s="135">
        <f t="shared" si="116"/>
        <v>45536</v>
      </c>
      <c r="L181" s="135">
        <f t="shared" si="116"/>
        <v>45566</v>
      </c>
      <c r="M181" s="135">
        <f t="shared" si="116"/>
        <v>45597</v>
      </c>
      <c r="N181" s="135">
        <f t="shared" si="116"/>
        <v>45627</v>
      </c>
      <c r="O181" s="135">
        <f t="shared" si="116"/>
        <v>45658</v>
      </c>
      <c r="P181" s="135">
        <f t="shared" si="116"/>
        <v>45689</v>
      </c>
      <c r="Q181" s="135">
        <f t="shared" si="116"/>
        <v>45717</v>
      </c>
      <c r="R181" s="135">
        <f t="shared" si="116"/>
        <v>45748</v>
      </c>
      <c r="S181" s="135">
        <f t="shared" si="116"/>
        <v>45778</v>
      </c>
      <c r="T181" s="135">
        <f t="shared" si="116"/>
        <v>45809</v>
      </c>
      <c r="U181" s="135">
        <f t="shared" si="116"/>
        <v>45839</v>
      </c>
      <c r="V181" s="135">
        <f t="shared" si="116"/>
        <v>45870</v>
      </c>
      <c r="W181" s="135">
        <f t="shared" si="116"/>
        <v>45901</v>
      </c>
      <c r="X181" s="135">
        <f t="shared" si="116"/>
        <v>45931</v>
      </c>
      <c r="Y181" s="135">
        <f t="shared" si="116"/>
        <v>45962</v>
      </c>
      <c r="Z181" s="135">
        <f t="shared" si="116"/>
        <v>45992</v>
      </c>
      <c r="AA181" s="135">
        <f t="shared" si="116"/>
        <v>46023</v>
      </c>
      <c r="AB181" s="135">
        <f t="shared" si="116"/>
        <v>46054</v>
      </c>
      <c r="AC181" s="135">
        <f t="shared" si="116"/>
        <v>46082</v>
      </c>
      <c r="AD181" s="135">
        <f t="shared" si="116"/>
        <v>46113</v>
      </c>
      <c r="AE181" s="135">
        <f t="shared" si="116"/>
        <v>46143</v>
      </c>
      <c r="AF181" s="135">
        <f t="shared" si="116"/>
        <v>46174</v>
      </c>
      <c r="AG181" s="135">
        <f t="shared" si="116"/>
        <v>46204</v>
      </c>
      <c r="AH181" s="135">
        <f t="shared" si="116"/>
        <v>46235</v>
      </c>
      <c r="AI181" s="135">
        <f t="shared" si="116"/>
        <v>46266</v>
      </c>
      <c r="AJ181" s="135">
        <f t="shared" si="116"/>
        <v>46296</v>
      </c>
      <c r="AK181" s="135">
        <f t="shared" si="116"/>
        <v>46327</v>
      </c>
      <c r="AL181" s="135">
        <f t="shared" si="116"/>
        <v>46357</v>
      </c>
      <c r="AM181" s="135">
        <f t="shared" si="116"/>
        <v>46388</v>
      </c>
    </row>
    <row r="182" spans="1:39" hidden="1" x14ac:dyDescent="0.25">
      <c r="A182" s="95"/>
      <c r="B182" s="237" t="s">
        <v>123</v>
      </c>
      <c r="C182" s="107">
        <f>C157*'REVISED SUMMARY'!C47</f>
        <v>0</v>
      </c>
      <c r="D182" s="107">
        <f>D157*'REVISED SUMMARY'!D47</f>
        <v>0</v>
      </c>
      <c r="E182" s="107">
        <f>E157*'REVISED SUMMARY'!E47</f>
        <v>0</v>
      </c>
      <c r="F182" s="107">
        <f>F157*'REVISED SUMMARY'!F47</f>
        <v>0</v>
      </c>
      <c r="G182" s="107">
        <f>G157*'REVISED SUMMARY'!G47</f>
        <v>0</v>
      </c>
      <c r="H182" s="107">
        <f>H157*'REVISED SUMMARY'!H47</f>
        <v>0</v>
      </c>
      <c r="I182" s="107">
        <f>I157*'REVISED SUMMARY'!I47</f>
        <v>0</v>
      </c>
      <c r="J182" s="107">
        <f>J157*'REVISED SUMMARY'!J47</f>
        <v>0</v>
      </c>
      <c r="K182" s="107">
        <f>K157*'REVISED SUMMARY'!K47</f>
        <v>0</v>
      </c>
      <c r="L182" s="107">
        <f>L157*'REVISED SUMMARY'!L47</f>
        <v>0</v>
      </c>
      <c r="M182" s="107">
        <f>M157*'REVISED SUMMARY'!M47</f>
        <v>0</v>
      </c>
      <c r="N182" s="107">
        <f>N157*'REVISED SUMMARY'!N47</f>
        <v>0</v>
      </c>
      <c r="O182" s="209">
        <f>O157*'REVISED SUMMARY'!O47</f>
        <v>0</v>
      </c>
      <c r="P182" s="209">
        <f>P157*'REVISED SUMMARY'!P47</f>
        <v>0</v>
      </c>
      <c r="Q182" s="209">
        <f>Q157*'REVISED SUMMARY'!Q47</f>
        <v>0</v>
      </c>
      <c r="R182" s="209">
        <f>R157*'REVISED SUMMARY'!R47</f>
        <v>0</v>
      </c>
      <c r="S182" s="209">
        <f>S157*'REVISED SUMMARY'!S47</f>
        <v>0</v>
      </c>
      <c r="T182" s="209">
        <f>T157*'REVISED SUMMARY'!T47</f>
        <v>0</v>
      </c>
      <c r="U182" s="209">
        <f>U157*'REVISED SUMMARY'!U47</f>
        <v>0</v>
      </c>
      <c r="V182" s="209">
        <f>V157*'REVISED SUMMARY'!V47</f>
        <v>0</v>
      </c>
      <c r="W182" s="209">
        <f>W157*'REVISED SUMMARY'!W47</f>
        <v>0</v>
      </c>
      <c r="X182" s="209">
        <f>X157*'REVISED SUMMARY'!X47</f>
        <v>0</v>
      </c>
      <c r="Y182" s="209">
        <f>Y157*'REVISED SUMMARY'!Y47</f>
        <v>0</v>
      </c>
      <c r="Z182" s="209">
        <f>Z157*'REVISED SUMMARY'!Z47</f>
        <v>0</v>
      </c>
      <c r="AA182" s="209">
        <f>AA157*'REVISED SUMMARY'!AA47</f>
        <v>0</v>
      </c>
      <c r="AB182" s="209">
        <f>AB157*'REVISED SUMMARY'!AB47</f>
        <v>0</v>
      </c>
      <c r="AC182" s="209">
        <f>AC157*'REVISED SUMMARY'!AC47</f>
        <v>0</v>
      </c>
      <c r="AD182" s="209">
        <f>AD157*'REVISED SUMMARY'!AD47</f>
        <v>0</v>
      </c>
      <c r="AE182" s="209">
        <f>AE157*'REVISED SUMMARY'!AE47</f>
        <v>0</v>
      </c>
      <c r="AF182" s="209">
        <f>AF157*'REVISED SUMMARY'!AF47</f>
        <v>0</v>
      </c>
      <c r="AG182" s="209">
        <f>AG157*'REVISED SUMMARY'!AG47</f>
        <v>0</v>
      </c>
      <c r="AH182" s="209">
        <f>AH157*'REVISED SUMMARY'!AH47</f>
        <v>0</v>
      </c>
      <c r="AI182" s="209">
        <f>AI157*'REVISED SUMMARY'!AI47</f>
        <v>0</v>
      </c>
      <c r="AJ182" s="209">
        <f>AJ157*'REVISED SUMMARY'!AJ47</f>
        <v>0</v>
      </c>
      <c r="AK182" s="209">
        <f>AK157*'REVISED SUMMARY'!AK47</f>
        <v>0</v>
      </c>
      <c r="AL182" s="209">
        <f>AL157*'REVISED SUMMARY'!AL47</f>
        <v>0</v>
      </c>
      <c r="AM182" s="209">
        <f>AM157*'REVISED SUMMARY'!AM47</f>
        <v>0</v>
      </c>
    </row>
    <row r="183" spans="1:39" ht="15.75" hidden="1" thickBot="1" x14ac:dyDescent="0.3">
      <c r="A183" s="95"/>
      <c r="B183" s="76" t="s">
        <v>124</v>
      </c>
      <c r="C183" s="100">
        <f>C176*'REVISED SUMMARY'!C47</f>
        <v>0</v>
      </c>
      <c r="D183" s="100">
        <f>D176*'REVISED SUMMARY'!D47</f>
        <v>0</v>
      </c>
      <c r="E183" s="100">
        <f>E176*'REVISED SUMMARY'!E47</f>
        <v>0</v>
      </c>
      <c r="F183" s="100">
        <f>F176*'REVISED SUMMARY'!F47</f>
        <v>0</v>
      </c>
      <c r="G183" s="100">
        <f>G176*'REVISED SUMMARY'!G47</f>
        <v>0</v>
      </c>
      <c r="H183" s="100">
        <f>H176*'REVISED SUMMARY'!H47</f>
        <v>0</v>
      </c>
      <c r="I183" s="100">
        <f>I176*'REVISED SUMMARY'!I47</f>
        <v>0</v>
      </c>
      <c r="J183" s="100">
        <f>J176*'REVISED SUMMARY'!J47</f>
        <v>0</v>
      </c>
      <c r="K183" s="100">
        <f>K176*'REVISED SUMMARY'!K47</f>
        <v>0</v>
      </c>
      <c r="L183" s="100">
        <f>L176*'REVISED SUMMARY'!L47</f>
        <v>0</v>
      </c>
      <c r="M183" s="100">
        <f>M176*'REVISED SUMMARY'!M47</f>
        <v>0</v>
      </c>
      <c r="N183" s="100">
        <f>N176*'REVISED SUMMARY'!N47</f>
        <v>0</v>
      </c>
      <c r="O183" s="203">
        <f>O176*'REVISED SUMMARY'!O47</f>
        <v>0</v>
      </c>
      <c r="P183" s="203">
        <f>P176*'REVISED SUMMARY'!P47</f>
        <v>0</v>
      </c>
      <c r="Q183" s="203">
        <f>Q176*'REVISED SUMMARY'!Q47</f>
        <v>0</v>
      </c>
      <c r="R183" s="203">
        <f>R176*'REVISED SUMMARY'!R47</f>
        <v>0</v>
      </c>
      <c r="S183" s="203">
        <f>S176*'REVISED SUMMARY'!S47</f>
        <v>0</v>
      </c>
      <c r="T183" s="203">
        <f>T176*'REVISED SUMMARY'!T47</f>
        <v>0</v>
      </c>
      <c r="U183" s="203">
        <f>U176*'REVISED SUMMARY'!U47</f>
        <v>0</v>
      </c>
      <c r="V183" s="203">
        <f>V176*'REVISED SUMMARY'!V47</f>
        <v>0</v>
      </c>
      <c r="W183" s="203">
        <f>W176*'REVISED SUMMARY'!W47</f>
        <v>0</v>
      </c>
      <c r="X183" s="203">
        <f>X176*'REVISED SUMMARY'!X47</f>
        <v>0</v>
      </c>
      <c r="Y183" s="203">
        <f>Y176*'REVISED SUMMARY'!Y47</f>
        <v>0</v>
      </c>
      <c r="Z183" s="203">
        <f>Z176*'REVISED SUMMARY'!Z47</f>
        <v>0</v>
      </c>
      <c r="AA183" s="203">
        <f>AA176*'REVISED SUMMARY'!AA47</f>
        <v>0</v>
      </c>
      <c r="AB183" s="203">
        <f>AB176*'REVISED SUMMARY'!AB47</f>
        <v>0</v>
      </c>
      <c r="AC183" s="203">
        <f>AC176*'REVISED SUMMARY'!AC47</f>
        <v>0</v>
      </c>
      <c r="AD183" s="203">
        <f>AD176*'REVISED SUMMARY'!AD47</f>
        <v>0</v>
      </c>
      <c r="AE183" s="203">
        <f>AE176*'REVISED SUMMARY'!AE47</f>
        <v>0</v>
      </c>
      <c r="AF183" s="203">
        <f>AF176*'REVISED SUMMARY'!AF47</f>
        <v>0</v>
      </c>
      <c r="AG183" s="203">
        <f>AG176*'REVISED SUMMARY'!AG47</f>
        <v>0</v>
      </c>
      <c r="AH183" s="203">
        <f>AH176*'REVISED SUMMARY'!AH47</f>
        <v>0</v>
      </c>
      <c r="AI183" s="203">
        <f>AI176*'REVISED SUMMARY'!AI47</f>
        <v>0</v>
      </c>
      <c r="AJ183" s="203">
        <f>AJ176*'REVISED SUMMARY'!AJ47</f>
        <v>0</v>
      </c>
      <c r="AK183" s="203">
        <f>AK176*'REVISED SUMMARY'!AK47</f>
        <v>0</v>
      </c>
      <c r="AL183" s="203">
        <f>AL176*'REVISED SUMMARY'!AL47</f>
        <v>0</v>
      </c>
      <c r="AM183" s="203">
        <f>AM176*'REVISED SUMMARY'!AM47</f>
        <v>0</v>
      </c>
    </row>
    <row r="184" spans="1:39" hidden="1" x14ac:dyDescent="0.25">
      <c r="A184" s="95"/>
      <c r="B184" s="237" t="s">
        <v>125</v>
      </c>
      <c r="C184" s="101">
        <f>IFERROR(C182/C73,0)</f>
        <v>0</v>
      </c>
      <c r="D184" s="101">
        <f t="shared" ref="D184:AM184" si="117">IFERROR(D182/D73,0)</f>
        <v>0</v>
      </c>
      <c r="E184" s="101">
        <f t="shared" si="117"/>
        <v>0</v>
      </c>
      <c r="F184" s="101">
        <f t="shared" si="117"/>
        <v>0</v>
      </c>
      <c r="G184" s="101">
        <f t="shared" si="117"/>
        <v>0</v>
      </c>
      <c r="H184" s="101">
        <f t="shared" si="117"/>
        <v>0</v>
      </c>
      <c r="I184" s="101">
        <f t="shared" si="117"/>
        <v>0</v>
      </c>
      <c r="J184" s="101">
        <f t="shared" si="117"/>
        <v>0</v>
      </c>
      <c r="K184" s="101">
        <f t="shared" si="117"/>
        <v>0</v>
      </c>
      <c r="L184" s="101">
        <f t="shared" si="117"/>
        <v>0</v>
      </c>
      <c r="M184" s="101">
        <f t="shared" si="117"/>
        <v>0</v>
      </c>
      <c r="N184" s="101">
        <f t="shared" si="117"/>
        <v>0</v>
      </c>
      <c r="O184" s="204">
        <f t="shared" si="117"/>
        <v>0</v>
      </c>
      <c r="P184" s="204">
        <f t="shared" si="117"/>
        <v>0</v>
      </c>
      <c r="Q184" s="204">
        <f t="shared" si="117"/>
        <v>0</v>
      </c>
      <c r="R184" s="204">
        <f t="shared" si="117"/>
        <v>0</v>
      </c>
      <c r="S184" s="204">
        <f t="shared" si="117"/>
        <v>0</v>
      </c>
      <c r="T184" s="204">
        <f t="shared" si="117"/>
        <v>0</v>
      </c>
      <c r="U184" s="204">
        <f t="shared" si="117"/>
        <v>0</v>
      </c>
      <c r="V184" s="204">
        <f t="shared" si="117"/>
        <v>0</v>
      </c>
      <c r="W184" s="204">
        <f t="shared" si="117"/>
        <v>0</v>
      </c>
      <c r="X184" s="204">
        <f t="shared" si="117"/>
        <v>0</v>
      </c>
      <c r="Y184" s="204">
        <f t="shared" si="117"/>
        <v>0</v>
      </c>
      <c r="Z184" s="204">
        <f t="shared" si="117"/>
        <v>0</v>
      </c>
      <c r="AA184" s="204">
        <f t="shared" si="117"/>
        <v>0</v>
      </c>
      <c r="AB184" s="204">
        <f t="shared" si="117"/>
        <v>0</v>
      </c>
      <c r="AC184" s="204">
        <f t="shared" si="117"/>
        <v>0</v>
      </c>
      <c r="AD184" s="204">
        <f t="shared" si="117"/>
        <v>0</v>
      </c>
      <c r="AE184" s="204">
        <f t="shared" si="117"/>
        <v>0</v>
      </c>
      <c r="AF184" s="204">
        <f t="shared" si="117"/>
        <v>0</v>
      </c>
      <c r="AG184" s="204">
        <f t="shared" si="117"/>
        <v>0</v>
      </c>
      <c r="AH184" s="204">
        <f t="shared" si="117"/>
        <v>0</v>
      </c>
      <c r="AI184" s="204">
        <f t="shared" si="117"/>
        <v>0</v>
      </c>
      <c r="AJ184" s="204">
        <f t="shared" si="117"/>
        <v>0</v>
      </c>
      <c r="AK184" s="204">
        <f t="shared" si="117"/>
        <v>0</v>
      </c>
      <c r="AL184" s="204">
        <f t="shared" si="117"/>
        <v>0</v>
      </c>
      <c r="AM184" s="204">
        <f t="shared" si="117"/>
        <v>0</v>
      </c>
    </row>
    <row r="185" spans="1:39" ht="15.75" hidden="1" thickBot="1" x14ac:dyDescent="0.3">
      <c r="A185" s="95"/>
      <c r="B185" s="76" t="s">
        <v>126</v>
      </c>
      <c r="C185" s="102">
        <f>IFERROR(C183/C73,0)</f>
        <v>0</v>
      </c>
      <c r="D185" s="102">
        <f t="shared" ref="D185:AM185" si="118">IFERROR(D183/D73,0)</f>
        <v>0</v>
      </c>
      <c r="E185" s="102">
        <f t="shared" si="118"/>
        <v>0</v>
      </c>
      <c r="F185" s="102">
        <f t="shared" si="118"/>
        <v>0</v>
      </c>
      <c r="G185" s="102">
        <f t="shared" si="118"/>
        <v>0</v>
      </c>
      <c r="H185" s="102">
        <f t="shared" si="118"/>
        <v>0</v>
      </c>
      <c r="I185" s="102">
        <f t="shared" si="118"/>
        <v>0</v>
      </c>
      <c r="J185" s="102">
        <f t="shared" si="118"/>
        <v>0</v>
      </c>
      <c r="K185" s="102">
        <f t="shared" si="118"/>
        <v>0</v>
      </c>
      <c r="L185" s="102">
        <f t="shared" si="118"/>
        <v>0</v>
      </c>
      <c r="M185" s="102">
        <f t="shared" si="118"/>
        <v>0</v>
      </c>
      <c r="N185" s="102">
        <f t="shared" si="118"/>
        <v>0</v>
      </c>
      <c r="O185" s="205">
        <f t="shared" si="118"/>
        <v>0</v>
      </c>
      <c r="P185" s="205">
        <f t="shared" si="118"/>
        <v>0</v>
      </c>
      <c r="Q185" s="205">
        <f t="shared" si="118"/>
        <v>0</v>
      </c>
      <c r="R185" s="205">
        <f t="shared" si="118"/>
        <v>0</v>
      </c>
      <c r="S185" s="205">
        <f t="shared" si="118"/>
        <v>0</v>
      </c>
      <c r="T185" s="205">
        <f t="shared" si="118"/>
        <v>0</v>
      </c>
      <c r="U185" s="205">
        <f t="shared" si="118"/>
        <v>0</v>
      </c>
      <c r="V185" s="205">
        <f t="shared" si="118"/>
        <v>0</v>
      </c>
      <c r="W185" s="205">
        <f t="shared" si="118"/>
        <v>0</v>
      </c>
      <c r="X185" s="205">
        <f t="shared" si="118"/>
        <v>0</v>
      </c>
      <c r="Y185" s="205">
        <f t="shared" si="118"/>
        <v>0</v>
      </c>
      <c r="Z185" s="205">
        <f t="shared" si="118"/>
        <v>0</v>
      </c>
      <c r="AA185" s="205">
        <f t="shared" si="118"/>
        <v>0</v>
      </c>
      <c r="AB185" s="205">
        <f t="shared" si="118"/>
        <v>0</v>
      </c>
      <c r="AC185" s="205">
        <f t="shared" si="118"/>
        <v>0</v>
      </c>
      <c r="AD185" s="205">
        <f t="shared" si="118"/>
        <v>0</v>
      </c>
      <c r="AE185" s="205">
        <f t="shared" si="118"/>
        <v>0</v>
      </c>
      <c r="AF185" s="205">
        <f t="shared" si="118"/>
        <v>0</v>
      </c>
      <c r="AG185" s="205">
        <f t="shared" si="118"/>
        <v>0</v>
      </c>
      <c r="AH185" s="205">
        <f t="shared" si="118"/>
        <v>0</v>
      </c>
      <c r="AI185" s="205">
        <f t="shared" si="118"/>
        <v>0</v>
      </c>
      <c r="AJ185" s="205">
        <f t="shared" si="118"/>
        <v>0</v>
      </c>
      <c r="AK185" s="205">
        <f t="shared" si="118"/>
        <v>0</v>
      </c>
      <c r="AL185" s="205">
        <f t="shared" si="118"/>
        <v>0</v>
      </c>
      <c r="AM185" s="205">
        <f t="shared" si="118"/>
        <v>0</v>
      </c>
    </row>
    <row r="186" spans="1:39" ht="15.75" hidden="1" thickBot="1" x14ac:dyDescent="0.3">
      <c r="A186" s="95"/>
      <c r="B186" s="244" t="s">
        <v>127</v>
      </c>
      <c r="C186" s="104">
        <f>C184+C185</f>
        <v>0</v>
      </c>
      <c r="D186" s="104">
        <f t="shared" ref="D186:AM186" si="119">D184+D185</f>
        <v>0</v>
      </c>
      <c r="E186" s="105">
        <f t="shared" si="119"/>
        <v>0</v>
      </c>
      <c r="F186" s="105">
        <f t="shared" si="119"/>
        <v>0</v>
      </c>
      <c r="G186" s="105">
        <f t="shared" si="119"/>
        <v>0</v>
      </c>
      <c r="H186" s="105">
        <f t="shared" si="119"/>
        <v>0</v>
      </c>
      <c r="I186" s="105">
        <f t="shared" si="119"/>
        <v>0</v>
      </c>
      <c r="J186" s="105">
        <f t="shared" si="119"/>
        <v>0</v>
      </c>
      <c r="K186" s="105">
        <f t="shared" si="119"/>
        <v>0</v>
      </c>
      <c r="L186" s="105">
        <f t="shared" si="119"/>
        <v>0</v>
      </c>
      <c r="M186" s="106">
        <f t="shared" si="119"/>
        <v>0</v>
      </c>
      <c r="N186" s="115">
        <f t="shared" si="119"/>
        <v>0</v>
      </c>
      <c r="O186" s="206">
        <f t="shared" si="119"/>
        <v>0</v>
      </c>
      <c r="P186" s="206">
        <f t="shared" si="119"/>
        <v>0</v>
      </c>
      <c r="Q186" s="207">
        <f t="shared" si="119"/>
        <v>0</v>
      </c>
      <c r="R186" s="207">
        <f t="shared" si="119"/>
        <v>0</v>
      </c>
      <c r="S186" s="207">
        <f t="shared" si="119"/>
        <v>0</v>
      </c>
      <c r="T186" s="207">
        <f t="shared" si="119"/>
        <v>0</v>
      </c>
      <c r="U186" s="207">
        <f t="shared" si="119"/>
        <v>0</v>
      </c>
      <c r="V186" s="207">
        <f t="shared" si="119"/>
        <v>0</v>
      </c>
      <c r="W186" s="207">
        <f t="shared" si="119"/>
        <v>0</v>
      </c>
      <c r="X186" s="207">
        <f t="shared" si="119"/>
        <v>0</v>
      </c>
      <c r="Y186" s="221">
        <f t="shared" si="119"/>
        <v>0</v>
      </c>
      <c r="Z186" s="221">
        <f t="shared" si="119"/>
        <v>0</v>
      </c>
      <c r="AA186" s="206">
        <f t="shared" si="119"/>
        <v>0</v>
      </c>
      <c r="AB186" s="206">
        <f t="shared" si="119"/>
        <v>0</v>
      </c>
      <c r="AC186" s="207">
        <f t="shared" si="119"/>
        <v>0</v>
      </c>
      <c r="AD186" s="207">
        <f t="shared" si="119"/>
        <v>0</v>
      </c>
      <c r="AE186" s="207">
        <f t="shared" si="119"/>
        <v>0</v>
      </c>
      <c r="AF186" s="207">
        <f t="shared" si="119"/>
        <v>0</v>
      </c>
      <c r="AG186" s="207">
        <f t="shared" si="119"/>
        <v>0</v>
      </c>
      <c r="AH186" s="207">
        <f t="shared" si="119"/>
        <v>0</v>
      </c>
      <c r="AI186" s="207">
        <f t="shared" si="119"/>
        <v>0</v>
      </c>
      <c r="AJ186" s="207">
        <f t="shared" si="119"/>
        <v>0</v>
      </c>
      <c r="AK186" s="221">
        <f t="shared" si="119"/>
        <v>0</v>
      </c>
      <c r="AL186" s="221">
        <f t="shared" si="119"/>
        <v>0</v>
      </c>
      <c r="AM186" s="206">
        <f t="shared" si="119"/>
        <v>0</v>
      </c>
    </row>
    <row r="187" spans="1:39" ht="15.75" hidden="1" thickBot="1" x14ac:dyDescent="0.3">
      <c r="A187" s="95"/>
      <c r="B187" s="95"/>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row>
    <row r="188" spans="1:39" ht="15.75" hidden="1" thickBot="1" x14ac:dyDescent="0.3">
      <c r="A188" s="95"/>
      <c r="B188" s="243" t="s">
        <v>36</v>
      </c>
      <c r="C188" s="135">
        <f>C$4</f>
        <v>45292</v>
      </c>
      <c r="D188" s="135">
        <f t="shared" ref="D188:AM188" si="120">D$4</f>
        <v>45323</v>
      </c>
      <c r="E188" s="135">
        <f t="shared" si="120"/>
        <v>45352</v>
      </c>
      <c r="F188" s="135">
        <f t="shared" si="120"/>
        <v>45383</v>
      </c>
      <c r="G188" s="135">
        <f t="shared" si="120"/>
        <v>45413</v>
      </c>
      <c r="H188" s="135">
        <f t="shared" si="120"/>
        <v>45444</v>
      </c>
      <c r="I188" s="135">
        <f t="shared" si="120"/>
        <v>45474</v>
      </c>
      <c r="J188" s="135">
        <f t="shared" si="120"/>
        <v>45505</v>
      </c>
      <c r="K188" s="135">
        <f t="shared" si="120"/>
        <v>45536</v>
      </c>
      <c r="L188" s="135">
        <f t="shared" si="120"/>
        <v>45566</v>
      </c>
      <c r="M188" s="135">
        <f t="shared" si="120"/>
        <v>45597</v>
      </c>
      <c r="N188" s="135">
        <f t="shared" si="120"/>
        <v>45627</v>
      </c>
      <c r="O188" s="135">
        <f t="shared" si="120"/>
        <v>45658</v>
      </c>
      <c r="P188" s="135">
        <f t="shared" si="120"/>
        <v>45689</v>
      </c>
      <c r="Q188" s="135">
        <f t="shared" si="120"/>
        <v>45717</v>
      </c>
      <c r="R188" s="135">
        <f t="shared" si="120"/>
        <v>45748</v>
      </c>
      <c r="S188" s="135">
        <f t="shared" si="120"/>
        <v>45778</v>
      </c>
      <c r="T188" s="135">
        <f t="shared" si="120"/>
        <v>45809</v>
      </c>
      <c r="U188" s="135">
        <f t="shared" si="120"/>
        <v>45839</v>
      </c>
      <c r="V188" s="135">
        <f t="shared" si="120"/>
        <v>45870</v>
      </c>
      <c r="W188" s="135">
        <f t="shared" si="120"/>
        <v>45901</v>
      </c>
      <c r="X188" s="135">
        <f t="shared" si="120"/>
        <v>45931</v>
      </c>
      <c r="Y188" s="135">
        <f t="shared" si="120"/>
        <v>45962</v>
      </c>
      <c r="Z188" s="135">
        <f t="shared" si="120"/>
        <v>45992</v>
      </c>
      <c r="AA188" s="135">
        <f t="shared" si="120"/>
        <v>46023</v>
      </c>
      <c r="AB188" s="135">
        <f t="shared" si="120"/>
        <v>46054</v>
      </c>
      <c r="AC188" s="135">
        <f t="shared" si="120"/>
        <v>46082</v>
      </c>
      <c r="AD188" s="135">
        <f t="shared" si="120"/>
        <v>46113</v>
      </c>
      <c r="AE188" s="135">
        <f t="shared" si="120"/>
        <v>46143</v>
      </c>
      <c r="AF188" s="135">
        <f t="shared" si="120"/>
        <v>46174</v>
      </c>
      <c r="AG188" s="135">
        <f t="shared" si="120"/>
        <v>46204</v>
      </c>
      <c r="AH188" s="135">
        <f t="shared" si="120"/>
        <v>46235</v>
      </c>
      <c r="AI188" s="135">
        <f t="shared" si="120"/>
        <v>46266</v>
      </c>
      <c r="AJ188" s="135">
        <f t="shared" si="120"/>
        <v>46296</v>
      </c>
      <c r="AK188" s="135">
        <f t="shared" si="120"/>
        <v>46327</v>
      </c>
      <c r="AL188" s="135">
        <f t="shared" si="120"/>
        <v>46357</v>
      </c>
      <c r="AM188" s="135">
        <f t="shared" si="120"/>
        <v>46388</v>
      </c>
    </row>
    <row r="189" spans="1:39" hidden="1" x14ac:dyDescent="0.25">
      <c r="A189" s="95"/>
      <c r="B189" s="237" t="s">
        <v>128</v>
      </c>
      <c r="C189" s="107">
        <f>C157*'REVISED SUMMARY'!C48</f>
        <v>0</v>
      </c>
      <c r="D189" s="107">
        <f>D157*'REVISED SUMMARY'!D48</f>
        <v>0</v>
      </c>
      <c r="E189" s="107">
        <f>E157*'REVISED SUMMARY'!E48</f>
        <v>0</v>
      </c>
      <c r="F189" s="107">
        <f>F157*'REVISED SUMMARY'!F48</f>
        <v>0</v>
      </c>
      <c r="G189" s="107">
        <f>G157*'REVISED SUMMARY'!G48</f>
        <v>0</v>
      </c>
      <c r="H189" s="107">
        <f>H157*'REVISED SUMMARY'!H48</f>
        <v>0</v>
      </c>
      <c r="I189" s="107">
        <f>I157*'REVISED SUMMARY'!I48</f>
        <v>0</v>
      </c>
      <c r="J189" s="107">
        <f>J157*'REVISED SUMMARY'!J48</f>
        <v>0</v>
      </c>
      <c r="K189" s="107">
        <f>K157*'REVISED SUMMARY'!K48</f>
        <v>0</v>
      </c>
      <c r="L189" s="107">
        <f>L157*'REVISED SUMMARY'!L48</f>
        <v>0</v>
      </c>
      <c r="M189" s="107">
        <f>M157*'REVISED SUMMARY'!M48</f>
        <v>0</v>
      </c>
      <c r="N189" s="107">
        <f>N157*'REVISED SUMMARY'!N48</f>
        <v>0</v>
      </c>
      <c r="O189" s="209">
        <f>O157*'REVISED SUMMARY'!O48</f>
        <v>0</v>
      </c>
      <c r="P189" s="209">
        <f>P157*'REVISED SUMMARY'!P48</f>
        <v>0</v>
      </c>
      <c r="Q189" s="209">
        <f>Q157*'REVISED SUMMARY'!Q48</f>
        <v>0</v>
      </c>
      <c r="R189" s="209">
        <f>R157*'REVISED SUMMARY'!R48</f>
        <v>0</v>
      </c>
      <c r="S189" s="209">
        <f>S157*'REVISED SUMMARY'!S48</f>
        <v>0</v>
      </c>
      <c r="T189" s="209">
        <f>T157*'REVISED SUMMARY'!T48</f>
        <v>0</v>
      </c>
      <c r="U189" s="209">
        <f>U157*'REVISED SUMMARY'!U48</f>
        <v>0</v>
      </c>
      <c r="V189" s="209">
        <f>V157*'REVISED SUMMARY'!V48</f>
        <v>0</v>
      </c>
      <c r="W189" s="209">
        <f>W157*'REVISED SUMMARY'!W48</f>
        <v>0</v>
      </c>
      <c r="X189" s="209">
        <f>X157*'REVISED SUMMARY'!X48</f>
        <v>0</v>
      </c>
      <c r="Y189" s="209">
        <f>Y157*'REVISED SUMMARY'!Y48</f>
        <v>0</v>
      </c>
      <c r="Z189" s="209">
        <f>Z157*'REVISED SUMMARY'!Z48</f>
        <v>0</v>
      </c>
      <c r="AA189" s="209">
        <f>AA157*'REVISED SUMMARY'!AA48</f>
        <v>0</v>
      </c>
      <c r="AB189" s="209">
        <f>AB157*'REVISED SUMMARY'!AB48</f>
        <v>0</v>
      </c>
      <c r="AC189" s="209">
        <f>AC157*'REVISED SUMMARY'!AC48</f>
        <v>0</v>
      </c>
      <c r="AD189" s="209">
        <f>AD157*'REVISED SUMMARY'!AD48</f>
        <v>0</v>
      </c>
      <c r="AE189" s="209">
        <f>AE157*'REVISED SUMMARY'!AE48</f>
        <v>0</v>
      </c>
      <c r="AF189" s="209">
        <f>AF157*'REVISED SUMMARY'!AF48</f>
        <v>0</v>
      </c>
      <c r="AG189" s="209">
        <f>AG157*'REVISED SUMMARY'!AG48</f>
        <v>0</v>
      </c>
      <c r="AH189" s="209">
        <f>AH157*'REVISED SUMMARY'!AH48</f>
        <v>0</v>
      </c>
      <c r="AI189" s="209">
        <f>AI157*'REVISED SUMMARY'!AI48</f>
        <v>0</v>
      </c>
      <c r="AJ189" s="209">
        <f>AJ157*'REVISED SUMMARY'!AJ48</f>
        <v>0</v>
      </c>
      <c r="AK189" s="209">
        <f>AK157*'REVISED SUMMARY'!AK48</f>
        <v>0</v>
      </c>
      <c r="AL189" s="209">
        <f>AL157*'REVISED SUMMARY'!AL48</f>
        <v>0</v>
      </c>
      <c r="AM189" s="209">
        <f>AM157*'REVISED SUMMARY'!AM48</f>
        <v>0</v>
      </c>
    </row>
    <row r="190" spans="1:39" ht="15.75" hidden="1" thickBot="1" x14ac:dyDescent="0.3">
      <c r="A190" s="95"/>
      <c r="B190" s="76" t="s">
        <v>129</v>
      </c>
      <c r="C190" s="100">
        <f>C176*'REVISED SUMMARY'!C48</f>
        <v>0</v>
      </c>
      <c r="D190" s="100">
        <f>D176*'REVISED SUMMARY'!D48</f>
        <v>0</v>
      </c>
      <c r="E190" s="100">
        <f>E176*'REVISED SUMMARY'!E48</f>
        <v>0</v>
      </c>
      <c r="F190" s="100">
        <f>F176*'REVISED SUMMARY'!F48</f>
        <v>0</v>
      </c>
      <c r="G190" s="100">
        <f>G176*'REVISED SUMMARY'!G48</f>
        <v>0</v>
      </c>
      <c r="H190" s="100">
        <f>H176*'REVISED SUMMARY'!H48</f>
        <v>0</v>
      </c>
      <c r="I190" s="100">
        <f>I176*'REVISED SUMMARY'!I48</f>
        <v>0</v>
      </c>
      <c r="J190" s="100">
        <f>J176*'REVISED SUMMARY'!J48</f>
        <v>0</v>
      </c>
      <c r="K190" s="100">
        <f>K176*'REVISED SUMMARY'!K48</f>
        <v>0</v>
      </c>
      <c r="L190" s="100">
        <f>L176*'REVISED SUMMARY'!L48</f>
        <v>0</v>
      </c>
      <c r="M190" s="100">
        <f>M176*'REVISED SUMMARY'!M48</f>
        <v>0</v>
      </c>
      <c r="N190" s="100">
        <f>N176*'REVISED SUMMARY'!N48</f>
        <v>0</v>
      </c>
      <c r="O190" s="203">
        <f>O176*'REVISED SUMMARY'!O48</f>
        <v>0</v>
      </c>
      <c r="P190" s="203">
        <f>P176*'REVISED SUMMARY'!P48</f>
        <v>0</v>
      </c>
      <c r="Q190" s="203">
        <f>Q176*'REVISED SUMMARY'!Q48</f>
        <v>0</v>
      </c>
      <c r="R190" s="203">
        <f>R176*'REVISED SUMMARY'!R48</f>
        <v>0</v>
      </c>
      <c r="S190" s="203">
        <f>S176*'REVISED SUMMARY'!S48</f>
        <v>0</v>
      </c>
      <c r="T190" s="203">
        <f>T176*'REVISED SUMMARY'!T48</f>
        <v>0</v>
      </c>
      <c r="U190" s="203">
        <f>U176*'REVISED SUMMARY'!U48</f>
        <v>0</v>
      </c>
      <c r="V190" s="203">
        <f>V176*'REVISED SUMMARY'!V48</f>
        <v>0</v>
      </c>
      <c r="W190" s="203">
        <f>W176*'REVISED SUMMARY'!W48</f>
        <v>0</v>
      </c>
      <c r="X190" s="203">
        <f>X176*'REVISED SUMMARY'!X48</f>
        <v>0</v>
      </c>
      <c r="Y190" s="203">
        <f>Y176*'REVISED SUMMARY'!Y48</f>
        <v>0</v>
      </c>
      <c r="Z190" s="203">
        <f>Z176*'REVISED SUMMARY'!Z48</f>
        <v>0</v>
      </c>
      <c r="AA190" s="203">
        <f>AA176*'REVISED SUMMARY'!AA48</f>
        <v>0</v>
      </c>
      <c r="AB190" s="203">
        <f>AB176*'REVISED SUMMARY'!AB48</f>
        <v>0</v>
      </c>
      <c r="AC190" s="203">
        <f>AC176*'REVISED SUMMARY'!AC48</f>
        <v>0</v>
      </c>
      <c r="AD190" s="203">
        <f>AD176*'REVISED SUMMARY'!AD48</f>
        <v>0</v>
      </c>
      <c r="AE190" s="203">
        <f>AE176*'REVISED SUMMARY'!AE48</f>
        <v>0</v>
      </c>
      <c r="AF190" s="203">
        <f>AF176*'REVISED SUMMARY'!AF48</f>
        <v>0</v>
      </c>
      <c r="AG190" s="203">
        <f>AG176*'REVISED SUMMARY'!AG48</f>
        <v>0</v>
      </c>
      <c r="AH190" s="203">
        <f>AH176*'REVISED SUMMARY'!AH48</f>
        <v>0</v>
      </c>
      <c r="AI190" s="203">
        <f>AI176*'REVISED SUMMARY'!AI48</f>
        <v>0</v>
      </c>
      <c r="AJ190" s="203">
        <f>AJ176*'REVISED SUMMARY'!AJ48</f>
        <v>0</v>
      </c>
      <c r="AK190" s="203">
        <f>AK176*'REVISED SUMMARY'!AK48</f>
        <v>0</v>
      </c>
      <c r="AL190" s="203">
        <f>AL176*'REVISED SUMMARY'!AL48</f>
        <v>0</v>
      </c>
      <c r="AM190" s="203">
        <f>AM176*'REVISED SUMMARY'!AM48</f>
        <v>0</v>
      </c>
    </row>
    <row r="191" spans="1:39" hidden="1" x14ac:dyDescent="0.25">
      <c r="A191" s="95"/>
      <c r="B191" s="237" t="s">
        <v>130</v>
      </c>
      <c r="C191" s="101">
        <f>IFERROR(C189/C73,0)</f>
        <v>0</v>
      </c>
      <c r="D191" s="101">
        <f t="shared" ref="D191:AM191" si="121">IFERROR(D189/D73,0)</f>
        <v>0</v>
      </c>
      <c r="E191" s="101">
        <f t="shared" si="121"/>
        <v>0</v>
      </c>
      <c r="F191" s="101">
        <f t="shared" si="121"/>
        <v>0</v>
      </c>
      <c r="G191" s="101">
        <f t="shared" si="121"/>
        <v>0</v>
      </c>
      <c r="H191" s="101">
        <f t="shared" si="121"/>
        <v>0</v>
      </c>
      <c r="I191" s="101">
        <f t="shared" si="121"/>
        <v>0</v>
      </c>
      <c r="J191" s="101">
        <f t="shared" si="121"/>
        <v>0</v>
      </c>
      <c r="K191" s="101">
        <f t="shared" si="121"/>
        <v>0</v>
      </c>
      <c r="L191" s="101">
        <f t="shared" si="121"/>
        <v>0</v>
      </c>
      <c r="M191" s="101">
        <f t="shared" si="121"/>
        <v>0</v>
      </c>
      <c r="N191" s="101">
        <f t="shared" si="121"/>
        <v>0</v>
      </c>
      <c r="O191" s="204">
        <f t="shared" si="121"/>
        <v>0</v>
      </c>
      <c r="P191" s="204">
        <f t="shared" si="121"/>
        <v>0</v>
      </c>
      <c r="Q191" s="204">
        <f t="shared" si="121"/>
        <v>0</v>
      </c>
      <c r="R191" s="204">
        <f t="shared" si="121"/>
        <v>0</v>
      </c>
      <c r="S191" s="204">
        <f t="shared" si="121"/>
        <v>0</v>
      </c>
      <c r="T191" s="204">
        <f t="shared" si="121"/>
        <v>0</v>
      </c>
      <c r="U191" s="204">
        <f t="shared" si="121"/>
        <v>0</v>
      </c>
      <c r="V191" s="204">
        <f t="shared" si="121"/>
        <v>0</v>
      </c>
      <c r="W191" s="204">
        <f t="shared" si="121"/>
        <v>0</v>
      </c>
      <c r="X191" s="204">
        <f t="shared" si="121"/>
        <v>0</v>
      </c>
      <c r="Y191" s="204">
        <f t="shared" si="121"/>
        <v>0</v>
      </c>
      <c r="Z191" s="204">
        <f t="shared" si="121"/>
        <v>0</v>
      </c>
      <c r="AA191" s="204">
        <f t="shared" si="121"/>
        <v>0</v>
      </c>
      <c r="AB191" s="204">
        <f t="shared" si="121"/>
        <v>0</v>
      </c>
      <c r="AC191" s="204">
        <f t="shared" si="121"/>
        <v>0</v>
      </c>
      <c r="AD191" s="204">
        <f t="shared" si="121"/>
        <v>0</v>
      </c>
      <c r="AE191" s="204">
        <f t="shared" si="121"/>
        <v>0</v>
      </c>
      <c r="AF191" s="204">
        <f t="shared" si="121"/>
        <v>0</v>
      </c>
      <c r="AG191" s="204">
        <f t="shared" si="121"/>
        <v>0</v>
      </c>
      <c r="AH191" s="204">
        <f t="shared" si="121"/>
        <v>0</v>
      </c>
      <c r="AI191" s="204">
        <f t="shared" si="121"/>
        <v>0</v>
      </c>
      <c r="AJ191" s="204">
        <f t="shared" si="121"/>
        <v>0</v>
      </c>
      <c r="AK191" s="204">
        <f t="shared" si="121"/>
        <v>0</v>
      </c>
      <c r="AL191" s="204">
        <f t="shared" si="121"/>
        <v>0</v>
      </c>
      <c r="AM191" s="204">
        <f t="shared" si="121"/>
        <v>0</v>
      </c>
    </row>
    <row r="192" spans="1:39" ht="15.75" hidden="1" thickBot="1" x14ac:dyDescent="0.3">
      <c r="A192" s="95"/>
      <c r="B192" s="76" t="s">
        <v>131</v>
      </c>
      <c r="C192" s="102">
        <f>IFERROR(C190/C73,0)</f>
        <v>0</v>
      </c>
      <c r="D192" s="102">
        <f t="shared" ref="D192:AM192" si="122">IFERROR(D190/D73,0)</f>
        <v>0</v>
      </c>
      <c r="E192" s="102">
        <f t="shared" si="122"/>
        <v>0</v>
      </c>
      <c r="F192" s="102">
        <f t="shared" si="122"/>
        <v>0</v>
      </c>
      <c r="G192" s="102">
        <f t="shared" si="122"/>
        <v>0</v>
      </c>
      <c r="H192" s="102">
        <f t="shared" si="122"/>
        <v>0</v>
      </c>
      <c r="I192" s="102">
        <f t="shared" si="122"/>
        <v>0</v>
      </c>
      <c r="J192" s="102">
        <f t="shared" si="122"/>
        <v>0</v>
      </c>
      <c r="K192" s="102">
        <f t="shared" si="122"/>
        <v>0</v>
      </c>
      <c r="L192" s="102">
        <f t="shared" si="122"/>
        <v>0</v>
      </c>
      <c r="M192" s="102">
        <f t="shared" si="122"/>
        <v>0</v>
      </c>
      <c r="N192" s="102">
        <f t="shared" si="122"/>
        <v>0</v>
      </c>
      <c r="O192" s="205">
        <f t="shared" si="122"/>
        <v>0</v>
      </c>
      <c r="P192" s="205">
        <f t="shared" si="122"/>
        <v>0</v>
      </c>
      <c r="Q192" s="205">
        <f t="shared" si="122"/>
        <v>0</v>
      </c>
      <c r="R192" s="205">
        <f t="shared" si="122"/>
        <v>0</v>
      </c>
      <c r="S192" s="205">
        <f t="shared" si="122"/>
        <v>0</v>
      </c>
      <c r="T192" s="205">
        <f t="shared" si="122"/>
        <v>0</v>
      </c>
      <c r="U192" s="205">
        <f t="shared" si="122"/>
        <v>0</v>
      </c>
      <c r="V192" s="205">
        <f t="shared" si="122"/>
        <v>0</v>
      </c>
      <c r="W192" s="205">
        <f t="shared" si="122"/>
        <v>0</v>
      </c>
      <c r="X192" s="205">
        <f t="shared" si="122"/>
        <v>0</v>
      </c>
      <c r="Y192" s="205">
        <f t="shared" si="122"/>
        <v>0</v>
      </c>
      <c r="Z192" s="205">
        <f t="shared" si="122"/>
        <v>0</v>
      </c>
      <c r="AA192" s="205">
        <f t="shared" si="122"/>
        <v>0</v>
      </c>
      <c r="AB192" s="205">
        <f t="shared" si="122"/>
        <v>0</v>
      </c>
      <c r="AC192" s="205">
        <f t="shared" si="122"/>
        <v>0</v>
      </c>
      <c r="AD192" s="205">
        <f t="shared" si="122"/>
        <v>0</v>
      </c>
      <c r="AE192" s="205">
        <f t="shared" si="122"/>
        <v>0</v>
      </c>
      <c r="AF192" s="205">
        <f t="shared" si="122"/>
        <v>0</v>
      </c>
      <c r="AG192" s="205">
        <f t="shared" si="122"/>
        <v>0</v>
      </c>
      <c r="AH192" s="205">
        <f t="shared" si="122"/>
        <v>0</v>
      </c>
      <c r="AI192" s="205">
        <f t="shared" si="122"/>
        <v>0</v>
      </c>
      <c r="AJ192" s="205">
        <f t="shared" si="122"/>
        <v>0</v>
      </c>
      <c r="AK192" s="205">
        <f t="shared" si="122"/>
        <v>0</v>
      </c>
      <c r="AL192" s="205">
        <f t="shared" si="122"/>
        <v>0</v>
      </c>
      <c r="AM192" s="205">
        <f t="shared" si="122"/>
        <v>0</v>
      </c>
    </row>
    <row r="193" spans="1:39" ht="15.75" hidden="1" thickBot="1" x14ac:dyDescent="0.3">
      <c r="A193" s="95"/>
      <c r="B193" s="244" t="s">
        <v>132</v>
      </c>
      <c r="C193" s="104">
        <f>C191+C192</f>
        <v>0</v>
      </c>
      <c r="D193" s="104">
        <f t="shared" ref="D193:AM193" si="123">D191+D192</f>
        <v>0</v>
      </c>
      <c r="E193" s="105">
        <f t="shared" si="123"/>
        <v>0</v>
      </c>
      <c r="F193" s="105">
        <f t="shared" si="123"/>
        <v>0</v>
      </c>
      <c r="G193" s="105">
        <f t="shared" si="123"/>
        <v>0</v>
      </c>
      <c r="H193" s="105">
        <f t="shared" si="123"/>
        <v>0</v>
      </c>
      <c r="I193" s="105">
        <f t="shared" si="123"/>
        <v>0</v>
      </c>
      <c r="J193" s="105">
        <f t="shared" si="123"/>
        <v>0</v>
      </c>
      <c r="K193" s="105">
        <f t="shared" si="123"/>
        <v>0</v>
      </c>
      <c r="L193" s="105">
        <f t="shared" si="123"/>
        <v>0</v>
      </c>
      <c r="M193" s="106">
        <f t="shared" si="123"/>
        <v>0</v>
      </c>
      <c r="N193" s="115">
        <f t="shared" si="123"/>
        <v>0</v>
      </c>
      <c r="O193" s="206">
        <f t="shared" si="123"/>
        <v>0</v>
      </c>
      <c r="P193" s="206">
        <f t="shared" si="123"/>
        <v>0</v>
      </c>
      <c r="Q193" s="207">
        <f t="shared" si="123"/>
        <v>0</v>
      </c>
      <c r="R193" s="207">
        <f t="shared" si="123"/>
        <v>0</v>
      </c>
      <c r="S193" s="207">
        <f t="shared" si="123"/>
        <v>0</v>
      </c>
      <c r="T193" s="207">
        <f t="shared" si="123"/>
        <v>0</v>
      </c>
      <c r="U193" s="207">
        <f t="shared" si="123"/>
        <v>0</v>
      </c>
      <c r="V193" s="207">
        <f t="shared" si="123"/>
        <v>0</v>
      </c>
      <c r="W193" s="207">
        <f t="shared" si="123"/>
        <v>0</v>
      </c>
      <c r="X193" s="207">
        <f t="shared" si="123"/>
        <v>0</v>
      </c>
      <c r="Y193" s="221">
        <f t="shared" si="123"/>
        <v>0</v>
      </c>
      <c r="Z193" s="221">
        <f t="shared" si="123"/>
        <v>0</v>
      </c>
      <c r="AA193" s="206">
        <f t="shared" si="123"/>
        <v>0</v>
      </c>
      <c r="AB193" s="206">
        <f t="shared" si="123"/>
        <v>0</v>
      </c>
      <c r="AC193" s="207">
        <f t="shared" si="123"/>
        <v>0</v>
      </c>
      <c r="AD193" s="207">
        <f t="shared" si="123"/>
        <v>0</v>
      </c>
      <c r="AE193" s="207">
        <f t="shared" si="123"/>
        <v>0</v>
      </c>
      <c r="AF193" s="207">
        <f t="shared" si="123"/>
        <v>0</v>
      </c>
      <c r="AG193" s="207">
        <f t="shared" si="123"/>
        <v>0</v>
      </c>
      <c r="AH193" s="207">
        <f t="shared" si="123"/>
        <v>0</v>
      </c>
      <c r="AI193" s="207">
        <f t="shared" si="123"/>
        <v>0</v>
      </c>
      <c r="AJ193" s="207">
        <f t="shared" si="123"/>
        <v>0</v>
      </c>
      <c r="AK193" s="221">
        <f t="shared" si="123"/>
        <v>0</v>
      </c>
      <c r="AL193" s="221">
        <f t="shared" si="123"/>
        <v>0</v>
      </c>
      <c r="AM193" s="206">
        <f t="shared" si="123"/>
        <v>0</v>
      </c>
    </row>
    <row r="194" spans="1:39" hidden="1" x14ac:dyDescent="0.25">
      <c r="A194" s="95"/>
      <c r="B194" s="95" t="s">
        <v>133</v>
      </c>
      <c r="C194" s="108">
        <f>C186+C193</f>
        <v>0</v>
      </c>
      <c r="D194" s="108">
        <f t="shared" ref="D194:AM194" si="124">D186+D193</f>
        <v>0</v>
      </c>
      <c r="E194" s="108">
        <f t="shared" si="124"/>
        <v>0</v>
      </c>
      <c r="F194" s="108">
        <f t="shared" si="124"/>
        <v>0</v>
      </c>
      <c r="G194" s="108">
        <f t="shared" si="124"/>
        <v>0</v>
      </c>
      <c r="H194" s="108">
        <f t="shared" si="124"/>
        <v>0</v>
      </c>
      <c r="I194" s="108">
        <f t="shared" si="124"/>
        <v>0</v>
      </c>
      <c r="J194" s="108">
        <f t="shared" si="124"/>
        <v>0</v>
      </c>
      <c r="K194" s="108">
        <f t="shared" si="124"/>
        <v>0</v>
      </c>
      <c r="L194" s="108">
        <f t="shared" si="124"/>
        <v>0</v>
      </c>
      <c r="M194" s="108">
        <f t="shared" si="124"/>
        <v>0</v>
      </c>
      <c r="N194" s="108">
        <f t="shared" si="124"/>
        <v>0</v>
      </c>
      <c r="O194" s="210">
        <f t="shared" si="124"/>
        <v>0</v>
      </c>
      <c r="P194" s="210">
        <f t="shared" si="124"/>
        <v>0</v>
      </c>
      <c r="Q194" s="210">
        <f t="shared" si="124"/>
        <v>0</v>
      </c>
      <c r="R194" s="210">
        <f t="shared" si="124"/>
        <v>0</v>
      </c>
      <c r="S194" s="210">
        <f t="shared" si="124"/>
        <v>0</v>
      </c>
      <c r="T194" s="210">
        <f t="shared" si="124"/>
        <v>0</v>
      </c>
      <c r="U194" s="210">
        <f t="shared" si="124"/>
        <v>0</v>
      </c>
      <c r="V194" s="210">
        <f t="shared" si="124"/>
        <v>0</v>
      </c>
      <c r="W194" s="210">
        <f t="shared" si="124"/>
        <v>0</v>
      </c>
      <c r="X194" s="210">
        <f t="shared" si="124"/>
        <v>0</v>
      </c>
      <c r="Y194" s="210">
        <f t="shared" si="124"/>
        <v>0</v>
      </c>
      <c r="Z194" s="210">
        <f t="shared" si="124"/>
        <v>0</v>
      </c>
      <c r="AA194" s="210">
        <f t="shared" si="124"/>
        <v>0</v>
      </c>
      <c r="AB194" s="210">
        <f t="shared" si="124"/>
        <v>0</v>
      </c>
      <c r="AC194" s="210">
        <f t="shared" si="124"/>
        <v>0</v>
      </c>
      <c r="AD194" s="210">
        <f t="shared" si="124"/>
        <v>0</v>
      </c>
      <c r="AE194" s="210">
        <f t="shared" si="124"/>
        <v>0</v>
      </c>
      <c r="AF194" s="210">
        <f t="shared" si="124"/>
        <v>0</v>
      </c>
      <c r="AG194" s="210">
        <f t="shared" si="124"/>
        <v>0</v>
      </c>
      <c r="AH194" s="210">
        <f t="shared" si="124"/>
        <v>0</v>
      </c>
      <c r="AI194" s="210">
        <f t="shared" si="124"/>
        <v>0</v>
      </c>
      <c r="AJ194" s="210">
        <f t="shared" si="124"/>
        <v>0</v>
      </c>
      <c r="AK194" s="210">
        <f t="shared" si="124"/>
        <v>0</v>
      </c>
      <c r="AL194" s="210">
        <f t="shared" si="124"/>
        <v>0</v>
      </c>
      <c r="AM194" s="210">
        <f t="shared" si="124"/>
        <v>0</v>
      </c>
    </row>
    <row r="195" spans="1:39" hidden="1" x14ac:dyDescent="0.25">
      <c r="A195" s="95"/>
      <c r="B195" s="95"/>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row>
    <row r="196" spans="1:39" hidden="1" x14ac:dyDescent="0.25">
      <c r="A196" s="95"/>
      <c r="B196" s="95" t="s">
        <v>134</v>
      </c>
      <c r="C196" s="109">
        <f t="shared" ref="C196" si="125">SUM(C182:C183)</f>
        <v>0</v>
      </c>
      <c r="D196" s="109">
        <f t="shared" ref="D196:AM196" si="126">SUM(D182:D183)</f>
        <v>0</v>
      </c>
      <c r="E196" s="110">
        <f t="shared" si="126"/>
        <v>0</v>
      </c>
      <c r="F196" s="110">
        <f t="shared" si="126"/>
        <v>0</v>
      </c>
      <c r="G196" s="110">
        <f t="shared" si="126"/>
        <v>0</v>
      </c>
      <c r="H196" s="110">
        <f t="shared" si="126"/>
        <v>0</v>
      </c>
      <c r="I196" s="110">
        <f t="shared" si="126"/>
        <v>0</v>
      </c>
      <c r="J196" s="110">
        <f t="shared" si="126"/>
        <v>0</v>
      </c>
      <c r="K196" s="110">
        <f t="shared" si="126"/>
        <v>0</v>
      </c>
      <c r="L196" s="110">
        <f t="shared" si="126"/>
        <v>0</v>
      </c>
      <c r="M196" s="111">
        <f t="shared" si="126"/>
        <v>0</v>
      </c>
      <c r="N196" s="111">
        <f t="shared" si="126"/>
        <v>0</v>
      </c>
      <c r="O196" s="216">
        <f t="shared" si="126"/>
        <v>0</v>
      </c>
      <c r="P196" s="216">
        <f t="shared" si="126"/>
        <v>0</v>
      </c>
      <c r="Q196" s="217">
        <f t="shared" si="126"/>
        <v>0</v>
      </c>
      <c r="R196" s="217">
        <f t="shared" si="126"/>
        <v>0</v>
      </c>
      <c r="S196" s="217">
        <f t="shared" si="126"/>
        <v>0</v>
      </c>
      <c r="T196" s="217">
        <f t="shared" si="126"/>
        <v>0</v>
      </c>
      <c r="U196" s="217">
        <f t="shared" si="126"/>
        <v>0</v>
      </c>
      <c r="V196" s="217">
        <f t="shared" si="126"/>
        <v>0</v>
      </c>
      <c r="W196" s="217">
        <f t="shared" si="126"/>
        <v>0</v>
      </c>
      <c r="X196" s="217">
        <f t="shared" si="126"/>
        <v>0</v>
      </c>
      <c r="Y196" s="218">
        <f t="shared" si="126"/>
        <v>0</v>
      </c>
      <c r="Z196" s="218">
        <f t="shared" si="126"/>
        <v>0</v>
      </c>
      <c r="AA196" s="216">
        <f t="shared" si="126"/>
        <v>0</v>
      </c>
      <c r="AB196" s="216">
        <f t="shared" si="126"/>
        <v>0</v>
      </c>
      <c r="AC196" s="217">
        <f t="shared" si="126"/>
        <v>0</v>
      </c>
      <c r="AD196" s="217">
        <f t="shared" si="126"/>
        <v>0</v>
      </c>
      <c r="AE196" s="217">
        <f t="shared" si="126"/>
        <v>0</v>
      </c>
      <c r="AF196" s="217">
        <f t="shared" si="126"/>
        <v>0</v>
      </c>
      <c r="AG196" s="217">
        <f t="shared" si="126"/>
        <v>0</v>
      </c>
      <c r="AH196" s="217">
        <f t="shared" si="126"/>
        <v>0</v>
      </c>
      <c r="AI196" s="217">
        <f t="shared" si="126"/>
        <v>0</v>
      </c>
      <c r="AJ196" s="217">
        <f t="shared" si="126"/>
        <v>0</v>
      </c>
      <c r="AK196" s="218">
        <f t="shared" si="126"/>
        <v>0</v>
      </c>
      <c r="AL196" s="218">
        <f t="shared" si="126"/>
        <v>0</v>
      </c>
      <c r="AM196" s="216">
        <f t="shared" si="126"/>
        <v>0</v>
      </c>
    </row>
    <row r="197" spans="1:39" hidden="1" x14ac:dyDescent="0.25">
      <c r="A197" s="95"/>
      <c r="B197" s="95" t="s">
        <v>135</v>
      </c>
      <c r="C197" s="109">
        <f t="shared" ref="C197" si="127">SUM(C189:C190)</f>
        <v>0</v>
      </c>
      <c r="D197" s="109">
        <f t="shared" ref="D197:AM197" si="128">SUM(D189:D190)</f>
        <v>0</v>
      </c>
      <c r="E197" s="110">
        <f t="shared" si="128"/>
        <v>0</v>
      </c>
      <c r="F197" s="110">
        <f t="shared" si="128"/>
        <v>0</v>
      </c>
      <c r="G197" s="110">
        <f t="shared" si="128"/>
        <v>0</v>
      </c>
      <c r="H197" s="110">
        <f t="shared" si="128"/>
        <v>0</v>
      </c>
      <c r="I197" s="110">
        <f t="shared" si="128"/>
        <v>0</v>
      </c>
      <c r="J197" s="110">
        <f t="shared" si="128"/>
        <v>0</v>
      </c>
      <c r="K197" s="110">
        <f t="shared" si="128"/>
        <v>0</v>
      </c>
      <c r="L197" s="110">
        <f t="shared" si="128"/>
        <v>0</v>
      </c>
      <c r="M197" s="111">
        <f t="shared" si="128"/>
        <v>0</v>
      </c>
      <c r="N197" s="111">
        <f t="shared" si="128"/>
        <v>0</v>
      </c>
      <c r="O197" s="216">
        <f t="shared" si="128"/>
        <v>0</v>
      </c>
      <c r="P197" s="216">
        <f t="shared" si="128"/>
        <v>0</v>
      </c>
      <c r="Q197" s="217">
        <f t="shared" si="128"/>
        <v>0</v>
      </c>
      <c r="R197" s="217">
        <f t="shared" si="128"/>
        <v>0</v>
      </c>
      <c r="S197" s="217">
        <f t="shared" si="128"/>
        <v>0</v>
      </c>
      <c r="T197" s="217">
        <f t="shared" si="128"/>
        <v>0</v>
      </c>
      <c r="U197" s="217">
        <f t="shared" si="128"/>
        <v>0</v>
      </c>
      <c r="V197" s="217">
        <f t="shared" si="128"/>
        <v>0</v>
      </c>
      <c r="W197" s="217">
        <f t="shared" si="128"/>
        <v>0</v>
      </c>
      <c r="X197" s="217">
        <f t="shared" si="128"/>
        <v>0</v>
      </c>
      <c r="Y197" s="218">
        <f t="shared" si="128"/>
        <v>0</v>
      </c>
      <c r="Z197" s="218">
        <f t="shared" si="128"/>
        <v>0</v>
      </c>
      <c r="AA197" s="216">
        <f t="shared" si="128"/>
        <v>0</v>
      </c>
      <c r="AB197" s="216">
        <f t="shared" si="128"/>
        <v>0</v>
      </c>
      <c r="AC197" s="217">
        <f t="shared" si="128"/>
        <v>0</v>
      </c>
      <c r="AD197" s="217">
        <f t="shared" si="128"/>
        <v>0</v>
      </c>
      <c r="AE197" s="217">
        <f t="shared" si="128"/>
        <v>0</v>
      </c>
      <c r="AF197" s="217">
        <f t="shared" si="128"/>
        <v>0</v>
      </c>
      <c r="AG197" s="217">
        <f t="shared" si="128"/>
        <v>0</v>
      </c>
      <c r="AH197" s="217">
        <f t="shared" si="128"/>
        <v>0</v>
      </c>
      <c r="AI197" s="217">
        <f t="shared" si="128"/>
        <v>0</v>
      </c>
      <c r="AJ197" s="217">
        <f t="shared" si="128"/>
        <v>0</v>
      </c>
      <c r="AK197" s="218">
        <f t="shared" si="128"/>
        <v>0</v>
      </c>
      <c r="AL197" s="218">
        <f t="shared" si="128"/>
        <v>0</v>
      </c>
      <c r="AM197" s="216">
        <f t="shared" si="128"/>
        <v>0</v>
      </c>
    </row>
    <row r="198" spans="1:39" hidden="1" x14ac:dyDescent="0.25">
      <c r="A198" s="95"/>
      <c r="B198" s="95" t="s">
        <v>122</v>
      </c>
      <c r="C198" s="112">
        <f t="shared" ref="C198" si="129">SUM(C196:C197)</f>
        <v>0</v>
      </c>
      <c r="D198" s="112">
        <f t="shared" ref="D198:AM198" si="130">SUM(D196:D197)</f>
        <v>0</v>
      </c>
      <c r="E198" s="112">
        <f t="shared" si="130"/>
        <v>0</v>
      </c>
      <c r="F198" s="112">
        <f t="shared" si="130"/>
        <v>0</v>
      </c>
      <c r="G198" s="112">
        <f t="shared" si="130"/>
        <v>0</v>
      </c>
      <c r="H198" s="112">
        <f t="shared" si="130"/>
        <v>0</v>
      </c>
      <c r="I198" s="112">
        <f t="shared" si="130"/>
        <v>0</v>
      </c>
      <c r="J198" s="112">
        <f t="shared" si="130"/>
        <v>0</v>
      </c>
      <c r="K198" s="112">
        <f t="shared" si="130"/>
        <v>0</v>
      </c>
      <c r="L198" s="112">
        <f t="shared" si="130"/>
        <v>0</v>
      </c>
      <c r="M198" s="113">
        <f t="shared" si="130"/>
        <v>0</v>
      </c>
      <c r="N198" s="113">
        <f t="shared" si="130"/>
        <v>0</v>
      </c>
      <c r="O198" s="219">
        <f t="shared" si="130"/>
        <v>0</v>
      </c>
      <c r="P198" s="219">
        <f t="shared" si="130"/>
        <v>0</v>
      </c>
      <c r="Q198" s="219">
        <f t="shared" si="130"/>
        <v>0</v>
      </c>
      <c r="R198" s="219">
        <f t="shared" si="130"/>
        <v>0</v>
      </c>
      <c r="S198" s="219">
        <f t="shared" si="130"/>
        <v>0</v>
      </c>
      <c r="T198" s="219">
        <f t="shared" si="130"/>
        <v>0</v>
      </c>
      <c r="U198" s="219">
        <f t="shared" si="130"/>
        <v>0</v>
      </c>
      <c r="V198" s="219">
        <f t="shared" si="130"/>
        <v>0</v>
      </c>
      <c r="W198" s="219">
        <f t="shared" si="130"/>
        <v>0</v>
      </c>
      <c r="X198" s="219">
        <f t="shared" si="130"/>
        <v>0</v>
      </c>
      <c r="Y198" s="220">
        <f t="shared" si="130"/>
        <v>0</v>
      </c>
      <c r="Z198" s="220">
        <f t="shared" si="130"/>
        <v>0</v>
      </c>
      <c r="AA198" s="219">
        <f t="shared" si="130"/>
        <v>0</v>
      </c>
      <c r="AB198" s="219">
        <f t="shared" si="130"/>
        <v>0</v>
      </c>
      <c r="AC198" s="219">
        <f t="shared" si="130"/>
        <v>0</v>
      </c>
      <c r="AD198" s="219">
        <f t="shared" si="130"/>
        <v>0</v>
      </c>
      <c r="AE198" s="219">
        <f t="shared" si="130"/>
        <v>0</v>
      </c>
      <c r="AF198" s="219">
        <f t="shared" si="130"/>
        <v>0</v>
      </c>
      <c r="AG198" s="219">
        <f t="shared" si="130"/>
        <v>0</v>
      </c>
      <c r="AH198" s="219">
        <f t="shared" si="130"/>
        <v>0</v>
      </c>
      <c r="AI198" s="219">
        <f t="shared" si="130"/>
        <v>0</v>
      </c>
      <c r="AJ198" s="219">
        <f t="shared" si="130"/>
        <v>0</v>
      </c>
      <c r="AK198" s="220">
        <f t="shared" si="130"/>
        <v>0</v>
      </c>
      <c r="AL198" s="220">
        <f t="shared" si="130"/>
        <v>0</v>
      </c>
      <c r="AM198" s="219">
        <f t="shared" si="130"/>
        <v>0</v>
      </c>
    </row>
    <row r="199" spans="1:39" hidden="1" x14ac:dyDescent="0.25"/>
    <row r="200" spans="1:39" hidden="1" x14ac:dyDescent="0.25">
      <c r="B200" s="158" t="s">
        <v>214</v>
      </c>
      <c r="C200" s="329">
        <f>IF('REVISED SUMMARY'!C4=0,0,C198-C73)</f>
        <v>0</v>
      </c>
      <c r="D200" s="329">
        <f>IF('REVISED SUMMARY'!D4=0,0,D198-D73)</f>
        <v>0</v>
      </c>
      <c r="E200" s="329">
        <f>IF('REVISED SUMMARY'!E4=0,0,E198-E73)</f>
        <v>0</v>
      </c>
      <c r="F200" s="329">
        <f>IF('REVISED SUMMARY'!F4=0,0,F198-F73)</f>
        <v>0</v>
      </c>
      <c r="G200" s="329">
        <f>IF('REVISED SUMMARY'!G4=0,0,G198-G73)</f>
        <v>0</v>
      </c>
      <c r="H200" s="329">
        <f>IF('REVISED SUMMARY'!H4=0,0,H198-H73)</f>
        <v>0</v>
      </c>
      <c r="I200" s="329">
        <f>IF('REVISED SUMMARY'!I4=0,0,I198-I73)</f>
        <v>0</v>
      </c>
      <c r="J200" s="329">
        <f>IF('REVISED SUMMARY'!J4=0,0,J198-J73)</f>
        <v>0</v>
      </c>
      <c r="K200" s="329">
        <f>IF('REVISED SUMMARY'!K4=0,0,K198-K73)</f>
        <v>0</v>
      </c>
      <c r="L200" s="329">
        <f>IF('REVISED SUMMARY'!L4=0,0,L198-L73)</f>
        <v>0</v>
      </c>
      <c r="M200" s="329">
        <f>IF('REVISED SUMMARY'!M4=0,0,M198-M73)</f>
        <v>0</v>
      </c>
      <c r="N200" s="329">
        <f>IF('REVISED SUMMARY'!N4=0,0,N198-N73)</f>
        <v>0</v>
      </c>
    </row>
    <row r="201" spans="1:39" hidden="1" x14ac:dyDescent="0.25">
      <c r="B201" s="158"/>
      <c r="C201" s="158"/>
      <c r="D201" s="158"/>
      <c r="E201" s="158"/>
      <c r="F201" s="158"/>
      <c r="G201" s="158"/>
      <c r="H201" s="158"/>
      <c r="I201" s="158"/>
      <c r="J201" s="158"/>
      <c r="K201" s="158"/>
      <c r="L201" s="158"/>
      <c r="M201" s="158"/>
      <c r="N201" s="158"/>
    </row>
  </sheetData>
  <mergeCells count="19">
    <mergeCell ref="A126:A139"/>
    <mergeCell ref="A142:A158"/>
    <mergeCell ref="A161:A177"/>
    <mergeCell ref="C125:N125"/>
    <mergeCell ref="O125:Z125"/>
    <mergeCell ref="AA125:AL125"/>
    <mergeCell ref="B108:N108"/>
    <mergeCell ref="O108:Z108"/>
    <mergeCell ref="AA108:AL108"/>
    <mergeCell ref="A107:A122"/>
    <mergeCell ref="B107:N107"/>
    <mergeCell ref="O107:Z107"/>
    <mergeCell ref="AA107:AL107"/>
    <mergeCell ref="A92:A105"/>
    <mergeCell ref="A77:A90"/>
    <mergeCell ref="A4:A19"/>
    <mergeCell ref="A22:A37"/>
    <mergeCell ref="A40:A55"/>
    <mergeCell ref="A58:A74"/>
  </mergeCells>
  <pageMargins left="0.7" right="0.7" top="0.75" bottom="0.75" header="0.3" footer="0.3"/>
  <pageSetup orientation="portrait" r:id="rId1"/>
  <headerFooter>
    <oddFooter>&amp;RSchedule JNG-D7.F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499984740745262"/>
  </sheetPr>
  <dimension ref="A1:AO109"/>
  <sheetViews>
    <sheetView tabSelected="1" zoomScale="80" zoomScaleNormal="80" workbookViewId="0">
      <pane xSplit="2" topLeftCell="C1" activePane="topRight" state="frozen"/>
      <selection activeCell="V20" sqref="V20"/>
      <selection pane="topRight" activeCell="V20" sqref="V20"/>
    </sheetView>
  </sheetViews>
  <sheetFormatPr defaultRowHeight="15" x14ac:dyDescent="0.25"/>
  <cols>
    <col min="1" max="1" width="8" customWidth="1"/>
    <col min="2" max="2" width="24.7109375" customWidth="1"/>
    <col min="3" max="3" width="15.7109375" bestFit="1" customWidth="1"/>
    <col min="4" max="4" width="11.5703125" bestFit="1" customWidth="1"/>
    <col min="5" max="6" width="12.5703125" bestFit="1" customWidth="1"/>
    <col min="7" max="14" width="14.28515625" bestFit="1" customWidth="1"/>
    <col min="15" max="16" width="15.28515625" bestFit="1" customWidth="1"/>
    <col min="17" max="30" width="15.28515625" customWidth="1"/>
    <col min="31" max="39" width="13.7109375" customWidth="1"/>
    <col min="40" max="41" width="10.5703125" bestFit="1"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5" t="s">
        <v>13</v>
      </c>
      <c r="C2" s="316">
        <f>' 1M - RES'!C2</f>
        <v>0.65</v>
      </c>
      <c r="D2" s="316">
        <f>C2</f>
        <v>0.65</v>
      </c>
      <c r="E2" s="310">
        <f t="shared" ref="E2:AM2" si="0">D2</f>
        <v>0.65</v>
      </c>
      <c r="F2" s="318">
        <f t="shared" si="0"/>
        <v>0.65</v>
      </c>
      <c r="G2" s="318">
        <f t="shared" si="0"/>
        <v>0.65</v>
      </c>
      <c r="H2" s="318">
        <f t="shared" si="0"/>
        <v>0.65</v>
      </c>
      <c r="I2" s="318">
        <f t="shared" si="0"/>
        <v>0.65</v>
      </c>
      <c r="J2" s="318">
        <f t="shared" si="0"/>
        <v>0.65</v>
      </c>
      <c r="K2" s="318">
        <f t="shared" si="0"/>
        <v>0.65</v>
      </c>
      <c r="L2" s="318">
        <f t="shared" si="0"/>
        <v>0.65</v>
      </c>
      <c r="M2" s="318">
        <f t="shared" si="0"/>
        <v>0.65</v>
      </c>
      <c r="N2" s="318">
        <f t="shared" si="0"/>
        <v>0.65</v>
      </c>
      <c r="O2" s="318">
        <f t="shared" si="0"/>
        <v>0.65</v>
      </c>
      <c r="P2" s="318">
        <f t="shared" si="0"/>
        <v>0.65</v>
      </c>
      <c r="Q2" s="318">
        <f t="shared" si="0"/>
        <v>0.65</v>
      </c>
      <c r="R2" s="318">
        <f t="shared" si="0"/>
        <v>0.65</v>
      </c>
      <c r="S2" s="318">
        <f t="shared" si="0"/>
        <v>0.65</v>
      </c>
      <c r="T2" s="318">
        <f t="shared" si="0"/>
        <v>0.65</v>
      </c>
      <c r="U2" s="318">
        <f t="shared" si="0"/>
        <v>0.65</v>
      </c>
      <c r="V2" s="318">
        <f t="shared" si="0"/>
        <v>0.65</v>
      </c>
      <c r="W2" s="318">
        <f t="shared" si="0"/>
        <v>0.65</v>
      </c>
      <c r="X2" s="318">
        <f t="shared" si="0"/>
        <v>0.65</v>
      </c>
      <c r="Y2" s="318">
        <f t="shared" si="0"/>
        <v>0.65</v>
      </c>
      <c r="Z2" s="318">
        <f t="shared" si="0"/>
        <v>0.65</v>
      </c>
      <c r="AA2" s="318">
        <f t="shared" si="0"/>
        <v>0.65</v>
      </c>
      <c r="AB2" s="318">
        <f t="shared" si="0"/>
        <v>0.65</v>
      </c>
      <c r="AC2" s="318">
        <f t="shared" si="0"/>
        <v>0.65</v>
      </c>
      <c r="AD2" s="318">
        <f t="shared" si="0"/>
        <v>0.65</v>
      </c>
      <c r="AE2" s="318">
        <f t="shared" si="0"/>
        <v>0.65</v>
      </c>
      <c r="AF2" s="318">
        <f t="shared" si="0"/>
        <v>0.65</v>
      </c>
      <c r="AG2" s="318">
        <f t="shared" si="0"/>
        <v>0.65</v>
      </c>
      <c r="AH2" s="318">
        <f t="shared" si="0"/>
        <v>0.65</v>
      </c>
      <c r="AI2" s="318">
        <f t="shared" si="0"/>
        <v>0.65</v>
      </c>
      <c r="AJ2" s="318">
        <f t="shared" si="0"/>
        <v>0.65</v>
      </c>
      <c r="AK2" s="318">
        <f t="shared" si="0"/>
        <v>0.65</v>
      </c>
      <c r="AL2" s="318">
        <f t="shared" si="0"/>
        <v>0.65</v>
      </c>
      <c r="AM2" s="318">
        <f t="shared" si="0"/>
        <v>0.65</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614" t="s">
        <v>29</v>
      </c>
      <c r="B4" s="17" t="s">
        <v>10</v>
      </c>
      <c r="C4" s="135">
        <f>' 1M - RES'!C4</f>
        <v>45292</v>
      </c>
      <c r="D4" s="135">
        <f>' 1M - RES'!D4</f>
        <v>45323</v>
      </c>
      <c r="E4" s="135">
        <f>' 1M - RES'!E4</f>
        <v>45352</v>
      </c>
      <c r="F4" s="135">
        <f>' 1M - RES'!F4</f>
        <v>45383</v>
      </c>
      <c r="G4" s="135">
        <f>' 1M - RES'!G4</f>
        <v>45413</v>
      </c>
      <c r="H4" s="135">
        <f>' 1M - RES'!H4</f>
        <v>45444</v>
      </c>
      <c r="I4" s="135">
        <f>' 1M - RES'!I4</f>
        <v>45474</v>
      </c>
      <c r="J4" s="135">
        <f>' 1M - RES'!J4</f>
        <v>45505</v>
      </c>
      <c r="K4" s="135">
        <f>' 1M - RES'!K4</f>
        <v>45536</v>
      </c>
      <c r="L4" s="135">
        <f>' 1M - RES'!L4</f>
        <v>45566</v>
      </c>
      <c r="M4" s="135">
        <f>' 1M - RES'!M4</f>
        <v>45597</v>
      </c>
      <c r="N4" s="135">
        <f>' 1M - RES'!N4</f>
        <v>45627</v>
      </c>
      <c r="O4" s="135">
        <f>' 1M - RES'!O4</f>
        <v>45658</v>
      </c>
      <c r="P4" s="135">
        <f>' 1M - RES'!P4</f>
        <v>45689</v>
      </c>
      <c r="Q4" s="135">
        <f>' 1M - RES'!Q4</f>
        <v>45717</v>
      </c>
      <c r="R4" s="135">
        <f>' 1M - RES'!R4</f>
        <v>45748</v>
      </c>
      <c r="S4" s="135">
        <f>' 1M - RES'!S4</f>
        <v>45778</v>
      </c>
      <c r="T4" s="135">
        <f>' 1M - RES'!T4</f>
        <v>45809</v>
      </c>
      <c r="U4" s="135">
        <f>' 1M - RES'!U4</f>
        <v>45839</v>
      </c>
      <c r="V4" s="135">
        <f>' 1M - RES'!V4</f>
        <v>45870</v>
      </c>
      <c r="W4" s="135">
        <f>' 1M - RES'!W4</f>
        <v>45901</v>
      </c>
      <c r="X4" s="135">
        <f>' 1M - RES'!X4</f>
        <v>45931</v>
      </c>
      <c r="Y4" s="135">
        <f>' 1M - RES'!Y4</f>
        <v>45962</v>
      </c>
      <c r="Z4" s="135">
        <f>' 1M - RES'!Z4</f>
        <v>45992</v>
      </c>
      <c r="AA4" s="135">
        <f>' 1M - RES'!AA4</f>
        <v>46023</v>
      </c>
      <c r="AB4" s="135">
        <f>' 1M - RES'!AB4</f>
        <v>46054</v>
      </c>
      <c r="AC4" s="135">
        <f>' 1M - RES'!AC4</f>
        <v>46082</v>
      </c>
      <c r="AD4" s="135">
        <f>' 1M - RES'!AD4</f>
        <v>46113</v>
      </c>
      <c r="AE4" s="135">
        <f>' 1M - RES'!AE4</f>
        <v>46143</v>
      </c>
      <c r="AF4" s="135">
        <f>' 1M - RES'!AF4</f>
        <v>46174</v>
      </c>
      <c r="AG4" s="135">
        <f>' 1M - RES'!AG4</f>
        <v>46204</v>
      </c>
      <c r="AH4" s="135">
        <f>' 1M - RES'!AH4</f>
        <v>46235</v>
      </c>
      <c r="AI4" s="135">
        <f>' 1M - RES'!AI4</f>
        <v>46266</v>
      </c>
      <c r="AJ4" s="135">
        <f>' 1M - RES'!AJ4</f>
        <v>46296</v>
      </c>
      <c r="AK4" s="135">
        <f>' 1M - RES'!AK4</f>
        <v>46327</v>
      </c>
      <c r="AL4" s="135">
        <f>' 1M - RES'!AL4</f>
        <v>46357</v>
      </c>
      <c r="AM4" s="135">
        <f>' 1M - RES'!AM4</f>
        <v>46388</v>
      </c>
    </row>
    <row r="5" spans="1:41" ht="15" customHeight="1" x14ac:dyDescent="0.25">
      <c r="A5" s="615"/>
      <c r="B5" s="11" t="s">
        <v>19</v>
      </c>
      <c r="C5" s="3">
        <f>'BIZ kWh ENTRY'!C100</f>
        <v>0</v>
      </c>
      <c r="D5" s="3">
        <f>'BIZ kWh ENTRY'!D100</f>
        <v>0</v>
      </c>
      <c r="E5" s="3">
        <f>'BIZ kWh ENTRY'!E100</f>
        <v>0</v>
      </c>
      <c r="F5" s="3">
        <f>'BIZ kWh ENTRY'!F100</f>
        <v>0</v>
      </c>
      <c r="G5" s="3">
        <f>'BIZ kWh ENTRY'!G100</f>
        <v>0</v>
      </c>
      <c r="H5" s="3">
        <f>'BIZ kWh ENTRY'!H100</f>
        <v>0</v>
      </c>
      <c r="I5" s="3">
        <f>'BIZ kWh ENTRY'!I100</f>
        <v>0</v>
      </c>
      <c r="J5" s="3">
        <f>'BIZ kWh ENTRY'!J100</f>
        <v>0</v>
      </c>
      <c r="K5" s="3">
        <f>'BIZ kWh ENTRY'!K100</f>
        <v>0</v>
      </c>
      <c r="L5" s="3">
        <f>'BIZ kWh ENTRY'!L100</f>
        <v>0</v>
      </c>
      <c r="M5" s="3">
        <f>'BIZ kWh ENTRY'!M100</f>
        <v>0</v>
      </c>
      <c r="N5" s="3">
        <f>'BIZ kWh ENTRY'!N100</f>
        <v>0</v>
      </c>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row>
    <row r="6" spans="1:41" x14ac:dyDescent="0.25">
      <c r="A6" s="615"/>
      <c r="B6" s="12" t="s">
        <v>0</v>
      </c>
      <c r="C6" s="3">
        <f>'BIZ kWh ENTRY'!C101</f>
        <v>0</v>
      </c>
      <c r="D6" s="3">
        <f>'BIZ kWh ENTRY'!D101</f>
        <v>0</v>
      </c>
      <c r="E6" s="3">
        <f>'BIZ kWh ENTRY'!E101</f>
        <v>0</v>
      </c>
      <c r="F6" s="3">
        <f>'BIZ kWh ENTRY'!F101</f>
        <v>0</v>
      </c>
      <c r="G6" s="3">
        <f>'BIZ kWh ENTRY'!G101</f>
        <v>0</v>
      </c>
      <c r="H6" s="3">
        <f>'BIZ kWh ENTRY'!H101</f>
        <v>0</v>
      </c>
      <c r="I6" s="3">
        <f>'BIZ kWh ENTRY'!I101</f>
        <v>0</v>
      </c>
      <c r="J6" s="3">
        <f>'BIZ kWh ENTRY'!J101</f>
        <v>0</v>
      </c>
      <c r="K6" s="3">
        <f>'BIZ kWh ENTRY'!K101</f>
        <v>0</v>
      </c>
      <c r="L6" s="3">
        <f>'BIZ kWh ENTRY'!L101</f>
        <v>0</v>
      </c>
      <c r="M6" s="3">
        <f>'BIZ kWh ENTRY'!M101</f>
        <v>0</v>
      </c>
      <c r="N6" s="3">
        <f>'BIZ kWh ENTRY'!N101</f>
        <v>0</v>
      </c>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row>
    <row r="7" spans="1:41" x14ac:dyDescent="0.25">
      <c r="A7" s="615"/>
      <c r="B7" s="11" t="s">
        <v>20</v>
      </c>
      <c r="C7" s="3">
        <f>'BIZ kWh ENTRY'!C102</f>
        <v>0</v>
      </c>
      <c r="D7" s="3">
        <f>'BIZ kWh ENTRY'!D102</f>
        <v>0</v>
      </c>
      <c r="E7" s="3">
        <f>'BIZ kWh ENTRY'!E102</f>
        <v>0</v>
      </c>
      <c r="F7" s="3">
        <f>'BIZ kWh ENTRY'!F102</f>
        <v>0</v>
      </c>
      <c r="G7" s="3">
        <f>'BIZ kWh ENTRY'!G102</f>
        <v>0</v>
      </c>
      <c r="H7" s="3">
        <f>'BIZ kWh ENTRY'!H102</f>
        <v>0</v>
      </c>
      <c r="I7" s="3">
        <f>'BIZ kWh ENTRY'!I102</f>
        <v>0</v>
      </c>
      <c r="J7" s="3">
        <f>'BIZ kWh ENTRY'!J102</f>
        <v>0</v>
      </c>
      <c r="K7" s="3">
        <f>'BIZ kWh ENTRY'!K102</f>
        <v>0</v>
      </c>
      <c r="L7" s="3">
        <f>'BIZ kWh ENTRY'!L102</f>
        <v>0</v>
      </c>
      <c r="M7" s="3">
        <f>'BIZ kWh ENTRY'!M102</f>
        <v>0</v>
      </c>
      <c r="N7" s="3">
        <f>'BIZ kWh ENTRY'!N102</f>
        <v>0</v>
      </c>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row>
    <row r="8" spans="1:41" x14ac:dyDescent="0.25">
      <c r="A8" s="615"/>
      <c r="B8" s="11" t="s">
        <v>1</v>
      </c>
      <c r="C8" s="3">
        <f>'BIZ kWh ENTRY'!C103</f>
        <v>0</v>
      </c>
      <c r="D8" s="3">
        <f>'BIZ kWh ENTRY'!D103</f>
        <v>0</v>
      </c>
      <c r="E8" s="3">
        <f>'BIZ kWh ENTRY'!E103</f>
        <v>0</v>
      </c>
      <c r="F8" s="3">
        <f>'BIZ kWh ENTRY'!F103</f>
        <v>0</v>
      </c>
      <c r="G8" s="3">
        <f>'BIZ kWh ENTRY'!G103</f>
        <v>0</v>
      </c>
      <c r="H8" s="3">
        <f>'BIZ kWh ENTRY'!H103</f>
        <v>0</v>
      </c>
      <c r="I8" s="3">
        <f>'BIZ kWh ENTRY'!I103</f>
        <v>0</v>
      </c>
      <c r="J8" s="3">
        <f>'BIZ kWh ENTRY'!J103</f>
        <v>0</v>
      </c>
      <c r="K8" s="3">
        <f>'BIZ kWh ENTRY'!K103</f>
        <v>0</v>
      </c>
      <c r="L8" s="3">
        <f>'BIZ kWh ENTRY'!L103</f>
        <v>0</v>
      </c>
      <c r="M8" s="3">
        <f>'BIZ kWh ENTRY'!M103</f>
        <v>0</v>
      </c>
      <c r="N8" s="3">
        <f>'BIZ kWh ENTRY'!N103</f>
        <v>0</v>
      </c>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row>
    <row r="9" spans="1:41" x14ac:dyDescent="0.25">
      <c r="A9" s="615"/>
      <c r="B9" s="12" t="s">
        <v>21</v>
      </c>
      <c r="C9" s="3">
        <f>'BIZ kWh ENTRY'!C104</f>
        <v>0</v>
      </c>
      <c r="D9" s="3">
        <f>'BIZ kWh ENTRY'!D104</f>
        <v>0</v>
      </c>
      <c r="E9" s="3">
        <f>'BIZ kWh ENTRY'!E104</f>
        <v>0</v>
      </c>
      <c r="F9" s="3">
        <f>'BIZ kWh ENTRY'!F104</f>
        <v>0</v>
      </c>
      <c r="G9" s="3">
        <f>'BIZ kWh ENTRY'!G104</f>
        <v>0</v>
      </c>
      <c r="H9" s="3">
        <f>'BIZ kWh ENTRY'!H104</f>
        <v>0</v>
      </c>
      <c r="I9" s="3">
        <f>'BIZ kWh ENTRY'!I104</f>
        <v>0</v>
      </c>
      <c r="J9" s="3">
        <f>'BIZ kWh ENTRY'!J104</f>
        <v>0</v>
      </c>
      <c r="K9" s="3">
        <f>'BIZ kWh ENTRY'!K104</f>
        <v>0</v>
      </c>
      <c r="L9" s="3">
        <f>'BIZ kWh ENTRY'!L104</f>
        <v>0</v>
      </c>
      <c r="M9" s="3">
        <f>'BIZ kWh ENTRY'!M104</f>
        <v>0</v>
      </c>
      <c r="N9" s="3">
        <f>'BIZ kWh ENTRY'!N104</f>
        <v>0</v>
      </c>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row>
    <row r="10" spans="1:41" x14ac:dyDescent="0.25">
      <c r="A10" s="615"/>
      <c r="B10" s="11" t="s">
        <v>9</v>
      </c>
      <c r="C10" s="3">
        <f>'BIZ kWh ENTRY'!C105</f>
        <v>0</v>
      </c>
      <c r="D10" s="3">
        <f>'BIZ kWh ENTRY'!D105</f>
        <v>0</v>
      </c>
      <c r="E10" s="3">
        <f>'BIZ kWh ENTRY'!E105</f>
        <v>0</v>
      </c>
      <c r="F10" s="3">
        <f>'BIZ kWh ENTRY'!F105</f>
        <v>0</v>
      </c>
      <c r="G10" s="3">
        <f>'BIZ kWh ENTRY'!G105</f>
        <v>0</v>
      </c>
      <c r="H10" s="3">
        <f>'BIZ kWh ENTRY'!H105</f>
        <v>0</v>
      </c>
      <c r="I10" s="3">
        <f>'BIZ kWh ENTRY'!I105</f>
        <v>0</v>
      </c>
      <c r="J10" s="3">
        <f>'BIZ kWh ENTRY'!J105</f>
        <v>0</v>
      </c>
      <c r="K10" s="3">
        <f>'BIZ kWh ENTRY'!K105</f>
        <v>0</v>
      </c>
      <c r="L10" s="3">
        <f>'BIZ kWh ENTRY'!L105</f>
        <v>0</v>
      </c>
      <c r="M10" s="3">
        <f>'BIZ kWh ENTRY'!M105</f>
        <v>0</v>
      </c>
      <c r="N10" s="3">
        <f>'BIZ kWh ENTRY'!N105</f>
        <v>0</v>
      </c>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row>
    <row r="11" spans="1:41" x14ac:dyDescent="0.25">
      <c r="A11" s="615"/>
      <c r="B11" s="11" t="s">
        <v>3</v>
      </c>
      <c r="C11" s="3">
        <f>'BIZ kWh ENTRY'!C106</f>
        <v>0</v>
      </c>
      <c r="D11" s="3">
        <f>'BIZ kWh ENTRY'!D106</f>
        <v>0</v>
      </c>
      <c r="E11" s="3">
        <f>'BIZ kWh ENTRY'!E106</f>
        <v>0</v>
      </c>
      <c r="F11" s="3">
        <f>'BIZ kWh ENTRY'!F106</f>
        <v>0</v>
      </c>
      <c r="G11" s="3">
        <f>'BIZ kWh ENTRY'!G106</f>
        <v>0</v>
      </c>
      <c r="H11" s="3">
        <f>'BIZ kWh ENTRY'!H106</f>
        <v>0</v>
      </c>
      <c r="I11" s="3">
        <f>'BIZ kWh ENTRY'!I106</f>
        <v>0</v>
      </c>
      <c r="J11" s="3">
        <f>'BIZ kWh ENTRY'!J106</f>
        <v>0</v>
      </c>
      <c r="K11" s="3">
        <f>'BIZ kWh ENTRY'!K106</f>
        <v>0</v>
      </c>
      <c r="L11" s="3">
        <f>'BIZ kWh ENTRY'!L106</f>
        <v>0</v>
      </c>
      <c r="M11" s="3">
        <f>'BIZ kWh ENTRY'!M106</f>
        <v>0</v>
      </c>
      <c r="N11" s="3">
        <f>'BIZ kWh ENTRY'!N106</f>
        <v>0</v>
      </c>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row>
    <row r="12" spans="1:41" x14ac:dyDescent="0.25">
      <c r="A12" s="615"/>
      <c r="B12" s="11" t="s">
        <v>4</v>
      </c>
      <c r="C12" s="3">
        <f>'BIZ kWh ENTRY'!C107</f>
        <v>0</v>
      </c>
      <c r="D12" s="3">
        <f>'BIZ kWh ENTRY'!D107</f>
        <v>0</v>
      </c>
      <c r="E12" s="3">
        <f>'BIZ kWh ENTRY'!E107</f>
        <v>0</v>
      </c>
      <c r="F12" s="3">
        <f>'BIZ kWh ENTRY'!F107</f>
        <v>0</v>
      </c>
      <c r="G12" s="3">
        <f>'BIZ kWh ENTRY'!G107</f>
        <v>0</v>
      </c>
      <c r="H12" s="3">
        <f>'BIZ kWh ENTRY'!H107</f>
        <v>0</v>
      </c>
      <c r="I12" s="3">
        <f>'BIZ kWh ENTRY'!I107</f>
        <v>0</v>
      </c>
      <c r="J12" s="3">
        <f>'BIZ kWh ENTRY'!J107</f>
        <v>0</v>
      </c>
      <c r="K12" s="3">
        <f>'BIZ kWh ENTRY'!K107</f>
        <v>0</v>
      </c>
      <c r="L12" s="3">
        <f>'BIZ kWh ENTRY'!L107</f>
        <v>0</v>
      </c>
      <c r="M12" s="3">
        <f>'BIZ kWh ENTRY'!M107</f>
        <v>0</v>
      </c>
      <c r="N12" s="3">
        <f>'BIZ kWh ENTRY'!N107</f>
        <v>0</v>
      </c>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row>
    <row r="13" spans="1:41" x14ac:dyDescent="0.25">
      <c r="A13" s="615"/>
      <c r="B13" s="11" t="s">
        <v>5</v>
      </c>
      <c r="C13" s="3">
        <f>'BIZ kWh ENTRY'!C108</f>
        <v>0</v>
      </c>
      <c r="D13" s="3">
        <f>'BIZ kWh ENTRY'!D108</f>
        <v>0</v>
      </c>
      <c r="E13" s="3">
        <f>'BIZ kWh ENTRY'!E108</f>
        <v>0</v>
      </c>
      <c r="F13" s="3">
        <f>'BIZ kWh ENTRY'!F108</f>
        <v>0</v>
      </c>
      <c r="G13" s="3">
        <f>'BIZ kWh ENTRY'!G108</f>
        <v>0</v>
      </c>
      <c r="H13" s="3">
        <f>'BIZ kWh ENTRY'!H108</f>
        <v>0</v>
      </c>
      <c r="I13" s="3">
        <f>'BIZ kWh ENTRY'!I108</f>
        <v>0</v>
      </c>
      <c r="J13" s="3">
        <f>'BIZ kWh ENTRY'!J108</f>
        <v>1180.8153149448688</v>
      </c>
      <c r="K13" s="3">
        <f>'BIZ kWh ENTRY'!K108</f>
        <v>752.25433551506035</v>
      </c>
      <c r="L13" s="3">
        <f>'BIZ kWh ENTRY'!L108</f>
        <v>0</v>
      </c>
      <c r="M13" s="3">
        <f>'BIZ kWh ENTRY'!M108</f>
        <v>0</v>
      </c>
      <c r="N13" s="3">
        <f>'BIZ kWh ENTRY'!N108</f>
        <v>0</v>
      </c>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row>
    <row r="14" spans="1:41" x14ac:dyDescent="0.25">
      <c r="A14" s="615"/>
      <c r="B14" s="11" t="s">
        <v>22</v>
      </c>
      <c r="C14" s="3">
        <f>'BIZ kWh ENTRY'!C109</f>
        <v>0</v>
      </c>
      <c r="D14" s="3">
        <f>'BIZ kWh ENTRY'!D109</f>
        <v>0</v>
      </c>
      <c r="E14" s="3">
        <f>'BIZ kWh ENTRY'!E109</f>
        <v>0</v>
      </c>
      <c r="F14" s="3">
        <f>'BIZ kWh ENTRY'!F109</f>
        <v>0</v>
      </c>
      <c r="G14" s="3">
        <f>'BIZ kWh ENTRY'!G109</f>
        <v>0</v>
      </c>
      <c r="H14" s="3">
        <f>'BIZ kWh ENTRY'!H109</f>
        <v>0</v>
      </c>
      <c r="I14" s="3">
        <f>'BIZ kWh ENTRY'!I109</f>
        <v>0</v>
      </c>
      <c r="J14" s="3">
        <f>'BIZ kWh ENTRY'!J109</f>
        <v>0</v>
      </c>
      <c r="K14" s="3">
        <f>'BIZ kWh ENTRY'!K109</f>
        <v>0</v>
      </c>
      <c r="L14" s="3">
        <f>'BIZ kWh ENTRY'!L109</f>
        <v>0</v>
      </c>
      <c r="M14" s="3">
        <f>'BIZ kWh ENTRY'!M109</f>
        <v>0</v>
      </c>
      <c r="N14" s="3">
        <f>'BIZ kWh ENTRY'!N109</f>
        <v>0</v>
      </c>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row>
    <row r="15" spans="1:41" x14ac:dyDescent="0.25">
      <c r="A15" s="615"/>
      <c r="B15" s="11" t="s">
        <v>23</v>
      </c>
      <c r="C15" s="3">
        <f>'BIZ kWh ENTRY'!C110</f>
        <v>0</v>
      </c>
      <c r="D15" s="3">
        <f>'BIZ kWh ENTRY'!D110</f>
        <v>0</v>
      </c>
      <c r="E15" s="3">
        <f>'BIZ kWh ENTRY'!E110</f>
        <v>0</v>
      </c>
      <c r="F15" s="3">
        <f>'BIZ kWh ENTRY'!F110</f>
        <v>0</v>
      </c>
      <c r="G15" s="3">
        <f>'BIZ kWh ENTRY'!G110</f>
        <v>0</v>
      </c>
      <c r="H15" s="3">
        <f>'BIZ kWh ENTRY'!H110</f>
        <v>0</v>
      </c>
      <c r="I15" s="3">
        <f>'BIZ kWh ENTRY'!I110</f>
        <v>0</v>
      </c>
      <c r="J15" s="3">
        <f>'BIZ kWh ENTRY'!J110</f>
        <v>0</v>
      </c>
      <c r="K15" s="3">
        <f>'BIZ kWh ENTRY'!K110</f>
        <v>0</v>
      </c>
      <c r="L15" s="3">
        <f>'BIZ kWh ENTRY'!L110</f>
        <v>0</v>
      </c>
      <c r="M15" s="3">
        <f>'BIZ kWh ENTRY'!M110</f>
        <v>0</v>
      </c>
      <c r="N15" s="3">
        <f>'BIZ kWh ENTRY'!N110</f>
        <v>0</v>
      </c>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row>
    <row r="16" spans="1:41" x14ac:dyDescent="0.25">
      <c r="A16" s="615"/>
      <c r="B16" s="11" t="s">
        <v>7</v>
      </c>
      <c r="C16" s="3">
        <f>'BIZ kWh ENTRY'!C111</f>
        <v>0</v>
      </c>
      <c r="D16" s="3">
        <f>'BIZ kWh ENTRY'!D111</f>
        <v>0</v>
      </c>
      <c r="E16" s="3">
        <f>'BIZ kWh ENTRY'!E111</f>
        <v>0</v>
      </c>
      <c r="F16" s="3">
        <f>'BIZ kWh ENTRY'!F111</f>
        <v>0</v>
      </c>
      <c r="G16" s="3">
        <f>'BIZ kWh ENTRY'!G111</f>
        <v>0</v>
      </c>
      <c r="H16" s="3">
        <f>'BIZ kWh ENTRY'!H111</f>
        <v>0</v>
      </c>
      <c r="I16" s="3">
        <f>'BIZ kWh ENTRY'!I111</f>
        <v>0</v>
      </c>
      <c r="J16" s="3">
        <f>'BIZ kWh ENTRY'!J111</f>
        <v>0</v>
      </c>
      <c r="K16" s="3">
        <f>'BIZ kWh ENTRY'!K111</f>
        <v>0</v>
      </c>
      <c r="L16" s="3">
        <f>'BIZ kWh ENTRY'!L111</f>
        <v>0</v>
      </c>
      <c r="M16" s="3">
        <f>'BIZ kWh ENTRY'!M111</f>
        <v>0</v>
      </c>
      <c r="N16" s="3">
        <f>'BIZ kWh ENTRY'!N111</f>
        <v>0</v>
      </c>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row>
    <row r="17" spans="1:39" x14ac:dyDescent="0.25">
      <c r="A17" s="615"/>
      <c r="B17" s="11" t="s">
        <v>8</v>
      </c>
      <c r="C17" s="3">
        <f>'BIZ kWh ENTRY'!C112</f>
        <v>0</v>
      </c>
      <c r="D17" s="3">
        <f>'BIZ kWh ENTRY'!D112</f>
        <v>0</v>
      </c>
      <c r="E17" s="3">
        <f>'BIZ kWh ENTRY'!E112</f>
        <v>0</v>
      </c>
      <c r="F17" s="3">
        <f>'BIZ kWh ENTRY'!F112</f>
        <v>0</v>
      </c>
      <c r="G17" s="3">
        <f>'BIZ kWh ENTRY'!G112</f>
        <v>0</v>
      </c>
      <c r="H17" s="3">
        <f>'BIZ kWh ENTRY'!H112</f>
        <v>0</v>
      </c>
      <c r="I17" s="3">
        <f>'BIZ kWh ENTRY'!I112</f>
        <v>0</v>
      </c>
      <c r="J17" s="3">
        <f>'BIZ kWh ENTRY'!J112</f>
        <v>0</v>
      </c>
      <c r="K17" s="3">
        <f>'BIZ kWh ENTRY'!K112</f>
        <v>0</v>
      </c>
      <c r="L17" s="3">
        <f>'BIZ kWh ENTRY'!L112</f>
        <v>0</v>
      </c>
      <c r="M17" s="3">
        <f>'BIZ kWh ENTRY'!M112</f>
        <v>0</v>
      </c>
      <c r="N17" s="3">
        <f>'BIZ kWh ENTRY'!N112</f>
        <v>0</v>
      </c>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row>
    <row r="18" spans="1:39" x14ac:dyDescent="0.25">
      <c r="A18" s="615"/>
      <c r="B18" s="11" t="s">
        <v>11</v>
      </c>
      <c r="C18" s="3"/>
      <c r="D18" s="3"/>
      <c r="E18" s="222"/>
      <c r="F18" s="222"/>
      <c r="G18" s="222"/>
      <c r="H18" s="222"/>
      <c r="I18" s="222"/>
      <c r="J18" s="222"/>
      <c r="K18" s="222"/>
      <c r="L18" s="222"/>
      <c r="M18" s="222"/>
      <c r="N18" s="222"/>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row>
    <row r="19" spans="1:39" ht="15.75" thickBot="1" x14ac:dyDescent="0.3">
      <c r="A19" s="616"/>
      <c r="B19" s="177" t="s">
        <v>24</v>
      </c>
      <c r="C19" s="223">
        <f>SUM(C5:C18)</f>
        <v>0</v>
      </c>
      <c r="D19" s="223">
        <f t="shared" ref="D19:N19" si="1">SUM(D5:D18)</f>
        <v>0</v>
      </c>
      <c r="E19" s="223">
        <f t="shared" si="1"/>
        <v>0</v>
      </c>
      <c r="F19" s="223">
        <f t="shared" si="1"/>
        <v>0</v>
      </c>
      <c r="G19" s="223">
        <f t="shared" si="1"/>
        <v>0</v>
      </c>
      <c r="H19" s="223">
        <f t="shared" si="1"/>
        <v>0</v>
      </c>
      <c r="I19" s="223">
        <f t="shared" si="1"/>
        <v>0</v>
      </c>
      <c r="J19" s="223">
        <f t="shared" si="1"/>
        <v>1180.8153149448688</v>
      </c>
      <c r="K19" s="223">
        <f t="shared" si="1"/>
        <v>752.25433551506035</v>
      </c>
      <c r="L19" s="223">
        <f t="shared" si="1"/>
        <v>0</v>
      </c>
      <c r="M19" s="223">
        <f t="shared" si="1"/>
        <v>0</v>
      </c>
      <c r="N19" s="223">
        <f t="shared" si="1"/>
        <v>0</v>
      </c>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row>
    <row r="20" spans="1:39" x14ac:dyDescent="0.25">
      <c r="A20" s="240"/>
      <c r="B20" s="241"/>
      <c r="C20" s="9"/>
      <c r="D20" s="241"/>
      <c r="E20" s="9"/>
      <c r="F20" s="241"/>
      <c r="G20" s="241"/>
      <c r="H20" s="9"/>
      <c r="I20" s="241"/>
      <c r="J20" s="241"/>
      <c r="K20" s="9"/>
      <c r="L20" s="241"/>
      <c r="M20" s="286" t="s">
        <v>202</v>
      </c>
      <c r="N20" s="287">
        <f>SUM(C19:N19)</f>
        <v>1933.0696504599291</v>
      </c>
      <c r="O20" s="286" t="s">
        <v>203</v>
      </c>
      <c r="P20" s="288">
        <f>'BIZ kWh ENTRY'!O113</f>
        <v>1933.0696504599291</v>
      </c>
      <c r="Q20" s="9"/>
      <c r="R20" s="241"/>
      <c r="S20" s="241"/>
      <c r="T20" s="9"/>
      <c r="U20" s="241"/>
      <c r="V20" s="241"/>
      <c r="W20" s="9"/>
      <c r="X20" s="241"/>
      <c r="Y20" s="241"/>
      <c r="Z20" s="9"/>
      <c r="AA20" s="241"/>
      <c r="AB20" s="241"/>
      <c r="AC20" s="9"/>
      <c r="AD20" s="241"/>
      <c r="AE20" s="241"/>
      <c r="AF20" s="9"/>
      <c r="AG20" s="241"/>
      <c r="AH20" s="241"/>
      <c r="AI20" s="9"/>
      <c r="AJ20" s="241"/>
      <c r="AK20" s="241"/>
      <c r="AL20" s="9"/>
      <c r="AM20" s="241"/>
    </row>
    <row r="21" spans="1:39" ht="15.75" thickBot="1" x14ac:dyDescent="0.3">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row>
    <row r="22" spans="1:39" ht="16.5" thickBot="1" x14ac:dyDescent="0.3">
      <c r="A22" s="617" t="s">
        <v>30</v>
      </c>
      <c r="B22" s="17" t="str">
        <f t="shared" ref="B22" si="2">B4</f>
        <v>End Use</v>
      </c>
      <c r="C22" s="135">
        <f>C$4</f>
        <v>45292</v>
      </c>
      <c r="D22" s="135">
        <f t="shared" ref="D22:AM22" si="3">D$4</f>
        <v>45323</v>
      </c>
      <c r="E22" s="135">
        <f t="shared" si="3"/>
        <v>45352</v>
      </c>
      <c r="F22" s="135">
        <f t="shared" si="3"/>
        <v>45383</v>
      </c>
      <c r="G22" s="135">
        <f t="shared" si="3"/>
        <v>45413</v>
      </c>
      <c r="H22" s="135">
        <f t="shared" si="3"/>
        <v>45444</v>
      </c>
      <c r="I22" s="135">
        <f t="shared" si="3"/>
        <v>45474</v>
      </c>
      <c r="J22" s="135">
        <f t="shared" si="3"/>
        <v>45505</v>
      </c>
      <c r="K22" s="135">
        <f t="shared" si="3"/>
        <v>45536</v>
      </c>
      <c r="L22" s="135">
        <f t="shared" si="3"/>
        <v>45566</v>
      </c>
      <c r="M22" s="135">
        <f t="shared" si="3"/>
        <v>45597</v>
      </c>
      <c r="N22" s="135">
        <f t="shared" si="3"/>
        <v>45627</v>
      </c>
      <c r="O22" s="135">
        <f t="shared" si="3"/>
        <v>45658</v>
      </c>
      <c r="P22" s="135">
        <f t="shared" si="3"/>
        <v>45689</v>
      </c>
      <c r="Q22" s="135">
        <f t="shared" si="3"/>
        <v>45717</v>
      </c>
      <c r="R22" s="135">
        <f t="shared" si="3"/>
        <v>45748</v>
      </c>
      <c r="S22" s="135">
        <f t="shared" si="3"/>
        <v>45778</v>
      </c>
      <c r="T22" s="135">
        <f t="shared" si="3"/>
        <v>45809</v>
      </c>
      <c r="U22" s="135">
        <f t="shared" si="3"/>
        <v>45839</v>
      </c>
      <c r="V22" s="135">
        <f t="shared" si="3"/>
        <v>45870</v>
      </c>
      <c r="W22" s="135">
        <f t="shared" si="3"/>
        <v>45901</v>
      </c>
      <c r="X22" s="135">
        <f t="shared" si="3"/>
        <v>45931</v>
      </c>
      <c r="Y22" s="135">
        <f t="shared" si="3"/>
        <v>45962</v>
      </c>
      <c r="Z22" s="135">
        <f t="shared" si="3"/>
        <v>45992</v>
      </c>
      <c r="AA22" s="135">
        <f t="shared" si="3"/>
        <v>46023</v>
      </c>
      <c r="AB22" s="135">
        <f t="shared" si="3"/>
        <v>46054</v>
      </c>
      <c r="AC22" s="135">
        <f t="shared" si="3"/>
        <v>46082</v>
      </c>
      <c r="AD22" s="135">
        <f t="shared" si="3"/>
        <v>46113</v>
      </c>
      <c r="AE22" s="135">
        <f t="shared" si="3"/>
        <v>46143</v>
      </c>
      <c r="AF22" s="135">
        <f t="shared" si="3"/>
        <v>46174</v>
      </c>
      <c r="AG22" s="135">
        <f t="shared" si="3"/>
        <v>46204</v>
      </c>
      <c r="AH22" s="135">
        <f t="shared" si="3"/>
        <v>46235</v>
      </c>
      <c r="AI22" s="135">
        <f t="shared" si="3"/>
        <v>46266</v>
      </c>
      <c r="AJ22" s="135">
        <f t="shared" si="3"/>
        <v>46296</v>
      </c>
      <c r="AK22" s="135">
        <f t="shared" si="3"/>
        <v>46327</v>
      </c>
      <c r="AL22" s="135">
        <f t="shared" si="3"/>
        <v>46357</v>
      </c>
      <c r="AM22" s="135">
        <f t="shared" si="3"/>
        <v>46388</v>
      </c>
    </row>
    <row r="23" spans="1:39" ht="15" customHeight="1" x14ac:dyDescent="0.25">
      <c r="A23" s="618"/>
      <c r="B23" s="11" t="str">
        <f t="shared" ref="B23:B37" si="4">B5</f>
        <v>Air Comp</v>
      </c>
      <c r="C23" s="3">
        <f>'BIZ kWh ENTRY'!S100</f>
        <v>0</v>
      </c>
      <c r="D23" s="3">
        <f>'BIZ kWh ENTRY'!T100</f>
        <v>0</v>
      </c>
      <c r="E23" s="3">
        <f>'BIZ kWh ENTRY'!U100</f>
        <v>0</v>
      </c>
      <c r="F23" s="3">
        <f>'BIZ kWh ENTRY'!V100</f>
        <v>0</v>
      </c>
      <c r="G23" s="3">
        <f>'BIZ kWh ENTRY'!W100</f>
        <v>0</v>
      </c>
      <c r="H23" s="3">
        <f>'BIZ kWh ENTRY'!X100</f>
        <v>0</v>
      </c>
      <c r="I23" s="3">
        <f>'BIZ kWh ENTRY'!Y100</f>
        <v>0</v>
      </c>
      <c r="J23" s="3">
        <f>'BIZ kWh ENTRY'!Z100</f>
        <v>0</v>
      </c>
      <c r="K23" s="3">
        <f>'BIZ kWh ENTRY'!AA100</f>
        <v>0</v>
      </c>
      <c r="L23" s="3">
        <f>'BIZ kWh ENTRY'!AB100</f>
        <v>0</v>
      </c>
      <c r="M23" s="3">
        <f>'BIZ kWh ENTRY'!AC100</f>
        <v>0</v>
      </c>
      <c r="N23" s="3">
        <f>'BIZ kWh ENTRY'!AD100</f>
        <v>0</v>
      </c>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row>
    <row r="24" spans="1:39" x14ac:dyDescent="0.25">
      <c r="A24" s="618"/>
      <c r="B24" s="12" t="str">
        <f t="shared" si="4"/>
        <v>Building Shell</v>
      </c>
      <c r="C24" s="3">
        <f>'BIZ kWh ENTRY'!S101</f>
        <v>0</v>
      </c>
      <c r="D24" s="3">
        <f>'BIZ kWh ENTRY'!T101</f>
        <v>0</v>
      </c>
      <c r="E24" s="3">
        <f>'BIZ kWh ENTRY'!U101</f>
        <v>0</v>
      </c>
      <c r="F24" s="3">
        <f>'BIZ kWh ENTRY'!V101</f>
        <v>0</v>
      </c>
      <c r="G24" s="3">
        <f>'BIZ kWh ENTRY'!W101</f>
        <v>0</v>
      </c>
      <c r="H24" s="3">
        <f>'BIZ kWh ENTRY'!X101</f>
        <v>0</v>
      </c>
      <c r="I24" s="3">
        <f>'BIZ kWh ENTRY'!Y101</f>
        <v>0</v>
      </c>
      <c r="J24" s="3">
        <f>'BIZ kWh ENTRY'!Z101</f>
        <v>0</v>
      </c>
      <c r="K24" s="3">
        <f>'BIZ kWh ENTRY'!AA101</f>
        <v>0</v>
      </c>
      <c r="L24" s="3">
        <f>'BIZ kWh ENTRY'!AB101</f>
        <v>0</v>
      </c>
      <c r="M24" s="3">
        <f>'BIZ kWh ENTRY'!AC101</f>
        <v>0</v>
      </c>
      <c r="N24" s="3">
        <f>'BIZ kWh ENTRY'!AD101</f>
        <v>0</v>
      </c>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row>
    <row r="25" spans="1:39" x14ac:dyDescent="0.25">
      <c r="A25" s="618"/>
      <c r="B25" s="11" t="str">
        <f t="shared" si="4"/>
        <v>Cooking</v>
      </c>
      <c r="C25" s="3">
        <f>'BIZ kWh ENTRY'!S102</f>
        <v>0</v>
      </c>
      <c r="D25" s="3">
        <f>'BIZ kWh ENTRY'!T102</f>
        <v>0</v>
      </c>
      <c r="E25" s="3">
        <f>'BIZ kWh ENTRY'!U102</f>
        <v>0</v>
      </c>
      <c r="F25" s="3">
        <f>'BIZ kWh ENTRY'!V102</f>
        <v>0</v>
      </c>
      <c r="G25" s="3">
        <f>'BIZ kWh ENTRY'!W102</f>
        <v>0</v>
      </c>
      <c r="H25" s="3">
        <f>'BIZ kWh ENTRY'!X102</f>
        <v>0</v>
      </c>
      <c r="I25" s="3">
        <f>'BIZ kWh ENTRY'!Y102</f>
        <v>0</v>
      </c>
      <c r="J25" s="3">
        <f>'BIZ kWh ENTRY'!Z102</f>
        <v>0</v>
      </c>
      <c r="K25" s="3">
        <f>'BIZ kWh ENTRY'!AA102</f>
        <v>0</v>
      </c>
      <c r="L25" s="3">
        <f>'BIZ kWh ENTRY'!AB102</f>
        <v>0</v>
      </c>
      <c r="M25" s="3">
        <f>'BIZ kWh ENTRY'!AC102</f>
        <v>0</v>
      </c>
      <c r="N25" s="3">
        <f>'BIZ kWh ENTRY'!AD102</f>
        <v>0</v>
      </c>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row>
    <row r="26" spans="1:39" x14ac:dyDescent="0.25">
      <c r="A26" s="618"/>
      <c r="B26" s="11" t="str">
        <f t="shared" si="4"/>
        <v>Cooling</v>
      </c>
      <c r="C26" s="3">
        <f>'BIZ kWh ENTRY'!S103</f>
        <v>0</v>
      </c>
      <c r="D26" s="3">
        <f>'BIZ kWh ENTRY'!T103</f>
        <v>0</v>
      </c>
      <c r="E26" s="3">
        <f>'BIZ kWh ENTRY'!U103</f>
        <v>0</v>
      </c>
      <c r="F26" s="3">
        <f>'BIZ kWh ENTRY'!V103</f>
        <v>0</v>
      </c>
      <c r="G26" s="3">
        <f>'BIZ kWh ENTRY'!W103</f>
        <v>0</v>
      </c>
      <c r="H26" s="3">
        <f>'BIZ kWh ENTRY'!X103</f>
        <v>0</v>
      </c>
      <c r="I26" s="3">
        <f>'BIZ kWh ENTRY'!Y103</f>
        <v>0</v>
      </c>
      <c r="J26" s="3">
        <f>'BIZ kWh ENTRY'!Z103</f>
        <v>0</v>
      </c>
      <c r="K26" s="3">
        <f>'BIZ kWh ENTRY'!AA103</f>
        <v>0</v>
      </c>
      <c r="L26" s="3">
        <f>'BIZ kWh ENTRY'!AB103</f>
        <v>0</v>
      </c>
      <c r="M26" s="3">
        <f>'BIZ kWh ENTRY'!AC103</f>
        <v>0</v>
      </c>
      <c r="N26" s="3">
        <f>'BIZ kWh ENTRY'!AD103</f>
        <v>0</v>
      </c>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row>
    <row r="27" spans="1:39" x14ac:dyDescent="0.25">
      <c r="A27" s="618"/>
      <c r="B27" s="12" t="str">
        <f t="shared" si="4"/>
        <v>Ext Lighting</v>
      </c>
      <c r="C27" s="3">
        <f>'BIZ kWh ENTRY'!S104</f>
        <v>0</v>
      </c>
      <c r="D27" s="3">
        <f>'BIZ kWh ENTRY'!T104</f>
        <v>0</v>
      </c>
      <c r="E27" s="3">
        <f>'BIZ kWh ENTRY'!U104</f>
        <v>0</v>
      </c>
      <c r="F27" s="3">
        <f>'BIZ kWh ENTRY'!V104</f>
        <v>0</v>
      </c>
      <c r="G27" s="3">
        <f>'BIZ kWh ENTRY'!W104</f>
        <v>0</v>
      </c>
      <c r="H27" s="3">
        <f>'BIZ kWh ENTRY'!X104</f>
        <v>0</v>
      </c>
      <c r="I27" s="3">
        <f>'BIZ kWh ENTRY'!Y104</f>
        <v>0</v>
      </c>
      <c r="J27" s="3">
        <f>'BIZ kWh ENTRY'!Z104</f>
        <v>0</v>
      </c>
      <c r="K27" s="3">
        <f>'BIZ kWh ENTRY'!AA104</f>
        <v>0</v>
      </c>
      <c r="L27" s="3">
        <f>'BIZ kWh ENTRY'!AB104</f>
        <v>0</v>
      </c>
      <c r="M27" s="3">
        <f>'BIZ kWh ENTRY'!AC104</f>
        <v>0</v>
      </c>
      <c r="N27" s="3">
        <f>'BIZ kWh ENTRY'!AD104</f>
        <v>0</v>
      </c>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row>
    <row r="28" spans="1:39" x14ac:dyDescent="0.25">
      <c r="A28" s="618"/>
      <c r="B28" s="11" t="str">
        <f t="shared" si="4"/>
        <v>Heating</v>
      </c>
      <c r="C28" s="3">
        <f>'BIZ kWh ENTRY'!S105</f>
        <v>0</v>
      </c>
      <c r="D28" s="3">
        <f>'BIZ kWh ENTRY'!T105</f>
        <v>0</v>
      </c>
      <c r="E28" s="3">
        <f>'BIZ kWh ENTRY'!U105</f>
        <v>0</v>
      </c>
      <c r="F28" s="3">
        <f>'BIZ kWh ENTRY'!V105</f>
        <v>0</v>
      </c>
      <c r="G28" s="3">
        <f>'BIZ kWh ENTRY'!W105</f>
        <v>0</v>
      </c>
      <c r="H28" s="3">
        <f>'BIZ kWh ENTRY'!X105</f>
        <v>0</v>
      </c>
      <c r="I28" s="3">
        <f>'BIZ kWh ENTRY'!Y105</f>
        <v>0</v>
      </c>
      <c r="J28" s="3">
        <f>'BIZ kWh ENTRY'!Z105</f>
        <v>0</v>
      </c>
      <c r="K28" s="3">
        <f>'BIZ kWh ENTRY'!AA105</f>
        <v>0</v>
      </c>
      <c r="L28" s="3">
        <f>'BIZ kWh ENTRY'!AB105</f>
        <v>0</v>
      </c>
      <c r="M28" s="3">
        <f>'BIZ kWh ENTRY'!AC105</f>
        <v>0</v>
      </c>
      <c r="N28" s="3">
        <f>'BIZ kWh ENTRY'!AD105</f>
        <v>0</v>
      </c>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row>
    <row r="29" spans="1:39" x14ac:dyDescent="0.25">
      <c r="A29" s="618"/>
      <c r="B29" s="11" t="str">
        <f t="shared" si="4"/>
        <v>HVAC</v>
      </c>
      <c r="C29" s="3">
        <f>'BIZ kWh ENTRY'!S106</f>
        <v>0</v>
      </c>
      <c r="D29" s="3">
        <f>'BIZ kWh ENTRY'!T106</f>
        <v>0</v>
      </c>
      <c r="E29" s="3">
        <f>'BIZ kWh ENTRY'!U106</f>
        <v>0</v>
      </c>
      <c r="F29" s="3">
        <f>'BIZ kWh ENTRY'!V106</f>
        <v>0</v>
      </c>
      <c r="G29" s="3">
        <f>'BIZ kWh ENTRY'!W106</f>
        <v>0</v>
      </c>
      <c r="H29" s="3">
        <f>'BIZ kWh ENTRY'!X106</f>
        <v>0</v>
      </c>
      <c r="I29" s="3">
        <f>'BIZ kWh ENTRY'!Y106</f>
        <v>0</v>
      </c>
      <c r="J29" s="3">
        <f>'BIZ kWh ENTRY'!Z106</f>
        <v>0</v>
      </c>
      <c r="K29" s="3">
        <f>'BIZ kWh ENTRY'!AA106</f>
        <v>0</v>
      </c>
      <c r="L29" s="3">
        <f>'BIZ kWh ENTRY'!AB106</f>
        <v>0</v>
      </c>
      <c r="M29" s="3">
        <f>'BIZ kWh ENTRY'!AC106</f>
        <v>0</v>
      </c>
      <c r="N29" s="3">
        <f>'BIZ kWh ENTRY'!AD106</f>
        <v>0</v>
      </c>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row>
    <row r="30" spans="1:39" x14ac:dyDescent="0.25">
      <c r="A30" s="618"/>
      <c r="B30" s="11" t="str">
        <f t="shared" si="4"/>
        <v>Lighting</v>
      </c>
      <c r="C30" s="3">
        <f>'BIZ kWh ENTRY'!S107</f>
        <v>0</v>
      </c>
      <c r="D30" s="3">
        <f>'BIZ kWh ENTRY'!T107</f>
        <v>0</v>
      </c>
      <c r="E30" s="3">
        <f>'BIZ kWh ENTRY'!U107</f>
        <v>0</v>
      </c>
      <c r="F30" s="3">
        <f>'BIZ kWh ENTRY'!V107</f>
        <v>0</v>
      </c>
      <c r="G30" s="3">
        <f>'BIZ kWh ENTRY'!W107</f>
        <v>0</v>
      </c>
      <c r="H30" s="3">
        <f>'BIZ kWh ENTRY'!X107</f>
        <v>0</v>
      </c>
      <c r="I30" s="3">
        <f>'BIZ kWh ENTRY'!Y107</f>
        <v>0</v>
      </c>
      <c r="J30" s="3">
        <f>'BIZ kWh ENTRY'!Z107</f>
        <v>0</v>
      </c>
      <c r="K30" s="3">
        <f>'BIZ kWh ENTRY'!AA107</f>
        <v>0</v>
      </c>
      <c r="L30" s="3">
        <f>'BIZ kWh ENTRY'!AB107</f>
        <v>0</v>
      </c>
      <c r="M30" s="3">
        <f>'BIZ kWh ENTRY'!AC107</f>
        <v>0</v>
      </c>
      <c r="N30" s="3">
        <f>'BIZ kWh ENTRY'!AD107</f>
        <v>0</v>
      </c>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row>
    <row r="31" spans="1:39" x14ac:dyDescent="0.25">
      <c r="A31" s="618"/>
      <c r="B31" s="11" t="str">
        <f t="shared" si="4"/>
        <v>Miscellaneous</v>
      </c>
      <c r="C31" s="3">
        <f>'BIZ kWh ENTRY'!S108</f>
        <v>0</v>
      </c>
      <c r="D31" s="3">
        <f>'BIZ kWh ENTRY'!T108</f>
        <v>0</v>
      </c>
      <c r="E31" s="3">
        <f>'BIZ kWh ENTRY'!U108</f>
        <v>0</v>
      </c>
      <c r="F31" s="3">
        <f>'BIZ kWh ENTRY'!V108</f>
        <v>0</v>
      </c>
      <c r="G31" s="3">
        <f>'BIZ kWh ENTRY'!W108</f>
        <v>0</v>
      </c>
      <c r="H31" s="3">
        <f>'BIZ kWh ENTRY'!X108</f>
        <v>0</v>
      </c>
      <c r="I31" s="3">
        <f>'BIZ kWh ENTRY'!Y108</f>
        <v>0</v>
      </c>
      <c r="J31" s="3">
        <f>'BIZ kWh ENTRY'!Z108</f>
        <v>64032.525499087147</v>
      </c>
      <c r="K31" s="3">
        <f>'BIZ kWh ENTRY'!AA108</f>
        <v>42799.104593773132</v>
      </c>
      <c r="L31" s="3">
        <f>'BIZ kWh ENTRY'!AB108</f>
        <v>0</v>
      </c>
      <c r="M31" s="3">
        <f>'BIZ kWh ENTRY'!AC108</f>
        <v>0</v>
      </c>
      <c r="N31" s="3">
        <f>'BIZ kWh ENTRY'!AD108</f>
        <v>609.20210738433548</v>
      </c>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row>
    <row r="32" spans="1:39" ht="15" customHeight="1" x14ac:dyDescent="0.25">
      <c r="A32" s="618"/>
      <c r="B32" s="11" t="str">
        <f t="shared" si="4"/>
        <v>Motors</v>
      </c>
      <c r="C32" s="3">
        <f>'BIZ kWh ENTRY'!S109</f>
        <v>0</v>
      </c>
      <c r="D32" s="3">
        <f>'BIZ kWh ENTRY'!T109</f>
        <v>0</v>
      </c>
      <c r="E32" s="3">
        <f>'BIZ kWh ENTRY'!U109</f>
        <v>0</v>
      </c>
      <c r="F32" s="3">
        <f>'BIZ kWh ENTRY'!V109</f>
        <v>0</v>
      </c>
      <c r="G32" s="3">
        <f>'BIZ kWh ENTRY'!W109</f>
        <v>0</v>
      </c>
      <c r="H32" s="3">
        <f>'BIZ kWh ENTRY'!X109</f>
        <v>0</v>
      </c>
      <c r="I32" s="3">
        <f>'BIZ kWh ENTRY'!Y109</f>
        <v>0</v>
      </c>
      <c r="J32" s="3">
        <f>'BIZ kWh ENTRY'!Z109</f>
        <v>0</v>
      </c>
      <c r="K32" s="3">
        <f>'BIZ kWh ENTRY'!AA109</f>
        <v>0</v>
      </c>
      <c r="L32" s="3">
        <f>'BIZ kWh ENTRY'!AB109</f>
        <v>0</v>
      </c>
      <c r="M32" s="3">
        <f>'BIZ kWh ENTRY'!AC109</f>
        <v>0</v>
      </c>
      <c r="N32" s="3">
        <f>'BIZ kWh ENTRY'!AD109</f>
        <v>0</v>
      </c>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row>
    <row r="33" spans="1:39" x14ac:dyDescent="0.25">
      <c r="A33" s="618"/>
      <c r="B33" s="11" t="str">
        <f t="shared" si="4"/>
        <v>Process</v>
      </c>
      <c r="C33" s="3">
        <f>'BIZ kWh ENTRY'!S110</f>
        <v>0</v>
      </c>
      <c r="D33" s="3">
        <f>'BIZ kWh ENTRY'!T110</f>
        <v>0</v>
      </c>
      <c r="E33" s="3">
        <f>'BIZ kWh ENTRY'!U110</f>
        <v>0</v>
      </c>
      <c r="F33" s="3">
        <f>'BIZ kWh ENTRY'!V110</f>
        <v>0</v>
      </c>
      <c r="G33" s="3">
        <f>'BIZ kWh ENTRY'!W110</f>
        <v>0</v>
      </c>
      <c r="H33" s="3">
        <f>'BIZ kWh ENTRY'!X110</f>
        <v>0</v>
      </c>
      <c r="I33" s="3">
        <f>'BIZ kWh ENTRY'!Y110</f>
        <v>0</v>
      </c>
      <c r="J33" s="3">
        <f>'BIZ kWh ENTRY'!Z110</f>
        <v>0</v>
      </c>
      <c r="K33" s="3">
        <f>'BIZ kWh ENTRY'!AA110</f>
        <v>0</v>
      </c>
      <c r="L33" s="3">
        <f>'BIZ kWh ENTRY'!AB110</f>
        <v>0</v>
      </c>
      <c r="M33" s="3">
        <f>'BIZ kWh ENTRY'!AC110</f>
        <v>0</v>
      </c>
      <c r="N33" s="3">
        <f>'BIZ kWh ENTRY'!AD110</f>
        <v>0</v>
      </c>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row>
    <row r="34" spans="1:39" x14ac:dyDescent="0.25">
      <c r="A34" s="618"/>
      <c r="B34" s="11" t="str">
        <f t="shared" si="4"/>
        <v>Refrigeration</v>
      </c>
      <c r="C34" s="3">
        <f>'BIZ kWh ENTRY'!S111</f>
        <v>0</v>
      </c>
      <c r="D34" s="3">
        <f>'BIZ kWh ENTRY'!T111</f>
        <v>0</v>
      </c>
      <c r="E34" s="3">
        <f>'BIZ kWh ENTRY'!U111</f>
        <v>0</v>
      </c>
      <c r="F34" s="3">
        <f>'BIZ kWh ENTRY'!V111</f>
        <v>0</v>
      </c>
      <c r="G34" s="3">
        <f>'BIZ kWh ENTRY'!W111</f>
        <v>0</v>
      </c>
      <c r="H34" s="3">
        <f>'BIZ kWh ENTRY'!X111</f>
        <v>0</v>
      </c>
      <c r="I34" s="3">
        <f>'BIZ kWh ENTRY'!Y111</f>
        <v>0</v>
      </c>
      <c r="J34" s="3">
        <f>'BIZ kWh ENTRY'!Z111</f>
        <v>0</v>
      </c>
      <c r="K34" s="3">
        <f>'BIZ kWh ENTRY'!AA111</f>
        <v>0</v>
      </c>
      <c r="L34" s="3">
        <f>'BIZ kWh ENTRY'!AB111</f>
        <v>0</v>
      </c>
      <c r="M34" s="3">
        <f>'BIZ kWh ENTRY'!AC111</f>
        <v>0</v>
      </c>
      <c r="N34" s="3">
        <f>'BIZ kWh ENTRY'!AD111</f>
        <v>0</v>
      </c>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row>
    <row r="35" spans="1:39" x14ac:dyDescent="0.25">
      <c r="A35" s="618"/>
      <c r="B35" s="11" t="str">
        <f t="shared" si="4"/>
        <v>Water Heating</v>
      </c>
      <c r="C35" s="3">
        <f>'BIZ kWh ENTRY'!S112</f>
        <v>0</v>
      </c>
      <c r="D35" s="3">
        <f>'BIZ kWh ENTRY'!T112</f>
        <v>0</v>
      </c>
      <c r="E35" s="3">
        <f>'BIZ kWh ENTRY'!U112</f>
        <v>0</v>
      </c>
      <c r="F35" s="3">
        <f>'BIZ kWh ENTRY'!V112</f>
        <v>0</v>
      </c>
      <c r="G35" s="3">
        <f>'BIZ kWh ENTRY'!W112</f>
        <v>0</v>
      </c>
      <c r="H35" s="3">
        <f>'BIZ kWh ENTRY'!X112</f>
        <v>0</v>
      </c>
      <c r="I35" s="3">
        <f>'BIZ kWh ENTRY'!Y112</f>
        <v>0</v>
      </c>
      <c r="J35" s="3">
        <f>'BIZ kWh ENTRY'!Z112</f>
        <v>0</v>
      </c>
      <c r="K35" s="3">
        <f>'BIZ kWh ENTRY'!AA112</f>
        <v>0</v>
      </c>
      <c r="L35" s="3">
        <f>'BIZ kWh ENTRY'!AB112</f>
        <v>0</v>
      </c>
      <c r="M35" s="3">
        <f>'BIZ kWh ENTRY'!AC112</f>
        <v>0</v>
      </c>
      <c r="N35" s="3">
        <f>'BIZ kWh ENTRY'!AD112</f>
        <v>0</v>
      </c>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row>
    <row r="36" spans="1:39" ht="15" customHeight="1" x14ac:dyDescent="0.25">
      <c r="A36" s="618"/>
      <c r="B36" s="11" t="str">
        <f t="shared" si="4"/>
        <v xml:space="preserve"> </v>
      </c>
      <c r="C36" s="3"/>
      <c r="D36" s="3"/>
      <c r="E36" s="3"/>
      <c r="F36" s="3"/>
      <c r="G36" s="3"/>
      <c r="H36" s="3"/>
      <c r="I36" s="3"/>
      <c r="J36" s="3"/>
      <c r="K36" s="3"/>
      <c r="L36" s="3"/>
      <c r="M36" s="3"/>
      <c r="N36" s="3"/>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row>
    <row r="37" spans="1:39" ht="15" customHeight="1" thickBot="1" x14ac:dyDescent="0.3">
      <c r="A37" s="619"/>
      <c r="B37" s="177" t="str">
        <f t="shared" si="4"/>
        <v>Monthly kWh</v>
      </c>
      <c r="C37" s="223">
        <f>SUM(C23:C36)</f>
        <v>0</v>
      </c>
      <c r="D37" s="223">
        <f t="shared" ref="D37:N37" si="5">SUM(D23:D36)</f>
        <v>0</v>
      </c>
      <c r="E37" s="223">
        <f t="shared" si="5"/>
        <v>0</v>
      </c>
      <c r="F37" s="223">
        <f t="shared" si="5"/>
        <v>0</v>
      </c>
      <c r="G37" s="223">
        <f t="shared" si="5"/>
        <v>0</v>
      </c>
      <c r="H37" s="223">
        <f t="shared" si="5"/>
        <v>0</v>
      </c>
      <c r="I37" s="223">
        <f t="shared" si="5"/>
        <v>0</v>
      </c>
      <c r="J37" s="223">
        <f t="shared" si="5"/>
        <v>64032.525499087147</v>
      </c>
      <c r="K37" s="223">
        <f t="shared" si="5"/>
        <v>42799.104593773132</v>
      </c>
      <c r="L37" s="223">
        <f t="shared" si="5"/>
        <v>0</v>
      </c>
      <c r="M37" s="223">
        <f t="shared" si="5"/>
        <v>0</v>
      </c>
      <c r="N37" s="223">
        <f t="shared" si="5"/>
        <v>609.20210738433548</v>
      </c>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row>
    <row r="38" spans="1:39" x14ac:dyDescent="0.25">
      <c r="A38" s="8"/>
      <c r="B38" s="241"/>
      <c r="C38" s="9"/>
      <c r="D38" s="241"/>
      <c r="E38" s="9"/>
      <c r="F38" s="241"/>
      <c r="G38" s="241"/>
      <c r="H38" s="9"/>
      <c r="I38" s="241"/>
      <c r="J38" s="241"/>
      <c r="K38" s="9"/>
      <c r="L38" s="241"/>
      <c r="M38" s="286" t="s">
        <v>202</v>
      </c>
      <c r="N38" s="287">
        <f>SUM(C37:N37)</f>
        <v>107440.83220024462</v>
      </c>
      <c r="O38" s="286" t="s">
        <v>203</v>
      </c>
      <c r="P38" s="288">
        <f>'BIZ kWh ENTRY'!AE113</f>
        <v>107440.83220024462</v>
      </c>
      <c r="Q38" s="9"/>
      <c r="R38" s="241"/>
      <c r="S38" s="241"/>
      <c r="T38" s="9"/>
      <c r="U38" s="241"/>
      <c r="V38" s="241"/>
      <c r="W38" s="9"/>
      <c r="X38" s="241"/>
      <c r="Y38" s="241"/>
      <c r="Z38" s="9"/>
      <c r="AA38" s="241"/>
      <c r="AB38" s="241"/>
      <c r="AC38" s="9"/>
      <c r="AD38" s="241"/>
      <c r="AE38" s="241"/>
      <c r="AF38" s="9"/>
      <c r="AG38" s="241"/>
      <c r="AH38" s="241"/>
      <c r="AI38" s="9"/>
      <c r="AJ38" s="241"/>
      <c r="AK38" s="241"/>
      <c r="AL38" s="9"/>
      <c r="AM38" s="241"/>
    </row>
    <row r="39" spans="1:39" ht="15.75" thickBot="1" x14ac:dyDescent="0.3">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row>
    <row r="40" spans="1:39" ht="16.5" thickBot="1" x14ac:dyDescent="0.3">
      <c r="A40" s="620" t="s">
        <v>31</v>
      </c>
      <c r="B40" s="17" t="str">
        <f t="shared" ref="B40" si="6">B22</f>
        <v>End Use</v>
      </c>
      <c r="C40" s="135">
        <f>C$4</f>
        <v>45292</v>
      </c>
      <c r="D40" s="135">
        <f t="shared" ref="D40:AM40" si="7">D$4</f>
        <v>45323</v>
      </c>
      <c r="E40" s="135">
        <f t="shared" si="7"/>
        <v>45352</v>
      </c>
      <c r="F40" s="135">
        <f t="shared" si="7"/>
        <v>45383</v>
      </c>
      <c r="G40" s="135">
        <f t="shared" si="7"/>
        <v>45413</v>
      </c>
      <c r="H40" s="135">
        <f t="shared" si="7"/>
        <v>45444</v>
      </c>
      <c r="I40" s="135">
        <f t="shared" si="7"/>
        <v>45474</v>
      </c>
      <c r="J40" s="135">
        <f t="shared" si="7"/>
        <v>45505</v>
      </c>
      <c r="K40" s="135">
        <f t="shared" si="7"/>
        <v>45536</v>
      </c>
      <c r="L40" s="135">
        <f t="shared" si="7"/>
        <v>45566</v>
      </c>
      <c r="M40" s="135">
        <f t="shared" si="7"/>
        <v>45597</v>
      </c>
      <c r="N40" s="135">
        <f t="shared" si="7"/>
        <v>45627</v>
      </c>
      <c r="O40" s="135">
        <f t="shared" si="7"/>
        <v>45658</v>
      </c>
      <c r="P40" s="135">
        <f t="shared" si="7"/>
        <v>45689</v>
      </c>
      <c r="Q40" s="135">
        <f t="shared" si="7"/>
        <v>45717</v>
      </c>
      <c r="R40" s="135">
        <f t="shared" si="7"/>
        <v>45748</v>
      </c>
      <c r="S40" s="135">
        <f t="shared" si="7"/>
        <v>45778</v>
      </c>
      <c r="T40" s="135">
        <f t="shared" si="7"/>
        <v>45809</v>
      </c>
      <c r="U40" s="135">
        <f t="shared" si="7"/>
        <v>45839</v>
      </c>
      <c r="V40" s="135">
        <f t="shared" si="7"/>
        <v>45870</v>
      </c>
      <c r="W40" s="135">
        <f t="shared" si="7"/>
        <v>45901</v>
      </c>
      <c r="X40" s="135">
        <f t="shared" si="7"/>
        <v>45931</v>
      </c>
      <c r="Y40" s="135">
        <f t="shared" si="7"/>
        <v>45962</v>
      </c>
      <c r="Z40" s="135">
        <f t="shared" si="7"/>
        <v>45992</v>
      </c>
      <c r="AA40" s="135">
        <f t="shared" si="7"/>
        <v>46023</v>
      </c>
      <c r="AB40" s="135">
        <f t="shared" si="7"/>
        <v>46054</v>
      </c>
      <c r="AC40" s="135">
        <f t="shared" si="7"/>
        <v>46082</v>
      </c>
      <c r="AD40" s="135">
        <f t="shared" si="7"/>
        <v>46113</v>
      </c>
      <c r="AE40" s="135">
        <f t="shared" si="7"/>
        <v>46143</v>
      </c>
      <c r="AF40" s="135">
        <f t="shared" si="7"/>
        <v>46174</v>
      </c>
      <c r="AG40" s="135">
        <f t="shared" si="7"/>
        <v>46204</v>
      </c>
      <c r="AH40" s="135">
        <f t="shared" si="7"/>
        <v>46235</v>
      </c>
      <c r="AI40" s="135">
        <f t="shared" si="7"/>
        <v>46266</v>
      </c>
      <c r="AJ40" s="135">
        <f t="shared" si="7"/>
        <v>46296</v>
      </c>
      <c r="AK40" s="135">
        <f t="shared" si="7"/>
        <v>46327</v>
      </c>
      <c r="AL40" s="135">
        <f t="shared" si="7"/>
        <v>46357</v>
      </c>
      <c r="AM40" s="135">
        <f t="shared" si="7"/>
        <v>46388</v>
      </c>
    </row>
    <row r="41" spans="1:39" ht="15" customHeight="1" x14ac:dyDescent="0.25">
      <c r="A41" s="621"/>
      <c r="B41" s="11" t="str">
        <f t="shared" ref="B41:B55" si="8">B23</f>
        <v>Air Comp</v>
      </c>
      <c r="C41" s="3">
        <f>'BIZ kWh ENTRY'!AI100</f>
        <v>0</v>
      </c>
      <c r="D41" s="3">
        <f>'BIZ kWh ENTRY'!AJ100</f>
        <v>0</v>
      </c>
      <c r="E41" s="3">
        <f>'BIZ kWh ENTRY'!AK100</f>
        <v>0</v>
      </c>
      <c r="F41" s="3">
        <f>'BIZ kWh ENTRY'!AL100</f>
        <v>0</v>
      </c>
      <c r="G41" s="3">
        <f>'BIZ kWh ENTRY'!AM100</f>
        <v>0</v>
      </c>
      <c r="H41" s="3">
        <f>'BIZ kWh ENTRY'!AN100</f>
        <v>0</v>
      </c>
      <c r="I41" s="3">
        <f>'BIZ kWh ENTRY'!AO100</f>
        <v>0</v>
      </c>
      <c r="J41" s="3">
        <f>'BIZ kWh ENTRY'!AP100</f>
        <v>0</v>
      </c>
      <c r="K41" s="3">
        <f>'BIZ kWh ENTRY'!AQ100</f>
        <v>0</v>
      </c>
      <c r="L41" s="3">
        <f>'BIZ kWh ENTRY'!AR100</f>
        <v>0</v>
      </c>
      <c r="M41" s="3">
        <f>'BIZ kWh ENTRY'!AS100</f>
        <v>0</v>
      </c>
      <c r="N41" s="3">
        <f>'BIZ kWh ENTRY'!AT100</f>
        <v>0</v>
      </c>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row>
    <row r="42" spans="1:39" x14ac:dyDescent="0.25">
      <c r="A42" s="621"/>
      <c r="B42" s="12" t="str">
        <f t="shared" si="8"/>
        <v>Building Shell</v>
      </c>
      <c r="C42" s="3">
        <f>'BIZ kWh ENTRY'!AI101</f>
        <v>0</v>
      </c>
      <c r="D42" s="3">
        <f>'BIZ kWh ENTRY'!AJ101</f>
        <v>0</v>
      </c>
      <c r="E42" s="3">
        <f>'BIZ kWh ENTRY'!AK101</f>
        <v>0</v>
      </c>
      <c r="F42" s="3">
        <f>'BIZ kWh ENTRY'!AL101</f>
        <v>0</v>
      </c>
      <c r="G42" s="3">
        <f>'BIZ kWh ENTRY'!AM101</f>
        <v>0</v>
      </c>
      <c r="H42" s="3">
        <f>'BIZ kWh ENTRY'!AN101</f>
        <v>0</v>
      </c>
      <c r="I42" s="3">
        <f>'BIZ kWh ENTRY'!AO101</f>
        <v>0</v>
      </c>
      <c r="J42" s="3">
        <f>'BIZ kWh ENTRY'!AP101</f>
        <v>0</v>
      </c>
      <c r="K42" s="3">
        <f>'BIZ kWh ENTRY'!AQ101</f>
        <v>0</v>
      </c>
      <c r="L42" s="3">
        <f>'BIZ kWh ENTRY'!AR101</f>
        <v>0</v>
      </c>
      <c r="M42" s="3">
        <f>'BIZ kWh ENTRY'!AS101</f>
        <v>0</v>
      </c>
      <c r="N42" s="3">
        <f>'BIZ kWh ENTRY'!AT101</f>
        <v>0</v>
      </c>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row>
    <row r="43" spans="1:39" x14ac:dyDescent="0.25">
      <c r="A43" s="621"/>
      <c r="B43" s="11" t="str">
        <f t="shared" si="8"/>
        <v>Cooking</v>
      </c>
      <c r="C43" s="3">
        <f>'BIZ kWh ENTRY'!AI102</f>
        <v>0</v>
      </c>
      <c r="D43" s="3">
        <f>'BIZ kWh ENTRY'!AJ102</f>
        <v>0</v>
      </c>
      <c r="E43" s="3">
        <f>'BIZ kWh ENTRY'!AK102</f>
        <v>0</v>
      </c>
      <c r="F43" s="3">
        <f>'BIZ kWh ENTRY'!AL102</f>
        <v>0</v>
      </c>
      <c r="G43" s="3">
        <f>'BIZ kWh ENTRY'!AM102</f>
        <v>0</v>
      </c>
      <c r="H43" s="3">
        <f>'BIZ kWh ENTRY'!AN102</f>
        <v>0</v>
      </c>
      <c r="I43" s="3">
        <f>'BIZ kWh ENTRY'!AO102</f>
        <v>0</v>
      </c>
      <c r="J43" s="3">
        <f>'BIZ kWh ENTRY'!AP102</f>
        <v>0</v>
      </c>
      <c r="K43" s="3">
        <f>'BIZ kWh ENTRY'!AQ102</f>
        <v>0</v>
      </c>
      <c r="L43" s="3">
        <f>'BIZ kWh ENTRY'!AR102</f>
        <v>0</v>
      </c>
      <c r="M43" s="3">
        <f>'BIZ kWh ENTRY'!AS102</f>
        <v>0</v>
      </c>
      <c r="N43" s="3">
        <f>'BIZ kWh ENTRY'!AT102</f>
        <v>0</v>
      </c>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row>
    <row r="44" spans="1:39" x14ac:dyDescent="0.25">
      <c r="A44" s="621"/>
      <c r="B44" s="11" t="str">
        <f t="shared" si="8"/>
        <v>Cooling</v>
      </c>
      <c r="C44" s="3">
        <f>'BIZ kWh ENTRY'!AI103</f>
        <v>0</v>
      </c>
      <c r="D44" s="3">
        <f>'BIZ kWh ENTRY'!AJ103</f>
        <v>0</v>
      </c>
      <c r="E44" s="3">
        <f>'BIZ kWh ENTRY'!AK103</f>
        <v>0</v>
      </c>
      <c r="F44" s="3">
        <f>'BIZ kWh ENTRY'!AL103</f>
        <v>0</v>
      </c>
      <c r="G44" s="3">
        <f>'BIZ kWh ENTRY'!AM103</f>
        <v>0</v>
      </c>
      <c r="H44" s="3">
        <f>'BIZ kWh ENTRY'!AN103</f>
        <v>0</v>
      </c>
      <c r="I44" s="3">
        <f>'BIZ kWh ENTRY'!AO103</f>
        <v>0</v>
      </c>
      <c r="J44" s="3">
        <f>'BIZ kWh ENTRY'!AP103</f>
        <v>0</v>
      </c>
      <c r="K44" s="3">
        <f>'BIZ kWh ENTRY'!AQ103</f>
        <v>0</v>
      </c>
      <c r="L44" s="3">
        <f>'BIZ kWh ENTRY'!AR103</f>
        <v>0</v>
      </c>
      <c r="M44" s="3">
        <f>'BIZ kWh ENTRY'!AS103</f>
        <v>0</v>
      </c>
      <c r="N44" s="3">
        <f>'BIZ kWh ENTRY'!AT103</f>
        <v>0</v>
      </c>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row>
    <row r="45" spans="1:39" x14ac:dyDescent="0.25">
      <c r="A45" s="621"/>
      <c r="B45" s="12" t="str">
        <f t="shared" si="8"/>
        <v>Ext Lighting</v>
      </c>
      <c r="C45" s="3">
        <f>'BIZ kWh ENTRY'!AI104</f>
        <v>0</v>
      </c>
      <c r="D45" s="3">
        <f>'BIZ kWh ENTRY'!AJ104</f>
        <v>0</v>
      </c>
      <c r="E45" s="3">
        <f>'BIZ kWh ENTRY'!AK104</f>
        <v>0</v>
      </c>
      <c r="F45" s="3">
        <f>'BIZ kWh ENTRY'!AL104</f>
        <v>0</v>
      </c>
      <c r="G45" s="3">
        <f>'BIZ kWh ENTRY'!AM104</f>
        <v>0</v>
      </c>
      <c r="H45" s="3">
        <f>'BIZ kWh ENTRY'!AN104</f>
        <v>0</v>
      </c>
      <c r="I45" s="3">
        <f>'BIZ kWh ENTRY'!AO104</f>
        <v>0</v>
      </c>
      <c r="J45" s="3">
        <f>'BIZ kWh ENTRY'!AP104</f>
        <v>0</v>
      </c>
      <c r="K45" s="3">
        <f>'BIZ kWh ENTRY'!AQ104</f>
        <v>0</v>
      </c>
      <c r="L45" s="3">
        <f>'BIZ kWh ENTRY'!AR104</f>
        <v>0</v>
      </c>
      <c r="M45" s="3">
        <f>'BIZ kWh ENTRY'!AS104</f>
        <v>0</v>
      </c>
      <c r="N45" s="3">
        <f>'BIZ kWh ENTRY'!AT104</f>
        <v>0</v>
      </c>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row>
    <row r="46" spans="1:39" x14ac:dyDescent="0.25">
      <c r="A46" s="621"/>
      <c r="B46" s="11" t="str">
        <f t="shared" si="8"/>
        <v>Heating</v>
      </c>
      <c r="C46" s="3">
        <f>'BIZ kWh ENTRY'!AI105</f>
        <v>0</v>
      </c>
      <c r="D46" s="3">
        <f>'BIZ kWh ENTRY'!AJ105</f>
        <v>0</v>
      </c>
      <c r="E46" s="3">
        <f>'BIZ kWh ENTRY'!AK105</f>
        <v>0</v>
      </c>
      <c r="F46" s="3">
        <f>'BIZ kWh ENTRY'!AL105</f>
        <v>0</v>
      </c>
      <c r="G46" s="3">
        <f>'BIZ kWh ENTRY'!AM105</f>
        <v>0</v>
      </c>
      <c r="H46" s="3">
        <f>'BIZ kWh ENTRY'!AN105</f>
        <v>0</v>
      </c>
      <c r="I46" s="3">
        <f>'BIZ kWh ENTRY'!AO105</f>
        <v>0</v>
      </c>
      <c r="J46" s="3">
        <f>'BIZ kWh ENTRY'!AP105</f>
        <v>0</v>
      </c>
      <c r="K46" s="3">
        <f>'BIZ kWh ENTRY'!AQ105</f>
        <v>0</v>
      </c>
      <c r="L46" s="3">
        <f>'BIZ kWh ENTRY'!AR105</f>
        <v>0</v>
      </c>
      <c r="M46" s="3">
        <f>'BIZ kWh ENTRY'!AS105</f>
        <v>0</v>
      </c>
      <c r="N46" s="3">
        <f>'BIZ kWh ENTRY'!AT105</f>
        <v>0</v>
      </c>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row>
    <row r="47" spans="1:39" x14ac:dyDescent="0.25">
      <c r="A47" s="621"/>
      <c r="B47" s="11" t="str">
        <f t="shared" si="8"/>
        <v>HVAC</v>
      </c>
      <c r="C47" s="3">
        <f>'BIZ kWh ENTRY'!AI106</f>
        <v>0</v>
      </c>
      <c r="D47" s="3">
        <f>'BIZ kWh ENTRY'!AJ106</f>
        <v>0</v>
      </c>
      <c r="E47" s="3">
        <f>'BIZ kWh ENTRY'!AK106</f>
        <v>0</v>
      </c>
      <c r="F47" s="3">
        <f>'BIZ kWh ENTRY'!AL106</f>
        <v>0</v>
      </c>
      <c r="G47" s="3">
        <f>'BIZ kWh ENTRY'!AM106</f>
        <v>0</v>
      </c>
      <c r="H47" s="3">
        <f>'BIZ kWh ENTRY'!AN106</f>
        <v>0</v>
      </c>
      <c r="I47" s="3">
        <f>'BIZ kWh ENTRY'!AO106</f>
        <v>0</v>
      </c>
      <c r="J47" s="3">
        <f>'BIZ kWh ENTRY'!AP106</f>
        <v>0</v>
      </c>
      <c r="K47" s="3">
        <f>'BIZ kWh ENTRY'!AQ106</f>
        <v>0</v>
      </c>
      <c r="L47" s="3">
        <f>'BIZ kWh ENTRY'!AR106</f>
        <v>0</v>
      </c>
      <c r="M47" s="3">
        <f>'BIZ kWh ENTRY'!AS106</f>
        <v>0</v>
      </c>
      <c r="N47" s="3">
        <f>'BIZ kWh ENTRY'!AT106</f>
        <v>0</v>
      </c>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row>
    <row r="48" spans="1:39" x14ac:dyDescent="0.25">
      <c r="A48" s="621"/>
      <c r="B48" s="11" t="str">
        <f t="shared" si="8"/>
        <v>Lighting</v>
      </c>
      <c r="C48" s="3">
        <f>'BIZ kWh ENTRY'!AI107</f>
        <v>0</v>
      </c>
      <c r="D48" s="3">
        <f>'BIZ kWh ENTRY'!AJ107</f>
        <v>0</v>
      </c>
      <c r="E48" s="3">
        <f>'BIZ kWh ENTRY'!AK107</f>
        <v>0</v>
      </c>
      <c r="F48" s="3">
        <f>'BIZ kWh ENTRY'!AL107</f>
        <v>0</v>
      </c>
      <c r="G48" s="3">
        <f>'BIZ kWh ENTRY'!AM107</f>
        <v>0</v>
      </c>
      <c r="H48" s="3">
        <f>'BIZ kWh ENTRY'!AN107</f>
        <v>0</v>
      </c>
      <c r="I48" s="3">
        <f>'BIZ kWh ENTRY'!AO107</f>
        <v>0</v>
      </c>
      <c r="J48" s="3">
        <f>'BIZ kWh ENTRY'!AP107</f>
        <v>0</v>
      </c>
      <c r="K48" s="3">
        <f>'BIZ kWh ENTRY'!AQ107</f>
        <v>0</v>
      </c>
      <c r="L48" s="3">
        <f>'BIZ kWh ENTRY'!AR107</f>
        <v>0</v>
      </c>
      <c r="M48" s="3">
        <f>'BIZ kWh ENTRY'!AS107</f>
        <v>0</v>
      </c>
      <c r="N48" s="3">
        <f>'BIZ kWh ENTRY'!AT107</f>
        <v>0</v>
      </c>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row>
    <row r="49" spans="1:39" x14ac:dyDescent="0.25">
      <c r="A49" s="621"/>
      <c r="B49" s="11" t="str">
        <f t="shared" si="8"/>
        <v>Miscellaneous</v>
      </c>
      <c r="C49" s="3">
        <f>'BIZ kWh ENTRY'!AI108</f>
        <v>0</v>
      </c>
      <c r="D49" s="3">
        <f>'BIZ kWh ENTRY'!AJ108</f>
        <v>0</v>
      </c>
      <c r="E49" s="3">
        <f>'BIZ kWh ENTRY'!AK108</f>
        <v>0</v>
      </c>
      <c r="F49" s="3">
        <f>'BIZ kWh ENTRY'!AL108</f>
        <v>0</v>
      </c>
      <c r="G49" s="3">
        <f>'BIZ kWh ENTRY'!AM108</f>
        <v>0</v>
      </c>
      <c r="H49" s="3">
        <f>'BIZ kWh ENTRY'!AN108</f>
        <v>0</v>
      </c>
      <c r="I49" s="3">
        <f>'BIZ kWh ENTRY'!AO108</f>
        <v>0</v>
      </c>
      <c r="J49" s="3">
        <f>'BIZ kWh ENTRY'!AP108</f>
        <v>72772.650441928199</v>
      </c>
      <c r="K49" s="3">
        <f>'BIZ kWh ENTRY'!AQ108</f>
        <v>115025.93507604103</v>
      </c>
      <c r="L49" s="3">
        <f>'BIZ kWh ENTRY'!AR108</f>
        <v>0</v>
      </c>
      <c r="M49" s="3">
        <f>'BIZ kWh ENTRY'!AS108</f>
        <v>0</v>
      </c>
      <c r="N49" s="3">
        <f>'BIZ kWh ENTRY'!AT108</f>
        <v>5181.7540576278743</v>
      </c>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row>
    <row r="50" spans="1:39" ht="15" customHeight="1" x14ac:dyDescent="0.25">
      <c r="A50" s="621"/>
      <c r="B50" s="11" t="str">
        <f t="shared" si="8"/>
        <v>Motors</v>
      </c>
      <c r="C50" s="3">
        <f>'BIZ kWh ENTRY'!AI109</f>
        <v>0</v>
      </c>
      <c r="D50" s="3">
        <f>'BIZ kWh ENTRY'!AJ109</f>
        <v>0</v>
      </c>
      <c r="E50" s="3">
        <f>'BIZ kWh ENTRY'!AK109</f>
        <v>0</v>
      </c>
      <c r="F50" s="3">
        <f>'BIZ kWh ENTRY'!AL109</f>
        <v>0</v>
      </c>
      <c r="G50" s="3">
        <f>'BIZ kWh ENTRY'!AM109</f>
        <v>0</v>
      </c>
      <c r="H50" s="3">
        <f>'BIZ kWh ENTRY'!AN109</f>
        <v>0</v>
      </c>
      <c r="I50" s="3">
        <f>'BIZ kWh ENTRY'!AO109</f>
        <v>0</v>
      </c>
      <c r="J50" s="3">
        <f>'BIZ kWh ENTRY'!AP109</f>
        <v>0</v>
      </c>
      <c r="K50" s="3">
        <f>'BIZ kWh ENTRY'!AQ109</f>
        <v>0</v>
      </c>
      <c r="L50" s="3">
        <f>'BIZ kWh ENTRY'!AR109</f>
        <v>0</v>
      </c>
      <c r="M50" s="3">
        <f>'BIZ kWh ENTRY'!AS109</f>
        <v>0</v>
      </c>
      <c r="N50" s="3">
        <f>'BIZ kWh ENTRY'!AT109</f>
        <v>0</v>
      </c>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row>
    <row r="51" spans="1:39" x14ac:dyDescent="0.25">
      <c r="A51" s="621"/>
      <c r="B51" s="11" t="str">
        <f t="shared" si="8"/>
        <v>Process</v>
      </c>
      <c r="C51" s="3">
        <f>'BIZ kWh ENTRY'!AI110</f>
        <v>0</v>
      </c>
      <c r="D51" s="3">
        <f>'BIZ kWh ENTRY'!AJ110</f>
        <v>0</v>
      </c>
      <c r="E51" s="3">
        <f>'BIZ kWh ENTRY'!AK110</f>
        <v>0</v>
      </c>
      <c r="F51" s="3">
        <f>'BIZ kWh ENTRY'!AL110</f>
        <v>0</v>
      </c>
      <c r="G51" s="3">
        <f>'BIZ kWh ENTRY'!AM110</f>
        <v>0</v>
      </c>
      <c r="H51" s="3">
        <f>'BIZ kWh ENTRY'!AN110</f>
        <v>0</v>
      </c>
      <c r="I51" s="3">
        <f>'BIZ kWh ENTRY'!AO110</f>
        <v>0</v>
      </c>
      <c r="J51" s="3">
        <f>'BIZ kWh ENTRY'!AP110</f>
        <v>0</v>
      </c>
      <c r="K51" s="3">
        <f>'BIZ kWh ENTRY'!AQ110</f>
        <v>0</v>
      </c>
      <c r="L51" s="3">
        <f>'BIZ kWh ENTRY'!AR110</f>
        <v>0</v>
      </c>
      <c r="M51" s="3">
        <f>'BIZ kWh ENTRY'!AS110</f>
        <v>0</v>
      </c>
      <c r="N51" s="3">
        <f>'BIZ kWh ENTRY'!AT110</f>
        <v>0</v>
      </c>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row>
    <row r="52" spans="1:39" x14ac:dyDescent="0.25">
      <c r="A52" s="621"/>
      <c r="B52" s="11" t="str">
        <f t="shared" si="8"/>
        <v>Refrigeration</v>
      </c>
      <c r="C52" s="3">
        <f>'BIZ kWh ENTRY'!AI111</f>
        <v>0</v>
      </c>
      <c r="D52" s="3">
        <f>'BIZ kWh ENTRY'!AJ111</f>
        <v>0</v>
      </c>
      <c r="E52" s="3">
        <f>'BIZ kWh ENTRY'!AK111</f>
        <v>0</v>
      </c>
      <c r="F52" s="3">
        <f>'BIZ kWh ENTRY'!AL111</f>
        <v>0</v>
      </c>
      <c r="G52" s="3">
        <f>'BIZ kWh ENTRY'!AM111</f>
        <v>0</v>
      </c>
      <c r="H52" s="3">
        <f>'BIZ kWh ENTRY'!AN111</f>
        <v>0</v>
      </c>
      <c r="I52" s="3">
        <f>'BIZ kWh ENTRY'!AO111</f>
        <v>0</v>
      </c>
      <c r="J52" s="3">
        <f>'BIZ kWh ENTRY'!AP111</f>
        <v>0</v>
      </c>
      <c r="K52" s="3">
        <f>'BIZ kWh ENTRY'!AQ111</f>
        <v>0</v>
      </c>
      <c r="L52" s="3">
        <f>'BIZ kWh ENTRY'!AR111</f>
        <v>0</v>
      </c>
      <c r="M52" s="3">
        <f>'BIZ kWh ENTRY'!AS111</f>
        <v>0</v>
      </c>
      <c r="N52" s="3">
        <f>'BIZ kWh ENTRY'!AT111</f>
        <v>0</v>
      </c>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row>
    <row r="53" spans="1:39" x14ac:dyDescent="0.25">
      <c r="A53" s="621"/>
      <c r="B53" s="11" t="str">
        <f t="shared" si="8"/>
        <v>Water Heating</v>
      </c>
      <c r="C53" s="3">
        <f>'BIZ kWh ENTRY'!AI112</f>
        <v>0</v>
      </c>
      <c r="D53" s="3">
        <f>'BIZ kWh ENTRY'!AJ112</f>
        <v>0</v>
      </c>
      <c r="E53" s="3">
        <f>'BIZ kWh ENTRY'!AK112</f>
        <v>0</v>
      </c>
      <c r="F53" s="3">
        <f>'BIZ kWh ENTRY'!AL112</f>
        <v>0</v>
      </c>
      <c r="G53" s="3">
        <f>'BIZ kWh ENTRY'!AM112</f>
        <v>0</v>
      </c>
      <c r="H53" s="3">
        <f>'BIZ kWh ENTRY'!AN112</f>
        <v>0</v>
      </c>
      <c r="I53" s="3">
        <f>'BIZ kWh ENTRY'!AO112</f>
        <v>0</v>
      </c>
      <c r="J53" s="3">
        <f>'BIZ kWh ENTRY'!AP112</f>
        <v>0</v>
      </c>
      <c r="K53" s="3">
        <f>'BIZ kWh ENTRY'!AQ112</f>
        <v>0</v>
      </c>
      <c r="L53" s="3">
        <f>'BIZ kWh ENTRY'!AR112</f>
        <v>0</v>
      </c>
      <c r="M53" s="3">
        <f>'BIZ kWh ENTRY'!AS112</f>
        <v>0</v>
      </c>
      <c r="N53" s="3">
        <f>'BIZ kWh ENTRY'!AT112</f>
        <v>0</v>
      </c>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row>
    <row r="54" spans="1:39" ht="15" customHeight="1" x14ac:dyDescent="0.25">
      <c r="A54" s="621"/>
      <c r="B54" s="11" t="str">
        <f t="shared" si="8"/>
        <v xml:space="preserve"> </v>
      </c>
      <c r="C54" s="3"/>
      <c r="D54" s="3"/>
      <c r="E54" s="3"/>
      <c r="F54" s="3"/>
      <c r="G54" s="3"/>
      <c r="H54" s="3"/>
      <c r="I54" s="3"/>
      <c r="J54" s="3"/>
      <c r="K54" s="3"/>
      <c r="L54" s="3"/>
      <c r="M54" s="3"/>
      <c r="N54" s="3"/>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6"/>
    </row>
    <row r="55" spans="1:39" ht="15" customHeight="1" thickBot="1" x14ac:dyDescent="0.3">
      <c r="A55" s="622"/>
      <c r="B55" s="177" t="str">
        <f t="shared" si="8"/>
        <v>Monthly kWh</v>
      </c>
      <c r="C55" s="223">
        <f>SUM(C41:C54)</f>
        <v>0</v>
      </c>
      <c r="D55" s="223">
        <f t="shared" ref="D55:N55" si="9">SUM(D41:D54)</f>
        <v>0</v>
      </c>
      <c r="E55" s="223">
        <f t="shared" si="9"/>
        <v>0</v>
      </c>
      <c r="F55" s="223">
        <f t="shared" si="9"/>
        <v>0</v>
      </c>
      <c r="G55" s="223">
        <f t="shared" si="9"/>
        <v>0</v>
      </c>
      <c r="H55" s="223">
        <f t="shared" si="9"/>
        <v>0</v>
      </c>
      <c r="I55" s="223">
        <f t="shared" si="9"/>
        <v>0</v>
      </c>
      <c r="J55" s="223">
        <f t="shared" si="9"/>
        <v>72772.650441928199</v>
      </c>
      <c r="K55" s="223">
        <f t="shared" si="9"/>
        <v>115025.93507604103</v>
      </c>
      <c r="L55" s="223">
        <f t="shared" si="9"/>
        <v>0</v>
      </c>
      <c r="M55" s="223">
        <f t="shared" si="9"/>
        <v>0</v>
      </c>
      <c r="N55" s="223">
        <f t="shared" si="9"/>
        <v>5181.7540576278743</v>
      </c>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8"/>
    </row>
    <row r="56" spans="1:39" ht="15" customHeight="1" x14ac:dyDescent="0.25">
      <c r="A56" s="8"/>
      <c r="B56" s="241"/>
      <c r="C56" s="9"/>
      <c r="D56" s="241"/>
      <c r="E56" s="9"/>
      <c r="F56" s="5"/>
      <c r="G56" s="5"/>
      <c r="H56" s="5"/>
      <c r="I56" s="5"/>
      <c r="J56" s="5"/>
      <c r="K56" s="5"/>
      <c r="L56" s="5"/>
      <c r="M56" s="286" t="s">
        <v>202</v>
      </c>
      <c r="N56" s="287">
        <f>SUM(C55:N55)</f>
        <v>192980.33957559709</v>
      </c>
      <c r="O56" s="286" t="s">
        <v>203</v>
      </c>
      <c r="P56" s="288">
        <f>'BIZ kWh ENTRY'!AU113</f>
        <v>192980.33957559709</v>
      </c>
      <c r="Q56" s="5"/>
      <c r="R56" s="5"/>
      <c r="S56" s="5"/>
      <c r="T56" s="5"/>
      <c r="U56" s="5"/>
      <c r="V56" s="5"/>
      <c r="W56" s="5"/>
      <c r="X56" s="5"/>
      <c r="Y56" s="5"/>
      <c r="Z56" s="5"/>
      <c r="AA56" s="5"/>
      <c r="AB56" s="5"/>
      <c r="AC56" s="5"/>
      <c r="AD56" s="5"/>
      <c r="AE56" s="5"/>
      <c r="AF56" s="5"/>
      <c r="AG56" s="5"/>
      <c r="AH56" s="5"/>
      <c r="AI56" s="5"/>
      <c r="AJ56" s="5"/>
      <c r="AK56" s="5"/>
      <c r="AL56" s="5"/>
      <c r="AM56" s="5"/>
    </row>
    <row r="57" spans="1:39" ht="15.75" thickBot="1" x14ac:dyDescent="0.3">
      <c r="C57" s="120"/>
      <c r="D57" s="120"/>
      <c r="E57" s="120"/>
      <c r="F57" s="241"/>
      <c r="G57" s="241"/>
      <c r="H57" s="9"/>
      <c r="I57" s="241"/>
      <c r="J57" s="241"/>
      <c r="K57" s="9"/>
      <c r="L57" s="241"/>
      <c r="M57" s="241"/>
      <c r="N57" s="9"/>
      <c r="O57" s="241"/>
      <c r="P57" s="241"/>
      <c r="Q57" s="9"/>
      <c r="R57" s="241"/>
      <c r="S57" s="241"/>
      <c r="T57" s="9"/>
      <c r="U57" s="241"/>
      <c r="V57" s="241"/>
      <c r="W57" s="9"/>
      <c r="X57" s="241"/>
      <c r="Y57" s="241"/>
      <c r="Z57" s="9"/>
      <c r="AA57" s="241"/>
      <c r="AB57" s="241"/>
      <c r="AC57" s="9"/>
      <c r="AD57" s="241"/>
      <c r="AE57" s="241"/>
      <c r="AF57" s="9"/>
      <c r="AG57" s="241"/>
      <c r="AH57" s="241"/>
      <c r="AI57" s="9"/>
      <c r="AJ57" s="241"/>
      <c r="AK57" s="241"/>
      <c r="AL57" s="9"/>
      <c r="AM57" s="241"/>
    </row>
    <row r="58" spans="1:39" ht="16.5" thickBot="1" x14ac:dyDescent="0.3">
      <c r="A58" s="674" t="s">
        <v>32</v>
      </c>
      <c r="B58" s="17" t="str">
        <f t="shared" ref="B58" si="10">B40</f>
        <v>End Use</v>
      </c>
      <c r="C58" s="135">
        <f>C$4</f>
        <v>45292</v>
      </c>
      <c r="D58" s="135">
        <f t="shared" ref="D58:AM58" si="11">D$4</f>
        <v>45323</v>
      </c>
      <c r="E58" s="135">
        <f t="shared" si="11"/>
        <v>45352</v>
      </c>
      <c r="F58" s="135">
        <f t="shared" si="11"/>
        <v>45383</v>
      </c>
      <c r="G58" s="135">
        <f t="shared" si="11"/>
        <v>45413</v>
      </c>
      <c r="H58" s="135">
        <f t="shared" si="11"/>
        <v>45444</v>
      </c>
      <c r="I58" s="135">
        <f t="shared" si="11"/>
        <v>45474</v>
      </c>
      <c r="J58" s="135">
        <f t="shared" si="11"/>
        <v>45505</v>
      </c>
      <c r="K58" s="135">
        <f t="shared" si="11"/>
        <v>45536</v>
      </c>
      <c r="L58" s="135">
        <f t="shared" si="11"/>
        <v>45566</v>
      </c>
      <c r="M58" s="135">
        <f t="shared" si="11"/>
        <v>45597</v>
      </c>
      <c r="N58" s="135">
        <f t="shared" si="11"/>
        <v>45627</v>
      </c>
      <c r="O58" s="135">
        <f t="shared" si="11"/>
        <v>45658</v>
      </c>
      <c r="P58" s="135">
        <f t="shared" si="11"/>
        <v>45689</v>
      </c>
      <c r="Q58" s="135">
        <f t="shared" si="11"/>
        <v>45717</v>
      </c>
      <c r="R58" s="135">
        <f t="shared" si="11"/>
        <v>45748</v>
      </c>
      <c r="S58" s="135">
        <f t="shared" si="11"/>
        <v>45778</v>
      </c>
      <c r="T58" s="135">
        <f t="shared" si="11"/>
        <v>45809</v>
      </c>
      <c r="U58" s="135">
        <f t="shared" si="11"/>
        <v>45839</v>
      </c>
      <c r="V58" s="135">
        <f t="shared" si="11"/>
        <v>45870</v>
      </c>
      <c r="W58" s="135">
        <f t="shared" si="11"/>
        <v>45901</v>
      </c>
      <c r="X58" s="135">
        <f t="shared" si="11"/>
        <v>45931</v>
      </c>
      <c r="Y58" s="135">
        <f t="shared" si="11"/>
        <v>45962</v>
      </c>
      <c r="Z58" s="135">
        <f t="shared" si="11"/>
        <v>45992</v>
      </c>
      <c r="AA58" s="135">
        <f t="shared" si="11"/>
        <v>46023</v>
      </c>
      <c r="AB58" s="135">
        <f t="shared" si="11"/>
        <v>46054</v>
      </c>
      <c r="AC58" s="135">
        <f t="shared" si="11"/>
        <v>46082</v>
      </c>
      <c r="AD58" s="135">
        <f t="shared" si="11"/>
        <v>46113</v>
      </c>
      <c r="AE58" s="135">
        <f t="shared" si="11"/>
        <v>46143</v>
      </c>
      <c r="AF58" s="135">
        <f t="shared" si="11"/>
        <v>46174</v>
      </c>
      <c r="AG58" s="135">
        <f t="shared" si="11"/>
        <v>46204</v>
      </c>
      <c r="AH58" s="135">
        <f t="shared" si="11"/>
        <v>46235</v>
      </c>
      <c r="AI58" s="135">
        <f t="shared" si="11"/>
        <v>46266</v>
      </c>
      <c r="AJ58" s="135">
        <f t="shared" si="11"/>
        <v>46296</v>
      </c>
      <c r="AK58" s="135">
        <f t="shared" si="11"/>
        <v>46327</v>
      </c>
      <c r="AL58" s="135">
        <f t="shared" si="11"/>
        <v>46357</v>
      </c>
      <c r="AM58" s="135">
        <f t="shared" si="11"/>
        <v>46388</v>
      </c>
    </row>
    <row r="59" spans="1:39" x14ac:dyDescent="0.25">
      <c r="A59" s="675"/>
      <c r="B59" s="11" t="str">
        <f t="shared" ref="B59:B73" si="12">B41</f>
        <v>Air Comp</v>
      </c>
      <c r="C59" s="3">
        <f>'BIZ kWh ENTRY'!AY100</f>
        <v>0</v>
      </c>
      <c r="D59" s="3">
        <f>'BIZ kWh ENTRY'!AZ100</f>
        <v>0</v>
      </c>
      <c r="E59" s="3">
        <f>'BIZ kWh ENTRY'!BA100</f>
        <v>0</v>
      </c>
      <c r="F59" s="3">
        <f>'BIZ kWh ENTRY'!BB100</f>
        <v>0</v>
      </c>
      <c r="G59" s="3">
        <f>'BIZ kWh ENTRY'!BC100</f>
        <v>0</v>
      </c>
      <c r="H59" s="3">
        <f>'BIZ kWh ENTRY'!BD100</f>
        <v>0</v>
      </c>
      <c r="I59" s="3">
        <f>'BIZ kWh ENTRY'!BE100</f>
        <v>0</v>
      </c>
      <c r="J59" s="3">
        <f>'BIZ kWh ENTRY'!BF100</f>
        <v>0</v>
      </c>
      <c r="K59" s="3">
        <f>'BIZ kWh ENTRY'!BG100</f>
        <v>0</v>
      </c>
      <c r="L59" s="3">
        <f>'BIZ kWh ENTRY'!BH100</f>
        <v>0</v>
      </c>
      <c r="M59" s="3">
        <f>'BIZ kWh ENTRY'!BI100</f>
        <v>0</v>
      </c>
      <c r="N59" s="3">
        <f>'BIZ kWh ENTRY'!BJ100</f>
        <v>0</v>
      </c>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row>
    <row r="60" spans="1:39" ht="15" customHeight="1" x14ac:dyDescent="0.25">
      <c r="A60" s="675"/>
      <c r="B60" s="11" t="str">
        <f t="shared" si="12"/>
        <v>Building Shell</v>
      </c>
      <c r="C60" s="3">
        <f>'BIZ kWh ENTRY'!AY101</f>
        <v>0</v>
      </c>
      <c r="D60" s="3">
        <f>'BIZ kWh ENTRY'!AZ101</f>
        <v>0</v>
      </c>
      <c r="E60" s="3">
        <f>'BIZ kWh ENTRY'!BA101</f>
        <v>0</v>
      </c>
      <c r="F60" s="3">
        <f>'BIZ kWh ENTRY'!BB101</f>
        <v>0</v>
      </c>
      <c r="G60" s="3">
        <f>'BIZ kWh ENTRY'!BC101</f>
        <v>0</v>
      </c>
      <c r="H60" s="3">
        <f>'BIZ kWh ENTRY'!BD101</f>
        <v>0</v>
      </c>
      <c r="I60" s="3">
        <f>'BIZ kWh ENTRY'!BE101</f>
        <v>0</v>
      </c>
      <c r="J60" s="3">
        <f>'BIZ kWh ENTRY'!BF101</f>
        <v>0</v>
      </c>
      <c r="K60" s="3">
        <f>'BIZ kWh ENTRY'!BG101</f>
        <v>0</v>
      </c>
      <c r="L60" s="3">
        <f>'BIZ kWh ENTRY'!BH101</f>
        <v>0</v>
      </c>
      <c r="M60" s="3">
        <f>'BIZ kWh ENTRY'!BI101</f>
        <v>0</v>
      </c>
      <c r="N60" s="3">
        <f>'BIZ kWh ENTRY'!BJ101</f>
        <v>0</v>
      </c>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row>
    <row r="61" spans="1:39" x14ac:dyDescent="0.25">
      <c r="A61" s="675"/>
      <c r="B61" s="11" t="str">
        <f t="shared" si="12"/>
        <v>Cooking</v>
      </c>
      <c r="C61" s="3">
        <f>'BIZ kWh ENTRY'!AY102</f>
        <v>0</v>
      </c>
      <c r="D61" s="3">
        <f>'BIZ kWh ENTRY'!AZ102</f>
        <v>0</v>
      </c>
      <c r="E61" s="3">
        <f>'BIZ kWh ENTRY'!BA102</f>
        <v>0</v>
      </c>
      <c r="F61" s="3">
        <f>'BIZ kWh ENTRY'!BB102</f>
        <v>0</v>
      </c>
      <c r="G61" s="3">
        <f>'BIZ kWh ENTRY'!BC102</f>
        <v>0</v>
      </c>
      <c r="H61" s="3">
        <f>'BIZ kWh ENTRY'!BD102</f>
        <v>0</v>
      </c>
      <c r="I61" s="3">
        <f>'BIZ kWh ENTRY'!BE102</f>
        <v>0</v>
      </c>
      <c r="J61" s="3">
        <f>'BIZ kWh ENTRY'!BF102</f>
        <v>0</v>
      </c>
      <c r="K61" s="3">
        <f>'BIZ kWh ENTRY'!BG102</f>
        <v>0</v>
      </c>
      <c r="L61" s="3">
        <f>'BIZ kWh ENTRY'!BH102</f>
        <v>0</v>
      </c>
      <c r="M61" s="3">
        <f>'BIZ kWh ENTRY'!BI102</f>
        <v>0</v>
      </c>
      <c r="N61" s="3">
        <f>'BIZ kWh ENTRY'!BJ102</f>
        <v>0</v>
      </c>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row>
    <row r="62" spans="1:39" x14ac:dyDescent="0.25">
      <c r="A62" s="675"/>
      <c r="B62" s="11" t="str">
        <f t="shared" si="12"/>
        <v>Cooling</v>
      </c>
      <c r="C62" s="3">
        <f>'BIZ kWh ENTRY'!AY103</f>
        <v>0</v>
      </c>
      <c r="D62" s="3">
        <f>'BIZ kWh ENTRY'!AZ103</f>
        <v>0</v>
      </c>
      <c r="E62" s="3">
        <f>'BIZ kWh ENTRY'!BA103</f>
        <v>0</v>
      </c>
      <c r="F62" s="3">
        <f>'BIZ kWh ENTRY'!BB103</f>
        <v>0</v>
      </c>
      <c r="G62" s="3">
        <f>'BIZ kWh ENTRY'!BC103</f>
        <v>0</v>
      </c>
      <c r="H62" s="3">
        <f>'BIZ kWh ENTRY'!BD103</f>
        <v>0</v>
      </c>
      <c r="I62" s="3">
        <f>'BIZ kWh ENTRY'!BE103</f>
        <v>0</v>
      </c>
      <c r="J62" s="3">
        <f>'BIZ kWh ENTRY'!BF103</f>
        <v>0</v>
      </c>
      <c r="K62" s="3">
        <f>'BIZ kWh ENTRY'!BG103</f>
        <v>0</v>
      </c>
      <c r="L62" s="3">
        <f>'BIZ kWh ENTRY'!BH103</f>
        <v>0</v>
      </c>
      <c r="M62" s="3">
        <f>'BIZ kWh ENTRY'!BI103</f>
        <v>0</v>
      </c>
      <c r="N62" s="3">
        <f>'BIZ kWh ENTRY'!BJ103</f>
        <v>0</v>
      </c>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row>
    <row r="63" spans="1:39" x14ac:dyDescent="0.25">
      <c r="A63" s="675"/>
      <c r="B63" s="11" t="str">
        <f t="shared" si="12"/>
        <v>Ext Lighting</v>
      </c>
      <c r="C63" s="3">
        <f>'BIZ kWh ENTRY'!AY104</f>
        <v>0</v>
      </c>
      <c r="D63" s="3">
        <f>'BIZ kWh ENTRY'!AZ104</f>
        <v>0</v>
      </c>
      <c r="E63" s="3">
        <f>'BIZ kWh ENTRY'!BA104</f>
        <v>0</v>
      </c>
      <c r="F63" s="3">
        <f>'BIZ kWh ENTRY'!BB104</f>
        <v>0</v>
      </c>
      <c r="G63" s="3">
        <f>'BIZ kWh ENTRY'!BC104</f>
        <v>0</v>
      </c>
      <c r="H63" s="3">
        <f>'BIZ kWh ENTRY'!BD104</f>
        <v>0</v>
      </c>
      <c r="I63" s="3">
        <f>'BIZ kWh ENTRY'!BE104</f>
        <v>0</v>
      </c>
      <c r="J63" s="3">
        <f>'BIZ kWh ENTRY'!BF104</f>
        <v>0</v>
      </c>
      <c r="K63" s="3">
        <f>'BIZ kWh ENTRY'!BG104</f>
        <v>0</v>
      </c>
      <c r="L63" s="3">
        <f>'BIZ kWh ENTRY'!BH104</f>
        <v>0</v>
      </c>
      <c r="M63" s="3">
        <f>'BIZ kWh ENTRY'!BI104</f>
        <v>0</v>
      </c>
      <c r="N63" s="3">
        <f>'BIZ kWh ENTRY'!BJ104</f>
        <v>0</v>
      </c>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row>
    <row r="64" spans="1:39" x14ac:dyDescent="0.25">
      <c r="A64" s="675"/>
      <c r="B64" s="11" t="str">
        <f t="shared" si="12"/>
        <v>Heating</v>
      </c>
      <c r="C64" s="3">
        <f>'BIZ kWh ENTRY'!AY105</f>
        <v>0</v>
      </c>
      <c r="D64" s="3">
        <f>'BIZ kWh ENTRY'!AZ105</f>
        <v>0</v>
      </c>
      <c r="E64" s="3">
        <f>'BIZ kWh ENTRY'!BA105</f>
        <v>0</v>
      </c>
      <c r="F64" s="3">
        <f>'BIZ kWh ENTRY'!BB105</f>
        <v>0</v>
      </c>
      <c r="G64" s="3">
        <f>'BIZ kWh ENTRY'!BC105</f>
        <v>0</v>
      </c>
      <c r="H64" s="3">
        <f>'BIZ kWh ENTRY'!BD105</f>
        <v>0</v>
      </c>
      <c r="I64" s="3">
        <f>'BIZ kWh ENTRY'!BE105</f>
        <v>0</v>
      </c>
      <c r="J64" s="3">
        <f>'BIZ kWh ENTRY'!BF105</f>
        <v>0</v>
      </c>
      <c r="K64" s="3">
        <f>'BIZ kWh ENTRY'!BG105</f>
        <v>0</v>
      </c>
      <c r="L64" s="3">
        <f>'BIZ kWh ENTRY'!BH105</f>
        <v>0</v>
      </c>
      <c r="M64" s="3">
        <f>'BIZ kWh ENTRY'!BI105</f>
        <v>0</v>
      </c>
      <c r="N64" s="3">
        <f>'BIZ kWh ENTRY'!BJ105</f>
        <v>0</v>
      </c>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row>
    <row r="65" spans="1:39" x14ac:dyDescent="0.25">
      <c r="A65" s="675"/>
      <c r="B65" s="11" t="str">
        <f t="shared" si="12"/>
        <v>HVAC</v>
      </c>
      <c r="C65" s="3">
        <f>'BIZ kWh ENTRY'!AY106</f>
        <v>0</v>
      </c>
      <c r="D65" s="3">
        <f>'BIZ kWh ENTRY'!AZ106</f>
        <v>0</v>
      </c>
      <c r="E65" s="3">
        <f>'BIZ kWh ENTRY'!BA106</f>
        <v>0</v>
      </c>
      <c r="F65" s="3">
        <f>'BIZ kWh ENTRY'!BB106</f>
        <v>0</v>
      </c>
      <c r="G65" s="3">
        <f>'BIZ kWh ENTRY'!BC106</f>
        <v>0</v>
      </c>
      <c r="H65" s="3">
        <f>'BIZ kWh ENTRY'!BD106</f>
        <v>0</v>
      </c>
      <c r="I65" s="3">
        <f>'BIZ kWh ENTRY'!BE106</f>
        <v>0</v>
      </c>
      <c r="J65" s="3">
        <f>'BIZ kWh ENTRY'!BF106</f>
        <v>0</v>
      </c>
      <c r="K65" s="3">
        <f>'BIZ kWh ENTRY'!BG106</f>
        <v>0</v>
      </c>
      <c r="L65" s="3">
        <f>'BIZ kWh ENTRY'!BH106</f>
        <v>0</v>
      </c>
      <c r="M65" s="3">
        <f>'BIZ kWh ENTRY'!BI106</f>
        <v>0</v>
      </c>
      <c r="N65" s="3">
        <f>'BIZ kWh ENTRY'!BJ106</f>
        <v>0</v>
      </c>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row>
    <row r="66" spans="1:39" x14ac:dyDescent="0.25">
      <c r="A66" s="675"/>
      <c r="B66" s="11" t="str">
        <f t="shared" si="12"/>
        <v>Lighting</v>
      </c>
      <c r="C66" s="3">
        <f>'BIZ kWh ENTRY'!AY107</f>
        <v>0</v>
      </c>
      <c r="D66" s="3">
        <f>'BIZ kWh ENTRY'!AZ107</f>
        <v>0</v>
      </c>
      <c r="E66" s="3">
        <f>'BIZ kWh ENTRY'!BA107</f>
        <v>0</v>
      </c>
      <c r="F66" s="3">
        <f>'BIZ kWh ENTRY'!BB107</f>
        <v>0</v>
      </c>
      <c r="G66" s="3">
        <f>'BIZ kWh ENTRY'!BC107</f>
        <v>0</v>
      </c>
      <c r="H66" s="3">
        <f>'BIZ kWh ENTRY'!BD107</f>
        <v>0</v>
      </c>
      <c r="I66" s="3">
        <f>'BIZ kWh ENTRY'!BE107</f>
        <v>0</v>
      </c>
      <c r="J66" s="3">
        <f>'BIZ kWh ENTRY'!BF107</f>
        <v>0</v>
      </c>
      <c r="K66" s="3">
        <f>'BIZ kWh ENTRY'!BG107</f>
        <v>0</v>
      </c>
      <c r="L66" s="3">
        <f>'BIZ kWh ENTRY'!BH107</f>
        <v>0</v>
      </c>
      <c r="M66" s="3">
        <f>'BIZ kWh ENTRY'!BI107</f>
        <v>0</v>
      </c>
      <c r="N66" s="3">
        <f>'BIZ kWh ENTRY'!BJ107</f>
        <v>0</v>
      </c>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row>
    <row r="67" spans="1:39" x14ac:dyDescent="0.25">
      <c r="A67" s="675"/>
      <c r="B67" s="11" t="str">
        <f t="shared" si="12"/>
        <v>Miscellaneous</v>
      </c>
      <c r="C67" s="3">
        <f>'BIZ kWh ENTRY'!AY108</f>
        <v>0</v>
      </c>
      <c r="D67" s="3">
        <f>'BIZ kWh ENTRY'!AZ108</f>
        <v>0</v>
      </c>
      <c r="E67" s="3">
        <f>'BIZ kWh ENTRY'!BA108</f>
        <v>0</v>
      </c>
      <c r="F67" s="3">
        <f>'BIZ kWh ENTRY'!BB108</f>
        <v>0</v>
      </c>
      <c r="G67" s="3">
        <f>'BIZ kWh ENTRY'!BC108</f>
        <v>0</v>
      </c>
      <c r="H67" s="3">
        <f>'BIZ kWh ENTRY'!BD108</f>
        <v>0</v>
      </c>
      <c r="I67" s="3">
        <f>'BIZ kWh ENTRY'!BE108</f>
        <v>0</v>
      </c>
      <c r="J67" s="3">
        <f>'BIZ kWh ENTRY'!BF108</f>
        <v>108930.20523319856</v>
      </c>
      <c r="K67" s="3">
        <f>'BIZ kWh ENTRY'!BG108</f>
        <v>132324.55371835022</v>
      </c>
      <c r="L67" s="3">
        <f>'BIZ kWh ENTRY'!BH108</f>
        <v>0</v>
      </c>
      <c r="M67" s="3">
        <f>'BIZ kWh ENTRY'!BI108</f>
        <v>0</v>
      </c>
      <c r="N67" s="3">
        <f>'BIZ kWh ENTRY'!BJ108</f>
        <v>5113.1469226991403</v>
      </c>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row>
    <row r="68" spans="1:39" x14ac:dyDescent="0.25">
      <c r="A68" s="675"/>
      <c r="B68" s="11" t="str">
        <f t="shared" si="12"/>
        <v>Motors</v>
      </c>
      <c r="C68" s="3">
        <f>'BIZ kWh ENTRY'!AY109</f>
        <v>0</v>
      </c>
      <c r="D68" s="3">
        <f>'BIZ kWh ENTRY'!AZ109</f>
        <v>0</v>
      </c>
      <c r="E68" s="3">
        <f>'BIZ kWh ENTRY'!BA109</f>
        <v>0</v>
      </c>
      <c r="F68" s="3">
        <f>'BIZ kWh ENTRY'!BB109</f>
        <v>0</v>
      </c>
      <c r="G68" s="3">
        <f>'BIZ kWh ENTRY'!BC109</f>
        <v>0</v>
      </c>
      <c r="H68" s="3">
        <f>'BIZ kWh ENTRY'!BD109</f>
        <v>0</v>
      </c>
      <c r="I68" s="3">
        <f>'BIZ kWh ENTRY'!BE109</f>
        <v>0</v>
      </c>
      <c r="J68" s="3">
        <f>'BIZ kWh ENTRY'!BF109</f>
        <v>0</v>
      </c>
      <c r="K68" s="3">
        <f>'BIZ kWh ENTRY'!BG109</f>
        <v>0</v>
      </c>
      <c r="L68" s="3">
        <f>'BIZ kWh ENTRY'!BH109</f>
        <v>0</v>
      </c>
      <c r="M68" s="3">
        <f>'BIZ kWh ENTRY'!BI109</f>
        <v>0</v>
      </c>
      <c r="N68" s="3">
        <f>'BIZ kWh ENTRY'!BJ109</f>
        <v>0</v>
      </c>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row>
    <row r="69" spans="1:39" ht="15.75" customHeight="1" x14ac:dyDescent="0.25">
      <c r="A69" s="675"/>
      <c r="B69" s="11" t="str">
        <f t="shared" si="12"/>
        <v>Process</v>
      </c>
      <c r="C69" s="3">
        <f>'BIZ kWh ENTRY'!AY110</f>
        <v>0</v>
      </c>
      <c r="D69" s="3">
        <f>'BIZ kWh ENTRY'!AZ110</f>
        <v>0</v>
      </c>
      <c r="E69" s="3">
        <f>'BIZ kWh ENTRY'!BA110</f>
        <v>0</v>
      </c>
      <c r="F69" s="3">
        <f>'BIZ kWh ENTRY'!BB110</f>
        <v>0</v>
      </c>
      <c r="G69" s="3">
        <f>'BIZ kWh ENTRY'!BC110</f>
        <v>0</v>
      </c>
      <c r="H69" s="3">
        <f>'BIZ kWh ENTRY'!BD110</f>
        <v>0</v>
      </c>
      <c r="I69" s="3">
        <f>'BIZ kWh ENTRY'!BE110</f>
        <v>0</v>
      </c>
      <c r="J69" s="3">
        <f>'BIZ kWh ENTRY'!BF110</f>
        <v>0</v>
      </c>
      <c r="K69" s="3">
        <f>'BIZ kWh ENTRY'!BG110</f>
        <v>0</v>
      </c>
      <c r="L69" s="3">
        <f>'BIZ kWh ENTRY'!BH110</f>
        <v>0</v>
      </c>
      <c r="M69" s="3">
        <f>'BIZ kWh ENTRY'!BI110</f>
        <v>0</v>
      </c>
      <c r="N69" s="3">
        <f>'BIZ kWh ENTRY'!BJ110</f>
        <v>0</v>
      </c>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row>
    <row r="70" spans="1:39" x14ac:dyDescent="0.25">
      <c r="A70" s="675"/>
      <c r="B70" s="11" t="str">
        <f t="shared" si="12"/>
        <v>Refrigeration</v>
      </c>
      <c r="C70" s="3">
        <f>'BIZ kWh ENTRY'!AY111</f>
        <v>0</v>
      </c>
      <c r="D70" s="3">
        <f>'BIZ kWh ENTRY'!AZ111</f>
        <v>0</v>
      </c>
      <c r="E70" s="3">
        <f>'BIZ kWh ENTRY'!BA111</f>
        <v>0</v>
      </c>
      <c r="F70" s="3">
        <f>'BIZ kWh ENTRY'!BB111</f>
        <v>0</v>
      </c>
      <c r="G70" s="3">
        <f>'BIZ kWh ENTRY'!BC111</f>
        <v>0</v>
      </c>
      <c r="H70" s="3">
        <f>'BIZ kWh ENTRY'!BD111</f>
        <v>0</v>
      </c>
      <c r="I70" s="3">
        <f>'BIZ kWh ENTRY'!BE111</f>
        <v>0</v>
      </c>
      <c r="J70" s="3">
        <f>'BIZ kWh ENTRY'!BF111</f>
        <v>0</v>
      </c>
      <c r="K70" s="3">
        <f>'BIZ kWh ENTRY'!BG111</f>
        <v>0</v>
      </c>
      <c r="L70" s="3">
        <f>'BIZ kWh ENTRY'!BH111</f>
        <v>0</v>
      </c>
      <c r="M70" s="3">
        <f>'BIZ kWh ENTRY'!BI111</f>
        <v>0</v>
      </c>
      <c r="N70" s="3">
        <f>'BIZ kWh ENTRY'!BJ111</f>
        <v>0</v>
      </c>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row>
    <row r="71" spans="1:39" x14ac:dyDescent="0.25">
      <c r="A71" s="675"/>
      <c r="B71" s="11" t="str">
        <f t="shared" si="12"/>
        <v>Water Heating</v>
      </c>
      <c r="C71" s="3">
        <f>'BIZ kWh ENTRY'!AY112</f>
        <v>0</v>
      </c>
      <c r="D71" s="3">
        <f>'BIZ kWh ENTRY'!AZ112</f>
        <v>0</v>
      </c>
      <c r="E71" s="3">
        <f>'BIZ kWh ENTRY'!BA112</f>
        <v>0</v>
      </c>
      <c r="F71" s="3">
        <f>'BIZ kWh ENTRY'!BB112</f>
        <v>0</v>
      </c>
      <c r="G71" s="3">
        <f>'BIZ kWh ENTRY'!BC112</f>
        <v>0</v>
      </c>
      <c r="H71" s="3">
        <f>'BIZ kWh ENTRY'!BD112</f>
        <v>0</v>
      </c>
      <c r="I71" s="3">
        <f>'BIZ kWh ENTRY'!BE112</f>
        <v>0</v>
      </c>
      <c r="J71" s="3">
        <f>'BIZ kWh ENTRY'!BF112</f>
        <v>0</v>
      </c>
      <c r="K71" s="3">
        <f>'BIZ kWh ENTRY'!BG112</f>
        <v>0</v>
      </c>
      <c r="L71" s="3">
        <f>'BIZ kWh ENTRY'!BH112</f>
        <v>0</v>
      </c>
      <c r="M71" s="3">
        <f>'BIZ kWh ENTRY'!BI112</f>
        <v>0</v>
      </c>
      <c r="N71" s="3">
        <f>'BIZ kWh ENTRY'!BJ112</f>
        <v>0</v>
      </c>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row>
    <row r="72" spans="1:39" x14ac:dyDescent="0.25">
      <c r="A72" s="675"/>
      <c r="B72" s="11" t="str">
        <f t="shared" si="12"/>
        <v xml:space="preserve"> </v>
      </c>
      <c r="C72" s="3"/>
      <c r="D72" s="3"/>
      <c r="E72" s="3"/>
      <c r="F72" s="3"/>
      <c r="G72" s="3"/>
      <c r="H72" s="3"/>
      <c r="I72" s="3"/>
      <c r="J72" s="3"/>
      <c r="K72" s="3"/>
      <c r="L72" s="3"/>
      <c r="M72" s="3"/>
      <c r="N72" s="3"/>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row>
    <row r="73" spans="1:39" ht="15.75" customHeight="1" thickBot="1" x14ac:dyDescent="0.3">
      <c r="A73" s="676"/>
      <c r="B73" s="177" t="str">
        <f t="shared" si="12"/>
        <v>Monthly kWh</v>
      </c>
      <c r="C73" s="223">
        <f>SUM(C59:C72)</f>
        <v>0</v>
      </c>
      <c r="D73" s="223">
        <f t="shared" ref="D73:N73" si="13">SUM(D59:D72)</f>
        <v>0</v>
      </c>
      <c r="E73" s="223">
        <f t="shared" si="13"/>
        <v>0</v>
      </c>
      <c r="F73" s="223">
        <f t="shared" si="13"/>
        <v>0</v>
      </c>
      <c r="G73" s="223">
        <f t="shared" si="13"/>
        <v>0</v>
      </c>
      <c r="H73" s="223">
        <f t="shared" si="13"/>
        <v>0</v>
      </c>
      <c r="I73" s="223">
        <f t="shared" si="13"/>
        <v>0</v>
      </c>
      <c r="J73" s="223">
        <f t="shared" si="13"/>
        <v>108930.20523319856</v>
      </c>
      <c r="K73" s="223">
        <f t="shared" si="13"/>
        <v>132324.55371835022</v>
      </c>
      <c r="L73" s="223">
        <f t="shared" si="13"/>
        <v>0</v>
      </c>
      <c r="M73" s="223">
        <f t="shared" si="13"/>
        <v>0</v>
      </c>
      <c r="N73" s="223">
        <f t="shared" si="13"/>
        <v>5113.1469226991403</v>
      </c>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row>
    <row r="74" spans="1:39" ht="15.75" customHeight="1" x14ac:dyDescent="0.25">
      <c r="A74" s="8"/>
      <c r="B74" s="241"/>
      <c r="C74" s="9"/>
      <c r="D74" s="241"/>
      <c r="E74" s="9"/>
      <c r="F74" s="5"/>
      <c r="G74" s="241"/>
      <c r="H74" s="241"/>
      <c r="I74" s="9"/>
      <c r="J74" s="241"/>
      <c r="K74" s="241"/>
      <c r="L74" s="9"/>
      <c r="M74" s="286" t="s">
        <v>202</v>
      </c>
      <c r="N74" s="287">
        <f>SUM(C73:N73)</f>
        <v>246367.90587424792</v>
      </c>
      <c r="O74" s="286" t="s">
        <v>203</v>
      </c>
      <c r="P74" s="288">
        <f>'BIZ kWh ENTRY'!BK113</f>
        <v>246367.90587424792</v>
      </c>
      <c r="Q74" s="241"/>
      <c r="R74" s="9"/>
      <c r="S74" s="241"/>
      <c r="T74" s="241"/>
      <c r="U74" s="9"/>
      <c r="V74" s="241"/>
      <c r="W74" s="241"/>
      <c r="X74" s="9"/>
      <c r="Y74" s="241"/>
      <c r="Z74" s="241"/>
      <c r="AA74" s="9"/>
      <c r="AB74" s="241"/>
      <c r="AC74" s="241"/>
      <c r="AD74" s="9"/>
      <c r="AE74" s="241"/>
      <c r="AF74" s="241"/>
      <c r="AG74" s="9"/>
      <c r="AH74" s="241"/>
      <c r="AI74" s="241"/>
      <c r="AJ74" s="9"/>
      <c r="AK74" s="241"/>
      <c r="AL74" s="241"/>
      <c r="AM74" s="9"/>
    </row>
    <row r="75" spans="1:39" ht="15.75" customHeight="1" thickBot="1" x14ac:dyDescent="0.3">
      <c r="P75" s="283">
        <f>P20+P38+P56+P74</f>
        <v>548722.14730054955</v>
      </c>
    </row>
    <row r="76" spans="1:39" ht="16.5" customHeight="1" thickBot="1" x14ac:dyDescent="0.3">
      <c r="A76" s="606" t="s">
        <v>16</v>
      </c>
      <c r="B76" s="17" t="s">
        <v>103</v>
      </c>
      <c r="C76" s="135">
        <f>C$4</f>
        <v>45292</v>
      </c>
      <c r="D76" s="135">
        <f t="shared" ref="D76:AM76" si="14">D$4</f>
        <v>45323</v>
      </c>
      <c r="E76" s="135">
        <f t="shared" si="14"/>
        <v>45352</v>
      </c>
      <c r="F76" s="135">
        <f t="shared" si="14"/>
        <v>45383</v>
      </c>
      <c r="G76" s="135">
        <f t="shared" si="14"/>
        <v>45413</v>
      </c>
      <c r="H76" s="135">
        <f t="shared" si="14"/>
        <v>45444</v>
      </c>
      <c r="I76" s="135">
        <f t="shared" si="14"/>
        <v>45474</v>
      </c>
      <c r="J76" s="135">
        <f t="shared" si="14"/>
        <v>45505</v>
      </c>
      <c r="K76" s="135">
        <f t="shared" si="14"/>
        <v>45536</v>
      </c>
      <c r="L76" s="135">
        <f t="shared" si="14"/>
        <v>45566</v>
      </c>
      <c r="M76" s="135">
        <f t="shared" si="14"/>
        <v>45597</v>
      </c>
      <c r="N76" s="135">
        <f t="shared" si="14"/>
        <v>45627</v>
      </c>
      <c r="O76" s="135">
        <f t="shared" si="14"/>
        <v>45658</v>
      </c>
      <c r="P76" s="135">
        <f t="shared" si="14"/>
        <v>45689</v>
      </c>
      <c r="Q76" s="135">
        <f t="shared" si="14"/>
        <v>45717</v>
      </c>
      <c r="R76" s="135">
        <f t="shared" si="14"/>
        <v>45748</v>
      </c>
      <c r="S76" s="135">
        <f t="shared" si="14"/>
        <v>45778</v>
      </c>
      <c r="T76" s="135">
        <f t="shared" si="14"/>
        <v>45809</v>
      </c>
      <c r="U76" s="135">
        <f t="shared" si="14"/>
        <v>45839</v>
      </c>
      <c r="V76" s="135">
        <f t="shared" si="14"/>
        <v>45870</v>
      </c>
      <c r="W76" s="135">
        <f t="shared" si="14"/>
        <v>45901</v>
      </c>
      <c r="X76" s="135">
        <f t="shared" si="14"/>
        <v>45931</v>
      </c>
      <c r="Y76" s="135">
        <f t="shared" si="14"/>
        <v>45962</v>
      </c>
      <c r="Z76" s="135">
        <f t="shared" si="14"/>
        <v>45992</v>
      </c>
      <c r="AA76" s="135">
        <f t="shared" si="14"/>
        <v>46023</v>
      </c>
      <c r="AB76" s="135">
        <f t="shared" si="14"/>
        <v>46054</v>
      </c>
      <c r="AC76" s="135">
        <f t="shared" si="14"/>
        <v>46082</v>
      </c>
      <c r="AD76" s="135">
        <f t="shared" si="14"/>
        <v>46113</v>
      </c>
      <c r="AE76" s="135">
        <f t="shared" si="14"/>
        <v>46143</v>
      </c>
      <c r="AF76" s="135">
        <f t="shared" si="14"/>
        <v>46174</v>
      </c>
      <c r="AG76" s="135">
        <f t="shared" si="14"/>
        <v>46204</v>
      </c>
      <c r="AH76" s="135">
        <f t="shared" si="14"/>
        <v>46235</v>
      </c>
      <c r="AI76" s="135">
        <f t="shared" si="14"/>
        <v>46266</v>
      </c>
      <c r="AJ76" s="135">
        <f t="shared" si="14"/>
        <v>46296</v>
      </c>
      <c r="AK76" s="135">
        <f t="shared" si="14"/>
        <v>46327</v>
      </c>
      <c r="AL76" s="135">
        <f t="shared" si="14"/>
        <v>46357</v>
      </c>
      <c r="AM76" s="135">
        <f t="shared" si="14"/>
        <v>46388</v>
      </c>
    </row>
    <row r="77" spans="1:39" ht="15.75" x14ac:dyDescent="0.25">
      <c r="A77" s="607"/>
      <c r="B77" s="13" t="s">
        <v>29</v>
      </c>
      <c r="C77" s="23">
        <f>((C19*C$90))*C$2</f>
        <v>0</v>
      </c>
      <c r="D77" s="23">
        <f t="shared" ref="D77:AM77" si="15">((D19*D$90))*D$2</f>
        <v>0</v>
      </c>
      <c r="E77" s="23">
        <f t="shared" si="15"/>
        <v>0</v>
      </c>
      <c r="F77" s="23">
        <f t="shared" si="15"/>
        <v>0</v>
      </c>
      <c r="G77" s="23">
        <f t="shared" si="15"/>
        <v>0</v>
      </c>
      <c r="H77" s="23">
        <f t="shared" si="15"/>
        <v>0</v>
      </c>
      <c r="I77" s="23">
        <f t="shared" si="15"/>
        <v>0</v>
      </c>
      <c r="J77" s="23">
        <f t="shared" si="15"/>
        <v>80.232976286090505</v>
      </c>
      <c r="K77" s="23">
        <f t="shared" si="15"/>
        <v>51.113500560675362</v>
      </c>
      <c r="L77" s="23">
        <f t="shared" si="15"/>
        <v>0</v>
      </c>
      <c r="M77" s="23">
        <f t="shared" si="15"/>
        <v>0</v>
      </c>
      <c r="N77" s="23">
        <f t="shared" si="15"/>
        <v>0</v>
      </c>
      <c r="O77" s="23">
        <f t="shared" si="15"/>
        <v>0</v>
      </c>
      <c r="P77" s="23">
        <f t="shared" si="15"/>
        <v>0</v>
      </c>
      <c r="Q77" s="23">
        <f t="shared" si="15"/>
        <v>0</v>
      </c>
      <c r="R77" s="23">
        <f t="shared" si="15"/>
        <v>0</v>
      </c>
      <c r="S77" s="23">
        <f t="shared" si="15"/>
        <v>0</v>
      </c>
      <c r="T77" s="23">
        <f t="shared" si="15"/>
        <v>0</v>
      </c>
      <c r="U77" s="23">
        <f t="shared" si="15"/>
        <v>0</v>
      </c>
      <c r="V77" s="23">
        <f t="shared" si="15"/>
        <v>0</v>
      </c>
      <c r="W77" s="23">
        <f t="shared" si="15"/>
        <v>0</v>
      </c>
      <c r="X77" s="23">
        <f t="shared" si="15"/>
        <v>0</v>
      </c>
      <c r="Y77" s="23">
        <f t="shared" si="15"/>
        <v>0</v>
      </c>
      <c r="Z77" s="23">
        <f t="shared" si="15"/>
        <v>0</v>
      </c>
      <c r="AA77" s="23">
        <f t="shared" si="15"/>
        <v>0</v>
      </c>
      <c r="AB77" s="23">
        <f t="shared" si="15"/>
        <v>0</v>
      </c>
      <c r="AC77" s="23">
        <f t="shared" si="15"/>
        <v>0</v>
      </c>
      <c r="AD77" s="23">
        <f t="shared" si="15"/>
        <v>0</v>
      </c>
      <c r="AE77" s="23">
        <f t="shared" si="15"/>
        <v>0</v>
      </c>
      <c r="AF77" s="23">
        <f t="shared" si="15"/>
        <v>0</v>
      </c>
      <c r="AG77" s="23">
        <f t="shared" si="15"/>
        <v>0</v>
      </c>
      <c r="AH77" s="23">
        <f t="shared" si="15"/>
        <v>0</v>
      </c>
      <c r="AI77" s="23">
        <f t="shared" si="15"/>
        <v>0</v>
      </c>
      <c r="AJ77" s="23">
        <f t="shared" si="15"/>
        <v>0</v>
      </c>
      <c r="AK77" s="23">
        <f t="shared" si="15"/>
        <v>0</v>
      </c>
      <c r="AL77" s="23">
        <f t="shared" si="15"/>
        <v>0</v>
      </c>
      <c r="AM77" s="23">
        <f t="shared" si="15"/>
        <v>0</v>
      </c>
    </row>
    <row r="78" spans="1:39" ht="15.75" x14ac:dyDescent="0.25">
      <c r="A78" s="607"/>
      <c r="B78" s="13" t="s">
        <v>30</v>
      </c>
      <c r="C78" s="23">
        <f>((C37*C$91))*C$2</f>
        <v>0</v>
      </c>
      <c r="D78" s="23">
        <f t="shared" ref="D78:AM78" si="16">((D37*D$91))*D$2</f>
        <v>0</v>
      </c>
      <c r="E78" s="23">
        <f t="shared" si="16"/>
        <v>0</v>
      </c>
      <c r="F78" s="23">
        <f t="shared" si="16"/>
        <v>0</v>
      </c>
      <c r="G78" s="23">
        <f t="shared" si="16"/>
        <v>0</v>
      </c>
      <c r="H78" s="23">
        <f t="shared" si="16"/>
        <v>0</v>
      </c>
      <c r="I78" s="23">
        <f t="shared" si="16"/>
        <v>0</v>
      </c>
      <c r="J78" s="23">
        <f t="shared" si="16"/>
        <v>3327.9432380064063</v>
      </c>
      <c r="K78" s="23">
        <f t="shared" si="16"/>
        <v>2172.9191000467808</v>
      </c>
      <c r="L78" s="23">
        <f t="shared" si="16"/>
        <v>0</v>
      </c>
      <c r="M78" s="23">
        <f t="shared" si="16"/>
        <v>0</v>
      </c>
      <c r="N78" s="23">
        <f t="shared" si="16"/>
        <v>16.161583627009776</v>
      </c>
      <c r="O78" s="23">
        <f t="shared" si="16"/>
        <v>0</v>
      </c>
      <c r="P78" s="23">
        <f t="shared" si="16"/>
        <v>0</v>
      </c>
      <c r="Q78" s="23">
        <f t="shared" si="16"/>
        <v>0</v>
      </c>
      <c r="R78" s="23">
        <f t="shared" si="16"/>
        <v>0</v>
      </c>
      <c r="S78" s="23">
        <f t="shared" si="16"/>
        <v>0</v>
      </c>
      <c r="T78" s="23">
        <f t="shared" si="16"/>
        <v>0</v>
      </c>
      <c r="U78" s="23">
        <f t="shared" si="16"/>
        <v>0</v>
      </c>
      <c r="V78" s="23">
        <f t="shared" si="16"/>
        <v>0</v>
      </c>
      <c r="W78" s="23">
        <f t="shared" si="16"/>
        <v>0</v>
      </c>
      <c r="X78" s="23">
        <f t="shared" si="16"/>
        <v>0</v>
      </c>
      <c r="Y78" s="23">
        <f t="shared" si="16"/>
        <v>0</v>
      </c>
      <c r="Z78" s="23">
        <f t="shared" si="16"/>
        <v>0</v>
      </c>
      <c r="AA78" s="23">
        <f t="shared" si="16"/>
        <v>0</v>
      </c>
      <c r="AB78" s="23">
        <f t="shared" si="16"/>
        <v>0</v>
      </c>
      <c r="AC78" s="23">
        <f t="shared" si="16"/>
        <v>0</v>
      </c>
      <c r="AD78" s="23">
        <f t="shared" si="16"/>
        <v>0</v>
      </c>
      <c r="AE78" s="23">
        <f t="shared" si="16"/>
        <v>0</v>
      </c>
      <c r="AF78" s="23">
        <f t="shared" si="16"/>
        <v>0</v>
      </c>
      <c r="AG78" s="23">
        <f t="shared" si="16"/>
        <v>0</v>
      </c>
      <c r="AH78" s="23">
        <f t="shared" si="16"/>
        <v>0</v>
      </c>
      <c r="AI78" s="23">
        <f t="shared" si="16"/>
        <v>0</v>
      </c>
      <c r="AJ78" s="23">
        <f t="shared" si="16"/>
        <v>0</v>
      </c>
      <c r="AK78" s="23">
        <f t="shared" si="16"/>
        <v>0</v>
      </c>
      <c r="AL78" s="23">
        <f t="shared" si="16"/>
        <v>0</v>
      </c>
      <c r="AM78" s="23">
        <f t="shared" si="16"/>
        <v>0</v>
      </c>
    </row>
    <row r="79" spans="1:39" ht="15.75" x14ac:dyDescent="0.25">
      <c r="A79" s="607"/>
      <c r="B79" s="13" t="s">
        <v>31</v>
      </c>
      <c r="C79" s="23">
        <f>((C55*C$92))*C$2</f>
        <v>0</v>
      </c>
      <c r="D79" s="23">
        <f t="shared" ref="D79:AM79" si="17">((D55*D$92))*D$2</f>
        <v>0</v>
      </c>
      <c r="E79" s="23">
        <f t="shared" si="17"/>
        <v>0</v>
      </c>
      <c r="F79" s="23">
        <f t="shared" si="17"/>
        <v>0</v>
      </c>
      <c r="G79" s="23">
        <f t="shared" si="17"/>
        <v>0</v>
      </c>
      <c r="H79" s="23">
        <f t="shared" si="17"/>
        <v>0</v>
      </c>
      <c r="I79" s="23">
        <f t="shared" si="17"/>
        <v>0</v>
      </c>
      <c r="J79" s="23">
        <f t="shared" si="17"/>
        <v>3671.6931371921778</v>
      </c>
      <c r="K79" s="23">
        <f t="shared" si="17"/>
        <v>5724.5244674131027</v>
      </c>
      <c r="L79" s="23">
        <f t="shared" si="17"/>
        <v>0</v>
      </c>
      <c r="M79" s="23">
        <f t="shared" si="17"/>
        <v>0</v>
      </c>
      <c r="N79" s="23">
        <f t="shared" si="17"/>
        <v>134.17323051578163</v>
      </c>
      <c r="O79" s="23">
        <f t="shared" si="17"/>
        <v>0</v>
      </c>
      <c r="P79" s="23">
        <f t="shared" si="17"/>
        <v>0</v>
      </c>
      <c r="Q79" s="23">
        <f t="shared" si="17"/>
        <v>0</v>
      </c>
      <c r="R79" s="23">
        <f t="shared" si="17"/>
        <v>0</v>
      </c>
      <c r="S79" s="23">
        <f t="shared" si="17"/>
        <v>0</v>
      </c>
      <c r="T79" s="23">
        <f t="shared" si="17"/>
        <v>0</v>
      </c>
      <c r="U79" s="23">
        <f t="shared" si="17"/>
        <v>0</v>
      </c>
      <c r="V79" s="23">
        <f t="shared" si="17"/>
        <v>0</v>
      </c>
      <c r="W79" s="23">
        <f t="shared" si="17"/>
        <v>0</v>
      </c>
      <c r="X79" s="23">
        <f t="shared" si="17"/>
        <v>0</v>
      </c>
      <c r="Y79" s="23">
        <f t="shared" si="17"/>
        <v>0</v>
      </c>
      <c r="Z79" s="23">
        <f t="shared" si="17"/>
        <v>0</v>
      </c>
      <c r="AA79" s="23">
        <f t="shared" si="17"/>
        <v>0</v>
      </c>
      <c r="AB79" s="23">
        <f t="shared" si="17"/>
        <v>0</v>
      </c>
      <c r="AC79" s="23">
        <f t="shared" si="17"/>
        <v>0</v>
      </c>
      <c r="AD79" s="23">
        <f t="shared" si="17"/>
        <v>0</v>
      </c>
      <c r="AE79" s="23">
        <f t="shared" si="17"/>
        <v>0</v>
      </c>
      <c r="AF79" s="23">
        <f t="shared" si="17"/>
        <v>0</v>
      </c>
      <c r="AG79" s="23">
        <f t="shared" si="17"/>
        <v>0</v>
      </c>
      <c r="AH79" s="23">
        <f t="shared" si="17"/>
        <v>0</v>
      </c>
      <c r="AI79" s="23">
        <f t="shared" si="17"/>
        <v>0</v>
      </c>
      <c r="AJ79" s="23">
        <f t="shared" si="17"/>
        <v>0</v>
      </c>
      <c r="AK79" s="23">
        <f t="shared" si="17"/>
        <v>0</v>
      </c>
      <c r="AL79" s="23">
        <f t="shared" si="17"/>
        <v>0</v>
      </c>
      <c r="AM79" s="23">
        <f t="shared" si="17"/>
        <v>0</v>
      </c>
    </row>
    <row r="80" spans="1:39" ht="15.75" customHeight="1" x14ac:dyDescent="0.25">
      <c r="A80" s="607"/>
      <c r="B80" s="13" t="s">
        <v>32</v>
      </c>
      <c r="C80" s="23">
        <f>((C73*C$93))*C$2</f>
        <v>0</v>
      </c>
      <c r="D80" s="23">
        <f t="shared" ref="D80:AM80" si="18">((D73*D$93))*D$2</f>
        <v>0</v>
      </c>
      <c r="E80" s="23">
        <f t="shared" si="18"/>
        <v>0</v>
      </c>
      <c r="F80" s="23">
        <f t="shared" si="18"/>
        <v>0</v>
      </c>
      <c r="G80" s="23">
        <f t="shared" si="18"/>
        <v>0</v>
      </c>
      <c r="H80" s="23">
        <f t="shared" si="18"/>
        <v>0</v>
      </c>
      <c r="I80" s="23">
        <f t="shared" si="18"/>
        <v>0</v>
      </c>
      <c r="J80" s="23">
        <f t="shared" si="18"/>
        <v>3954.0139476777813</v>
      </c>
      <c r="K80" s="23">
        <f t="shared" si="18"/>
        <v>4745.1386476569814</v>
      </c>
      <c r="L80" s="23">
        <f t="shared" si="18"/>
        <v>0</v>
      </c>
      <c r="M80" s="23">
        <f t="shared" si="18"/>
        <v>0</v>
      </c>
      <c r="N80" s="23">
        <f t="shared" si="18"/>
        <v>93.085862357122394</v>
      </c>
      <c r="O80" s="23">
        <f t="shared" si="18"/>
        <v>0</v>
      </c>
      <c r="P80" s="23">
        <f t="shared" si="18"/>
        <v>0</v>
      </c>
      <c r="Q80" s="23">
        <f t="shared" si="18"/>
        <v>0</v>
      </c>
      <c r="R80" s="23">
        <f t="shared" si="18"/>
        <v>0</v>
      </c>
      <c r="S80" s="23">
        <f t="shared" si="18"/>
        <v>0</v>
      </c>
      <c r="T80" s="23">
        <f t="shared" si="18"/>
        <v>0</v>
      </c>
      <c r="U80" s="23">
        <f t="shared" si="18"/>
        <v>0</v>
      </c>
      <c r="V80" s="23">
        <f t="shared" si="18"/>
        <v>0</v>
      </c>
      <c r="W80" s="23">
        <f t="shared" si="18"/>
        <v>0</v>
      </c>
      <c r="X80" s="23">
        <f t="shared" si="18"/>
        <v>0</v>
      </c>
      <c r="Y80" s="23">
        <f t="shared" si="18"/>
        <v>0</v>
      </c>
      <c r="Z80" s="23">
        <f t="shared" si="18"/>
        <v>0</v>
      </c>
      <c r="AA80" s="23">
        <f t="shared" si="18"/>
        <v>0</v>
      </c>
      <c r="AB80" s="23">
        <f t="shared" si="18"/>
        <v>0</v>
      </c>
      <c r="AC80" s="23">
        <f t="shared" si="18"/>
        <v>0</v>
      </c>
      <c r="AD80" s="23">
        <f t="shared" si="18"/>
        <v>0</v>
      </c>
      <c r="AE80" s="23">
        <f t="shared" si="18"/>
        <v>0</v>
      </c>
      <c r="AF80" s="23">
        <f t="shared" si="18"/>
        <v>0</v>
      </c>
      <c r="AG80" s="23">
        <f t="shared" si="18"/>
        <v>0</v>
      </c>
      <c r="AH80" s="23">
        <f t="shared" si="18"/>
        <v>0</v>
      </c>
      <c r="AI80" s="23">
        <f t="shared" si="18"/>
        <v>0</v>
      </c>
      <c r="AJ80" s="23">
        <f t="shared" si="18"/>
        <v>0</v>
      </c>
      <c r="AK80" s="23">
        <f t="shared" si="18"/>
        <v>0</v>
      </c>
      <c r="AL80" s="23">
        <f t="shared" si="18"/>
        <v>0</v>
      </c>
      <c r="AM80" s="23">
        <f t="shared" si="18"/>
        <v>0</v>
      </c>
    </row>
    <row r="81" spans="1:41" ht="15.75" x14ac:dyDescent="0.25">
      <c r="A81" s="607"/>
      <c r="B81" s="13" t="str">
        <f>B54</f>
        <v xml:space="preserve"> </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spans="1:41" ht="15.75" x14ac:dyDescent="0.25">
      <c r="A82" s="607"/>
      <c r="B82" s="13" t="s">
        <v>99</v>
      </c>
      <c r="C82" s="23">
        <f>C77</f>
        <v>0</v>
      </c>
      <c r="D82" s="23">
        <f>C82+D77</f>
        <v>0</v>
      </c>
      <c r="E82" s="23">
        <f t="shared" ref="E82:AM82" si="19">D82+E77</f>
        <v>0</v>
      </c>
      <c r="F82" s="23">
        <f t="shared" si="19"/>
        <v>0</v>
      </c>
      <c r="G82" s="23">
        <f t="shared" si="19"/>
        <v>0</v>
      </c>
      <c r="H82" s="23">
        <f t="shared" si="19"/>
        <v>0</v>
      </c>
      <c r="I82" s="23">
        <f t="shared" si="19"/>
        <v>0</v>
      </c>
      <c r="J82" s="23">
        <f t="shared" si="19"/>
        <v>80.232976286090505</v>
      </c>
      <c r="K82" s="23">
        <f t="shared" si="19"/>
        <v>131.34647684676588</v>
      </c>
      <c r="L82" s="23">
        <f t="shared" si="19"/>
        <v>131.34647684676588</v>
      </c>
      <c r="M82" s="23">
        <f t="shared" si="19"/>
        <v>131.34647684676588</v>
      </c>
      <c r="N82" s="23">
        <f t="shared" si="19"/>
        <v>131.34647684676588</v>
      </c>
      <c r="O82" s="23">
        <f t="shared" si="19"/>
        <v>131.34647684676588</v>
      </c>
      <c r="P82" s="23">
        <f t="shared" si="19"/>
        <v>131.34647684676588</v>
      </c>
      <c r="Q82" s="23">
        <f t="shared" si="19"/>
        <v>131.34647684676588</v>
      </c>
      <c r="R82" s="23">
        <f t="shared" si="19"/>
        <v>131.34647684676588</v>
      </c>
      <c r="S82" s="23">
        <f t="shared" si="19"/>
        <v>131.34647684676588</v>
      </c>
      <c r="T82" s="23">
        <f t="shared" si="19"/>
        <v>131.34647684676588</v>
      </c>
      <c r="U82" s="23">
        <f t="shared" si="19"/>
        <v>131.34647684676588</v>
      </c>
      <c r="V82" s="23">
        <f t="shared" si="19"/>
        <v>131.34647684676588</v>
      </c>
      <c r="W82" s="23">
        <f t="shared" si="19"/>
        <v>131.34647684676588</v>
      </c>
      <c r="X82" s="23">
        <f t="shared" si="19"/>
        <v>131.34647684676588</v>
      </c>
      <c r="Y82" s="23">
        <f t="shared" si="19"/>
        <v>131.34647684676588</v>
      </c>
      <c r="Z82" s="23">
        <f t="shared" si="19"/>
        <v>131.34647684676588</v>
      </c>
      <c r="AA82" s="23">
        <f t="shared" si="19"/>
        <v>131.34647684676588</v>
      </c>
      <c r="AB82" s="23">
        <f t="shared" si="19"/>
        <v>131.34647684676588</v>
      </c>
      <c r="AC82" s="23">
        <f t="shared" si="19"/>
        <v>131.34647684676588</v>
      </c>
      <c r="AD82" s="23">
        <f t="shared" si="19"/>
        <v>131.34647684676588</v>
      </c>
      <c r="AE82" s="23">
        <f t="shared" si="19"/>
        <v>131.34647684676588</v>
      </c>
      <c r="AF82" s="23">
        <f t="shared" si="19"/>
        <v>131.34647684676588</v>
      </c>
      <c r="AG82" s="23">
        <f t="shared" si="19"/>
        <v>131.34647684676588</v>
      </c>
      <c r="AH82" s="23">
        <f t="shared" si="19"/>
        <v>131.34647684676588</v>
      </c>
      <c r="AI82" s="23">
        <f t="shared" si="19"/>
        <v>131.34647684676588</v>
      </c>
      <c r="AJ82" s="23">
        <f t="shared" si="19"/>
        <v>131.34647684676588</v>
      </c>
      <c r="AK82" s="23">
        <f t="shared" si="19"/>
        <v>131.34647684676588</v>
      </c>
      <c r="AL82" s="23">
        <f t="shared" si="19"/>
        <v>131.34647684676588</v>
      </c>
      <c r="AM82" s="23">
        <f t="shared" si="19"/>
        <v>131.34647684676588</v>
      </c>
    </row>
    <row r="83" spans="1:41" ht="15.75" x14ac:dyDescent="0.25">
      <c r="A83" s="607"/>
      <c r="B83" s="13" t="s">
        <v>100</v>
      </c>
      <c r="C83" s="23">
        <f t="shared" ref="C83:C85" si="20">C78</f>
        <v>0</v>
      </c>
      <c r="D83" s="23">
        <f>C83+D78</f>
        <v>0</v>
      </c>
      <c r="E83" s="23">
        <f t="shared" ref="E83:AM83" si="21">D83+E78</f>
        <v>0</v>
      </c>
      <c r="F83" s="23">
        <f t="shared" si="21"/>
        <v>0</v>
      </c>
      <c r="G83" s="23">
        <f t="shared" si="21"/>
        <v>0</v>
      </c>
      <c r="H83" s="23">
        <f t="shared" si="21"/>
        <v>0</v>
      </c>
      <c r="I83" s="23">
        <f t="shared" si="21"/>
        <v>0</v>
      </c>
      <c r="J83" s="23">
        <f t="shared" si="21"/>
        <v>3327.9432380064063</v>
      </c>
      <c r="K83" s="23">
        <f t="shared" si="21"/>
        <v>5500.8623380531872</v>
      </c>
      <c r="L83" s="23">
        <f t="shared" si="21"/>
        <v>5500.8623380531872</v>
      </c>
      <c r="M83" s="23">
        <f t="shared" si="21"/>
        <v>5500.8623380531872</v>
      </c>
      <c r="N83" s="23">
        <f t="shared" si="21"/>
        <v>5517.0239216801965</v>
      </c>
      <c r="O83" s="23">
        <f t="shared" si="21"/>
        <v>5517.0239216801965</v>
      </c>
      <c r="P83" s="23">
        <f t="shared" si="21"/>
        <v>5517.0239216801965</v>
      </c>
      <c r="Q83" s="23">
        <f t="shared" si="21"/>
        <v>5517.0239216801965</v>
      </c>
      <c r="R83" s="23">
        <f t="shared" si="21"/>
        <v>5517.0239216801965</v>
      </c>
      <c r="S83" s="23">
        <f t="shared" si="21"/>
        <v>5517.0239216801965</v>
      </c>
      <c r="T83" s="23">
        <f t="shared" si="21"/>
        <v>5517.0239216801965</v>
      </c>
      <c r="U83" s="23">
        <f t="shared" si="21"/>
        <v>5517.0239216801965</v>
      </c>
      <c r="V83" s="23">
        <f t="shared" si="21"/>
        <v>5517.0239216801965</v>
      </c>
      <c r="W83" s="23">
        <f t="shared" si="21"/>
        <v>5517.0239216801965</v>
      </c>
      <c r="X83" s="23">
        <f t="shared" si="21"/>
        <v>5517.0239216801965</v>
      </c>
      <c r="Y83" s="23">
        <f t="shared" si="21"/>
        <v>5517.0239216801965</v>
      </c>
      <c r="Z83" s="23">
        <f t="shared" si="21"/>
        <v>5517.0239216801965</v>
      </c>
      <c r="AA83" s="23">
        <f t="shared" si="21"/>
        <v>5517.0239216801965</v>
      </c>
      <c r="AB83" s="23">
        <f t="shared" si="21"/>
        <v>5517.0239216801965</v>
      </c>
      <c r="AC83" s="23">
        <f t="shared" si="21"/>
        <v>5517.0239216801965</v>
      </c>
      <c r="AD83" s="23">
        <f t="shared" si="21"/>
        <v>5517.0239216801965</v>
      </c>
      <c r="AE83" s="23">
        <f t="shared" si="21"/>
        <v>5517.0239216801965</v>
      </c>
      <c r="AF83" s="23">
        <f t="shared" si="21"/>
        <v>5517.0239216801965</v>
      </c>
      <c r="AG83" s="23">
        <f t="shared" si="21"/>
        <v>5517.0239216801965</v>
      </c>
      <c r="AH83" s="23">
        <f t="shared" si="21"/>
        <v>5517.0239216801965</v>
      </c>
      <c r="AI83" s="23">
        <f t="shared" si="21"/>
        <v>5517.0239216801965</v>
      </c>
      <c r="AJ83" s="23">
        <f t="shared" si="21"/>
        <v>5517.0239216801965</v>
      </c>
      <c r="AK83" s="23">
        <f t="shared" si="21"/>
        <v>5517.0239216801965</v>
      </c>
      <c r="AL83" s="23">
        <f t="shared" si="21"/>
        <v>5517.0239216801965</v>
      </c>
      <c r="AM83" s="23">
        <f t="shared" si="21"/>
        <v>5517.0239216801965</v>
      </c>
    </row>
    <row r="84" spans="1:41" ht="15.75" x14ac:dyDescent="0.25">
      <c r="A84" s="607"/>
      <c r="B84" s="13" t="s">
        <v>101</v>
      </c>
      <c r="C84" s="23">
        <f t="shared" si="20"/>
        <v>0</v>
      </c>
      <c r="D84" s="23">
        <f>C84+D79</f>
        <v>0</v>
      </c>
      <c r="E84" s="23">
        <f t="shared" ref="E84:AM84" si="22">D84+E79</f>
        <v>0</v>
      </c>
      <c r="F84" s="23">
        <f t="shared" si="22"/>
        <v>0</v>
      </c>
      <c r="G84" s="23">
        <f t="shared" si="22"/>
        <v>0</v>
      </c>
      <c r="H84" s="23">
        <f t="shared" si="22"/>
        <v>0</v>
      </c>
      <c r="I84" s="23">
        <f t="shared" si="22"/>
        <v>0</v>
      </c>
      <c r="J84" s="23">
        <f t="shared" si="22"/>
        <v>3671.6931371921778</v>
      </c>
      <c r="K84" s="23">
        <f t="shared" si="22"/>
        <v>9396.2176046052809</v>
      </c>
      <c r="L84" s="23">
        <f t="shared" si="22"/>
        <v>9396.2176046052809</v>
      </c>
      <c r="M84" s="23">
        <f t="shared" si="22"/>
        <v>9396.2176046052809</v>
      </c>
      <c r="N84" s="23">
        <f t="shared" si="22"/>
        <v>9530.390835121063</v>
      </c>
      <c r="O84" s="23">
        <f t="shared" si="22"/>
        <v>9530.390835121063</v>
      </c>
      <c r="P84" s="23">
        <f t="shared" si="22"/>
        <v>9530.390835121063</v>
      </c>
      <c r="Q84" s="23">
        <f t="shared" si="22"/>
        <v>9530.390835121063</v>
      </c>
      <c r="R84" s="23">
        <f t="shared" si="22"/>
        <v>9530.390835121063</v>
      </c>
      <c r="S84" s="23">
        <f t="shared" si="22"/>
        <v>9530.390835121063</v>
      </c>
      <c r="T84" s="23">
        <f t="shared" si="22"/>
        <v>9530.390835121063</v>
      </c>
      <c r="U84" s="23">
        <f t="shared" si="22"/>
        <v>9530.390835121063</v>
      </c>
      <c r="V84" s="23">
        <f t="shared" si="22"/>
        <v>9530.390835121063</v>
      </c>
      <c r="W84" s="23">
        <f t="shared" si="22"/>
        <v>9530.390835121063</v>
      </c>
      <c r="X84" s="23">
        <f t="shared" si="22"/>
        <v>9530.390835121063</v>
      </c>
      <c r="Y84" s="23">
        <f t="shared" si="22"/>
        <v>9530.390835121063</v>
      </c>
      <c r="Z84" s="23">
        <f t="shared" si="22"/>
        <v>9530.390835121063</v>
      </c>
      <c r="AA84" s="23">
        <f t="shared" si="22"/>
        <v>9530.390835121063</v>
      </c>
      <c r="AB84" s="23">
        <f t="shared" si="22"/>
        <v>9530.390835121063</v>
      </c>
      <c r="AC84" s="23">
        <f t="shared" si="22"/>
        <v>9530.390835121063</v>
      </c>
      <c r="AD84" s="23">
        <f t="shared" si="22"/>
        <v>9530.390835121063</v>
      </c>
      <c r="AE84" s="23">
        <f t="shared" si="22"/>
        <v>9530.390835121063</v>
      </c>
      <c r="AF84" s="23">
        <f t="shared" si="22"/>
        <v>9530.390835121063</v>
      </c>
      <c r="AG84" s="23">
        <f t="shared" si="22"/>
        <v>9530.390835121063</v>
      </c>
      <c r="AH84" s="23">
        <f t="shared" si="22"/>
        <v>9530.390835121063</v>
      </c>
      <c r="AI84" s="23">
        <f t="shared" si="22"/>
        <v>9530.390835121063</v>
      </c>
      <c r="AJ84" s="23">
        <f t="shared" si="22"/>
        <v>9530.390835121063</v>
      </c>
      <c r="AK84" s="23">
        <f t="shared" si="22"/>
        <v>9530.390835121063</v>
      </c>
      <c r="AL84" s="23">
        <f t="shared" si="22"/>
        <v>9530.390835121063</v>
      </c>
      <c r="AM84" s="23">
        <f t="shared" si="22"/>
        <v>9530.390835121063</v>
      </c>
    </row>
    <row r="85" spans="1:41" ht="16.5" thickBot="1" x14ac:dyDescent="0.3">
      <c r="A85" s="608"/>
      <c r="B85" s="14" t="s">
        <v>102</v>
      </c>
      <c r="C85" s="24">
        <f t="shared" si="20"/>
        <v>0</v>
      </c>
      <c r="D85" s="24">
        <f>C85+D80</f>
        <v>0</v>
      </c>
      <c r="E85" s="24">
        <f t="shared" ref="E85:AM85" si="23">D85+E80</f>
        <v>0</v>
      </c>
      <c r="F85" s="24">
        <f t="shared" si="23"/>
        <v>0</v>
      </c>
      <c r="G85" s="24">
        <f t="shared" si="23"/>
        <v>0</v>
      </c>
      <c r="H85" s="24">
        <f t="shared" si="23"/>
        <v>0</v>
      </c>
      <c r="I85" s="24">
        <f t="shared" si="23"/>
        <v>0</v>
      </c>
      <c r="J85" s="24">
        <f t="shared" si="23"/>
        <v>3954.0139476777813</v>
      </c>
      <c r="K85" s="24">
        <f t="shared" si="23"/>
        <v>8699.1525953347627</v>
      </c>
      <c r="L85" s="24">
        <f t="shared" si="23"/>
        <v>8699.1525953347627</v>
      </c>
      <c r="M85" s="24">
        <f t="shared" si="23"/>
        <v>8699.1525953347627</v>
      </c>
      <c r="N85" s="24">
        <f t="shared" si="23"/>
        <v>8792.2384576918848</v>
      </c>
      <c r="O85" s="24">
        <f t="shared" si="23"/>
        <v>8792.2384576918848</v>
      </c>
      <c r="P85" s="24">
        <f t="shared" si="23"/>
        <v>8792.2384576918848</v>
      </c>
      <c r="Q85" s="24">
        <f t="shared" si="23"/>
        <v>8792.2384576918848</v>
      </c>
      <c r="R85" s="24">
        <f t="shared" si="23"/>
        <v>8792.2384576918848</v>
      </c>
      <c r="S85" s="24">
        <f t="shared" si="23"/>
        <v>8792.2384576918848</v>
      </c>
      <c r="T85" s="24">
        <f t="shared" si="23"/>
        <v>8792.2384576918848</v>
      </c>
      <c r="U85" s="24">
        <f t="shared" si="23"/>
        <v>8792.2384576918848</v>
      </c>
      <c r="V85" s="24">
        <f t="shared" si="23"/>
        <v>8792.2384576918848</v>
      </c>
      <c r="W85" s="24">
        <f t="shared" si="23"/>
        <v>8792.2384576918848</v>
      </c>
      <c r="X85" s="24">
        <f t="shared" si="23"/>
        <v>8792.2384576918848</v>
      </c>
      <c r="Y85" s="24">
        <f t="shared" si="23"/>
        <v>8792.2384576918848</v>
      </c>
      <c r="Z85" s="24">
        <f t="shared" si="23"/>
        <v>8792.2384576918848</v>
      </c>
      <c r="AA85" s="24">
        <f t="shared" si="23"/>
        <v>8792.2384576918848</v>
      </c>
      <c r="AB85" s="24">
        <f t="shared" si="23"/>
        <v>8792.2384576918848</v>
      </c>
      <c r="AC85" s="24">
        <f t="shared" si="23"/>
        <v>8792.2384576918848</v>
      </c>
      <c r="AD85" s="24">
        <f t="shared" si="23"/>
        <v>8792.2384576918848</v>
      </c>
      <c r="AE85" s="24">
        <f t="shared" si="23"/>
        <v>8792.2384576918848</v>
      </c>
      <c r="AF85" s="24">
        <f t="shared" si="23"/>
        <v>8792.2384576918848</v>
      </c>
      <c r="AG85" s="24">
        <f t="shared" si="23"/>
        <v>8792.2384576918848</v>
      </c>
      <c r="AH85" s="24">
        <f t="shared" si="23"/>
        <v>8792.2384576918848</v>
      </c>
      <c r="AI85" s="24">
        <f t="shared" si="23"/>
        <v>8792.2384576918848</v>
      </c>
      <c r="AJ85" s="24">
        <f t="shared" si="23"/>
        <v>8792.2384576918848</v>
      </c>
      <c r="AK85" s="24">
        <f t="shared" si="23"/>
        <v>8792.2384576918848</v>
      </c>
      <c r="AL85" s="24">
        <f t="shared" si="23"/>
        <v>8792.2384576918848</v>
      </c>
      <c r="AM85" s="24">
        <f t="shared" si="23"/>
        <v>8792.2384576918848</v>
      </c>
    </row>
    <row r="86" spans="1:41" x14ac:dyDescent="0.25">
      <c r="A86" s="8"/>
      <c r="B86" s="30"/>
      <c r="C86" s="27"/>
      <c r="D86" s="32"/>
      <c r="E86" s="27"/>
      <c r="F86" s="32"/>
      <c r="G86" s="27"/>
      <c r="H86" s="32"/>
      <c r="I86" s="27"/>
      <c r="J86" s="32"/>
      <c r="K86" s="27"/>
      <c r="L86" s="32"/>
      <c r="M86" s="27"/>
      <c r="N86" s="32"/>
      <c r="O86" s="27"/>
      <c r="P86" s="32"/>
      <c r="Q86" s="27"/>
      <c r="R86" s="32"/>
      <c r="S86" s="27"/>
      <c r="T86" s="32"/>
      <c r="U86" s="27"/>
      <c r="V86" s="32"/>
      <c r="W86" s="27"/>
      <c r="X86" s="32"/>
      <c r="Y86" s="27"/>
      <c r="Z86" s="32"/>
      <c r="AA86" s="27"/>
      <c r="AB86" s="32"/>
      <c r="AC86" s="27"/>
      <c r="AD86" s="32"/>
      <c r="AE86" s="27"/>
      <c r="AF86" s="32"/>
      <c r="AG86" s="27"/>
      <c r="AH86" s="32"/>
      <c r="AI86" s="27"/>
      <c r="AJ86" s="32"/>
      <c r="AK86" s="27"/>
      <c r="AL86" s="32"/>
      <c r="AM86" s="27"/>
    </row>
    <row r="87" spans="1:41" x14ac:dyDescent="0.25">
      <c r="B87" s="16"/>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41" s="95" customFormat="1" ht="15.75" thickBot="1" x14ac:dyDescent="0.3">
      <c r="A88" s="18"/>
      <c r="E88" s="95" t="s">
        <v>208</v>
      </c>
    </row>
    <row r="89" spans="1:41" s="95" customFormat="1" ht="15" customHeight="1" thickBot="1" x14ac:dyDescent="0.3">
      <c r="A89" s="671" t="s">
        <v>112</v>
      </c>
      <c r="B89" s="402" t="s">
        <v>98</v>
      </c>
      <c r="C89" s="135">
        <f>C$4</f>
        <v>45292</v>
      </c>
      <c r="D89" s="135">
        <f t="shared" ref="D89:AM89" si="24">D$4</f>
        <v>45323</v>
      </c>
      <c r="E89" s="135">
        <f t="shared" si="24"/>
        <v>45352</v>
      </c>
      <c r="F89" s="135">
        <f t="shared" si="24"/>
        <v>45383</v>
      </c>
      <c r="G89" s="135">
        <f t="shared" si="24"/>
        <v>45413</v>
      </c>
      <c r="H89" s="135">
        <f t="shared" si="24"/>
        <v>45444</v>
      </c>
      <c r="I89" s="135">
        <f t="shared" si="24"/>
        <v>45474</v>
      </c>
      <c r="J89" s="135">
        <f t="shared" si="24"/>
        <v>45505</v>
      </c>
      <c r="K89" s="135">
        <f t="shared" si="24"/>
        <v>45536</v>
      </c>
      <c r="L89" s="135">
        <f t="shared" si="24"/>
        <v>45566</v>
      </c>
      <c r="M89" s="135">
        <f t="shared" si="24"/>
        <v>45597</v>
      </c>
      <c r="N89" s="135">
        <f t="shared" si="24"/>
        <v>45627</v>
      </c>
      <c r="O89" s="135">
        <f t="shared" si="24"/>
        <v>45658</v>
      </c>
      <c r="P89" s="135">
        <f t="shared" si="24"/>
        <v>45689</v>
      </c>
      <c r="Q89" s="135">
        <f t="shared" si="24"/>
        <v>45717</v>
      </c>
      <c r="R89" s="135">
        <f t="shared" si="24"/>
        <v>45748</v>
      </c>
      <c r="S89" s="135">
        <f t="shared" si="24"/>
        <v>45778</v>
      </c>
      <c r="T89" s="135">
        <f t="shared" si="24"/>
        <v>45809</v>
      </c>
      <c r="U89" s="135">
        <f t="shared" si="24"/>
        <v>45839</v>
      </c>
      <c r="V89" s="135">
        <f t="shared" si="24"/>
        <v>45870</v>
      </c>
      <c r="W89" s="135">
        <f t="shared" si="24"/>
        <v>45901</v>
      </c>
      <c r="X89" s="135">
        <f t="shared" si="24"/>
        <v>45931</v>
      </c>
      <c r="Y89" s="135">
        <f t="shared" si="24"/>
        <v>45962</v>
      </c>
      <c r="Z89" s="135">
        <f t="shared" si="24"/>
        <v>45992</v>
      </c>
      <c r="AA89" s="135">
        <f t="shared" si="24"/>
        <v>46023</v>
      </c>
      <c r="AB89" s="135">
        <f t="shared" si="24"/>
        <v>46054</v>
      </c>
      <c r="AC89" s="135">
        <f t="shared" si="24"/>
        <v>46082</v>
      </c>
      <c r="AD89" s="135">
        <f t="shared" si="24"/>
        <v>46113</v>
      </c>
      <c r="AE89" s="135">
        <f t="shared" si="24"/>
        <v>46143</v>
      </c>
      <c r="AF89" s="135">
        <f t="shared" si="24"/>
        <v>46174</v>
      </c>
      <c r="AG89" s="135">
        <f t="shared" si="24"/>
        <v>46204</v>
      </c>
      <c r="AH89" s="135">
        <f t="shared" si="24"/>
        <v>46235</v>
      </c>
      <c r="AI89" s="135">
        <f t="shared" si="24"/>
        <v>46266</v>
      </c>
      <c r="AJ89" s="135">
        <f t="shared" si="24"/>
        <v>46296</v>
      </c>
      <c r="AK89" s="135">
        <f t="shared" si="24"/>
        <v>46327</v>
      </c>
      <c r="AL89" s="135">
        <f t="shared" si="24"/>
        <v>46357</v>
      </c>
      <c r="AM89" s="135">
        <f t="shared" si="24"/>
        <v>46388</v>
      </c>
    </row>
    <row r="90" spans="1:41" s="95" customFormat="1" ht="15.75" customHeight="1" x14ac:dyDescent="0.25">
      <c r="A90" s="672"/>
      <c r="B90" s="74" t="s">
        <v>29</v>
      </c>
      <c r="C90" s="384">
        <f>'LI 2M - SGS'!C93</f>
        <v>6.0077999999999999E-2</v>
      </c>
      <c r="D90" s="384">
        <f>'LI 2M - SGS'!D93</f>
        <v>5.8437000000000003E-2</v>
      </c>
      <c r="E90" s="384">
        <f>'LI 2M - SGS'!E93</f>
        <v>6.1108999999999997E-2</v>
      </c>
      <c r="F90" s="384">
        <f>'LI 2M - SGS'!F93</f>
        <v>6.9194000000000006E-2</v>
      </c>
      <c r="G90" s="384">
        <f>'LI 2M - SGS'!G93</f>
        <v>7.2404999999999997E-2</v>
      </c>
      <c r="H90" s="384">
        <f>'LI 2M - SGS'!H93</f>
        <v>0.104534</v>
      </c>
      <c r="I90" s="384">
        <f>'LI 2M - SGS'!I93</f>
        <v>0.104534</v>
      </c>
      <c r="J90" s="384">
        <f>'LI 2M - SGS'!J93</f>
        <v>0.104534</v>
      </c>
      <c r="K90" s="384">
        <f>'LI 2M - SGS'!K93</f>
        <v>0.104534</v>
      </c>
      <c r="L90" s="384">
        <f>'LI 2M - SGS'!L93</f>
        <v>6.5838999999999995E-2</v>
      </c>
      <c r="M90" s="384">
        <f>'LI 2M - SGS'!M93</f>
        <v>6.8312999999999999E-2</v>
      </c>
      <c r="N90" s="384">
        <f>'LI 2M - SGS'!N93</f>
        <v>6.4322000000000004E-2</v>
      </c>
      <c r="O90" s="384">
        <f>'LI 2M - SGS'!O93</f>
        <v>6.0077999999999999E-2</v>
      </c>
      <c r="P90" s="384">
        <f>'LI 2M - SGS'!P93</f>
        <v>5.8437000000000003E-2</v>
      </c>
      <c r="Q90" s="384">
        <f>'LI 2M - SGS'!Q93</f>
        <v>6.1108999999999997E-2</v>
      </c>
      <c r="R90" s="384">
        <f>'LI 2M - SGS'!R93</f>
        <v>6.9194000000000006E-2</v>
      </c>
      <c r="S90" s="384">
        <f>'LI 2M - SGS'!S93</f>
        <v>7.2404999999999997E-2</v>
      </c>
      <c r="T90" s="433">
        <f>'LI 2M - SGS'!T93</f>
        <v>0.11962399999999999</v>
      </c>
      <c r="U90" s="433">
        <f>'LI 2M - SGS'!U93</f>
        <v>0.11962399999999999</v>
      </c>
      <c r="V90" s="433">
        <f>'LI 2M - SGS'!V93</f>
        <v>0.11962399999999999</v>
      </c>
      <c r="W90" s="433">
        <f>'LI 2M - SGS'!W93</f>
        <v>0.11962399999999999</v>
      </c>
      <c r="X90" s="433">
        <f>'LI 2M - SGS'!X93</f>
        <v>7.6688000000000006E-2</v>
      </c>
      <c r="Y90" s="433">
        <f>'LI 2M - SGS'!Y93</f>
        <v>7.8514E-2</v>
      </c>
      <c r="Z90" s="433">
        <f>'LI 2M - SGS'!Z93</f>
        <v>7.3032E-2</v>
      </c>
      <c r="AA90" s="433">
        <f>'LI 2M - SGS'!AA93</f>
        <v>6.7943000000000003E-2</v>
      </c>
      <c r="AB90" s="433">
        <f>'LI 2M - SGS'!AB93</f>
        <v>6.7743999999999999E-2</v>
      </c>
      <c r="AC90" s="433">
        <f>'LI 2M - SGS'!AC93</f>
        <v>7.3926000000000006E-2</v>
      </c>
      <c r="AD90" s="433">
        <f>'LI 2M - SGS'!AD93</f>
        <v>7.6427999999999996E-2</v>
      </c>
      <c r="AE90" s="433">
        <f>'LI 2M - SGS'!AE93</f>
        <v>8.2613000000000006E-2</v>
      </c>
      <c r="AF90" s="433">
        <f>'LI 2M - SGS'!AF93</f>
        <v>0.11962399999999999</v>
      </c>
      <c r="AG90" s="433">
        <f>'LI 2M - SGS'!AG93</f>
        <v>0.11962399999999999</v>
      </c>
      <c r="AH90" s="433">
        <f>'LI 2M - SGS'!AH93</f>
        <v>0.11962399999999999</v>
      </c>
      <c r="AI90" s="433">
        <f>'LI 2M - SGS'!AI93</f>
        <v>0.11962399999999999</v>
      </c>
      <c r="AJ90" s="433">
        <f>'LI 2M - SGS'!AJ93</f>
        <v>7.6688000000000006E-2</v>
      </c>
      <c r="AK90" s="433">
        <f>'LI 2M - SGS'!AK93</f>
        <v>7.8514E-2</v>
      </c>
      <c r="AL90" s="433">
        <f>'LI 2M - SGS'!AL93</f>
        <v>7.3032E-2</v>
      </c>
      <c r="AM90" s="433">
        <f>'LI 2M - SGS'!AM93</f>
        <v>6.7943000000000003E-2</v>
      </c>
      <c r="AO90" s="95" t="s">
        <v>224</v>
      </c>
    </row>
    <row r="91" spans="1:41" s="95" customFormat="1" x14ac:dyDescent="0.25">
      <c r="A91" s="672"/>
      <c r="B91" s="74" t="s">
        <v>30</v>
      </c>
      <c r="C91" s="384">
        <f>'LI 3M - LGS'!C101</f>
        <v>3.9933000000000003E-2</v>
      </c>
      <c r="D91" s="384">
        <f>'LI 3M - LGS'!D101</f>
        <v>3.9878999999999998E-2</v>
      </c>
      <c r="E91" s="384">
        <f>'LI 3M - LGS'!E101</f>
        <v>4.1041000000000001E-2</v>
      </c>
      <c r="F91" s="384">
        <f>'LI 3M - LGS'!F101</f>
        <v>4.1168000000000003E-2</v>
      </c>
      <c r="G91" s="384">
        <f>'LI 3M - LGS'!G101</f>
        <v>4.2222999999999997E-2</v>
      </c>
      <c r="H91" s="384">
        <f>'LI 3M - LGS'!H101</f>
        <v>8.2789000000000001E-2</v>
      </c>
      <c r="I91" s="384">
        <f>'LI 3M - LGS'!I101</f>
        <v>7.9558000000000004E-2</v>
      </c>
      <c r="J91" s="384">
        <f>'LI 3M - LGS'!J101</f>
        <v>7.9958000000000001E-2</v>
      </c>
      <c r="K91" s="384">
        <f>'LI 3M - LGS'!K101</f>
        <v>7.8107999999999997E-2</v>
      </c>
      <c r="L91" s="384">
        <f>'LI 3M - LGS'!L101</f>
        <v>4.1531999999999999E-2</v>
      </c>
      <c r="M91" s="384">
        <f>'LI 3M - LGS'!M101</f>
        <v>4.2438999999999998E-2</v>
      </c>
      <c r="N91" s="384">
        <f>'LI 3M - LGS'!N101</f>
        <v>4.0814000000000003E-2</v>
      </c>
      <c r="O91" s="384">
        <f>'LI 3M - LGS'!O101</f>
        <v>3.9933000000000003E-2</v>
      </c>
      <c r="P91" s="384">
        <f>'LI 3M - LGS'!P101</f>
        <v>3.9878999999999998E-2</v>
      </c>
      <c r="Q91" s="384">
        <f>'LI 3M - LGS'!Q101</f>
        <v>4.1041000000000001E-2</v>
      </c>
      <c r="R91" s="384">
        <f>'LI 3M - LGS'!R101</f>
        <v>4.1168000000000003E-2</v>
      </c>
      <c r="S91" s="384">
        <f>'LI 3M - LGS'!S101</f>
        <v>4.2222999999999997E-2</v>
      </c>
      <c r="T91" s="433">
        <f>'LI 3M - LGS'!T101</f>
        <v>9.3449000000000004E-2</v>
      </c>
      <c r="U91" s="433">
        <f>'LI 3M - LGS'!U101</f>
        <v>9.0008000000000005E-2</v>
      </c>
      <c r="V91" s="433">
        <f>'LI 3M - LGS'!V101</f>
        <v>9.2378000000000002E-2</v>
      </c>
      <c r="W91" s="433">
        <f>'LI 3M - LGS'!W101</f>
        <v>9.1634999999999994E-2</v>
      </c>
      <c r="X91" s="433">
        <f>'LI 3M - LGS'!X101</f>
        <v>4.8993000000000002E-2</v>
      </c>
      <c r="Y91" s="433">
        <f>'LI 3M - LGS'!Y101</f>
        <v>4.9782E-2</v>
      </c>
      <c r="Z91" s="433">
        <f>'LI 3M - LGS'!Z101</f>
        <v>4.7262999999999999E-2</v>
      </c>
      <c r="AA91" s="433">
        <f>'LI 3M - LGS'!AA101</f>
        <v>4.5540999999999998E-2</v>
      </c>
      <c r="AB91" s="433">
        <f>'LI 3M - LGS'!AB101</f>
        <v>4.6175000000000001E-2</v>
      </c>
      <c r="AC91" s="433">
        <f>'LI 3M - LGS'!AC101</f>
        <v>4.8189000000000003E-2</v>
      </c>
      <c r="AD91" s="433">
        <f>'LI 3M - LGS'!AD101</f>
        <v>4.8322999999999998E-2</v>
      </c>
      <c r="AE91" s="433">
        <f>'LI 3M - LGS'!AE101</f>
        <v>5.0555999999999997E-2</v>
      </c>
      <c r="AF91" s="433">
        <f>'LI 3M - LGS'!AF101</f>
        <v>9.3449000000000004E-2</v>
      </c>
      <c r="AG91" s="433">
        <f>'LI 3M - LGS'!AG101</f>
        <v>9.0008000000000005E-2</v>
      </c>
      <c r="AH91" s="433">
        <f>'LI 3M - LGS'!AH101</f>
        <v>9.2378000000000002E-2</v>
      </c>
      <c r="AI91" s="433">
        <f>'LI 3M - LGS'!AI101</f>
        <v>9.1634999999999994E-2</v>
      </c>
      <c r="AJ91" s="433">
        <f>'LI 3M - LGS'!AJ101</f>
        <v>4.8993000000000002E-2</v>
      </c>
      <c r="AK91" s="433">
        <f>'LI 3M - LGS'!AK101</f>
        <v>4.9782E-2</v>
      </c>
      <c r="AL91" s="433">
        <f>'LI 3M - LGS'!AL101</f>
        <v>4.7262999999999999E-2</v>
      </c>
      <c r="AM91" s="433">
        <f>'LI 3M - LGS'!AM101</f>
        <v>4.5540999999999998E-2</v>
      </c>
      <c r="AO91" s="95" t="s">
        <v>249</v>
      </c>
    </row>
    <row r="92" spans="1:41" s="95" customFormat="1" x14ac:dyDescent="0.25">
      <c r="A92" s="672"/>
      <c r="B92" s="74" t="s">
        <v>31</v>
      </c>
      <c r="C92" s="384">
        <f>'LI 4M - SPS'!C101</f>
        <v>3.9829999999999997E-2</v>
      </c>
      <c r="D92" s="384">
        <f>'LI 4M - SPS'!D101</f>
        <v>4.0202000000000002E-2</v>
      </c>
      <c r="E92" s="384">
        <f>'LI 4M - SPS'!E101</f>
        <v>4.0568E-2</v>
      </c>
      <c r="F92" s="384">
        <f>'LI 4M - SPS'!F101</f>
        <v>4.1613999999999998E-2</v>
      </c>
      <c r="G92" s="384">
        <f>'LI 4M - SPS'!G101</f>
        <v>4.3744999999999999E-2</v>
      </c>
      <c r="H92" s="384">
        <f>'LI 4M - SPS'!H101</f>
        <v>8.1032999999999994E-2</v>
      </c>
      <c r="I92" s="384">
        <f>'LI 4M - SPS'!I101</f>
        <v>7.6974000000000001E-2</v>
      </c>
      <c r="J92" s="384">
        <f>'LI 4M - SPS'!J101</f>
        <v>7.7621999999999997E-2</v>
      </c>
      <c r="K92" s="384">
        <f>'LI 4M - SPS'!K101</f>
        <v>7.6564999999999994E-2</v>
      </c>
      <c r="L92" s="384">
        <f>'LI 4M - SPS'!L101</f>
        <v>4.2223999999999998E-2</v>
      </c>
      <c r="M92" s="384">
        <f>'LI 4M - SPS'!M101</f>
        <v>4.2845000000000001E-2</v>
      </c>
      <c r="N92" s="384">
        <f>'LI 4M - SPS'!N101</f>
        <v>3.9836000000000003E-2</v>
      </c>
      <c r="O92" s="384">
        <f>'LI 4M - SPS'!O101</f>
        <v>3.9829999999999997E-2</v>
      </c>
      <c r="P92" s="384">
        <f>'LI 4M - SPS'!P101</f>
        <v>4.0202000000000002E-2</v>
      </c>
      <c r="Q92" s="384">
        <f>'LI 4M - SPS'!Q101</f>
        <v>4.0568E-2</v>
      </c>
      <c r="R92" s="384">
        <f>'LI 4M - SPS'!R101</f>
        <v>4.1613999999999998E-2</v>
      </c>
      <c r="S92" s="384">
        <f>'LI 4M - SPS'!S101</f>
        <v>4.3744999999999999E-2</v>
      </c>
      <c r="T92" s="433">
        <f>'LI 4M - SPS'!T101</f>
        <v>9.1775999999999996E-2</v>
      </c>
      <c r="U92" s="433">
        <f>'LI 4M - SPS'!U101</f>
        <v>8.8924000000000003E-2</v>
      </c>
      <c r="V92" s="433">
        <f>'LI 4M - SPS'!V101</f>
        <v>9.0119000000000005E-2</v>
      </c>
      <c r="W92" s="433">
        <f>'LI 4M - SPS'!W101</f>
        <v>8.9261999999999994E-2</v>
      </c>
      <c r="X92" s="433">
        <f>'LI 4M - SPS'!X101</f>
        <v>4.8958000000000002E-2</v>
      </c>
      <c r="Y92" s="433">
        <f>'LI 4M - SPS'!Y101</f>
        <v>4.9664E-2</v>
      </c>
      <c r="Z92" s="433">
        <f>'LI 4M - SPS'!Z101</f>
        <v>4.5769999999999998E-2</v>
      </c>
      <c r="AA92" s="433">
        <f>'LI 4M - SPS'!AA101</f>
        <v>4.5504000000000003E-2</v>
      </c>
      <c r="AB92" s="433">
        <f>'LI 4M - SPS'!AB101</f>
        <v>4.6175000000000001E-2</v>
      </c>
      <c r="AC92" s="433">
        <f>'LI 4M - SPS'!AC101</f>
        <v>4.7510999999999998E-2</v>
      </c>
      <c r="AD92" s="433">
        <f>'LI 4M - SPS'!AD101</f>
        <v>4.8266000000000003E-2</v>
      </c>
      <c r="AE92" s="433">
        <f>'LI 4M - SPS'!AE101</f>
        <v>5.0146000000000003E-2</v>
      </c>
      <c r="AF92" s="433">
        <f>'LI 4M - SPS'!AF101</f>
        <v>9.1775999999999996E-2</v>
      </c>
      <c r="AG92" s="433">
        <f>'LI 4M - SPS'!AG101</f>
        <v>8.8924000000000003E-2</v>
      </c>
      <c r="AH92" s="433">
        <f>'LI 4M - SPS'!AH101</f>
        <v>9.0119000000000005E-2</v>
      </c>
      <c r="AI92" s="433">
        <f>'LI 4M - SPS'!AI101</f>
        <v>8.9261999999999994E-2</v>
      </c>
      <c r="AJ92" s="433">
        <f>'LI 4M - SPS'!AJ101</f>
        <v>4.8958000000000002E-2</v>
      </c>
      <c r="AK92" s="433">
        <f>'LI 4M - SPS'!AK101</f>
        <v>4.9664E-2</v>
      </c>
      <c r="AL92" s="433">
        <f>'LI 4M - SPS'!AL101</f>
        <v>4.5769999999999998E-2</v>
      </c>
      <c r="AM92" s="433">
        <f>'LI 4M - SPS'!AM101</f>
        <v>4.5504000000000003E-2</v>
      </c>
    </row>
    <row r="93" spans="1:41" s="95" customFormat="1" ht="15.75" thickBot="1" x14ac:dyDescent="0.3">
      <c r="A93" s="673"/>
      <c r="B93" s="76" t="s">
        <v>32</v>
      </c>
      <c r="C93" s="382">
        <f>'LI 11M - LPS'!C101</f>
        <v>2.7657000000000001E-2</v>
      </c>
      <c r="D93" s="382">
        <f>'LI 11M - LPS'!D101</f>
        <v>2.6662000000000002E-2</v>
      </c>
      <c r="E93" s="382">
        <f>'LI 11M - LPS'!E101</f>
        <v>2.7882000000000001E-2</v>
      </c>
      <c r="F93" s="382">
        <f>'LI 11M - LPS'!F101</f>
        <v>3.1621999999999997E-2</v>
      </c>
      <c r="G93" s="382">
        <f>'LI 11M - LPS'!G101</f>
        <v>3.5316E-2</v>
      </c>
      <c r="H93" s="382">
        <f>'LI 11M - LPS'!H101</f>
        <v>5.7203999999999998E-2</v>
      </c>
      <c r="I93" s="382">
        <f>'LI 11M - LPS'!I101</f>
        <v>5.6994999999999997E-2</v>
      </c>
      <c r="J93" s="382">
        <f>'LI 11M - LPS'!J101</f>
        <v>5.5843999999999998E-2</v>
      </c>
      <c r="K93" s="382">
        <f>'LI 11M - LPS'!K101</f>
        <v>5.5169000000000003E-2</v>
      </c>
      <c r="L93" s="382">
        <f>'LI 11M - LPS'!L101</f>
        <v>3.5621E-2</v>
      </c>
      <c r="M93" s="382">
        <f>'LI 11M - LPS'!M101</f>
        <v>3.0717999999999999E-2</v>
      </c>
      <c r="N93" s="382">
        <f>'LI 11M - LPS'!N101</f>
        <v>2.8008000000000002E-2</v>
      </c>
      <c r="O93" s="382">
        <f>'LI 11M - LPS'!O101</f>
        <v>2.7657000000000001E-2</v>
      </c>
      <c r="P93" s="382">
        <f>'LI 11M - LPS'!P101</f>
        <v>2.6662000000000002E-2</v>
      </c>
      <c r="Q93" s="382">
        <f>'LI 11M - LPS'!Q101</f>
        <v>2.7882000000000001E-2</v>
      </c>
      <c r="R93" s="382">
        <f>'LI 11M - LPS'!R101</f>
        <v>3.1621999999999997E-2</v>
      </c>
      <c r="S93" s="382">
        <f>'LI 11M - LPS'!S101</f>
        <v>3.5316E-2</v>
      </c>
      <c r="T93" s="432">
        <f>'LI 11M - LPS'!T101</f>
        <v>6.6962999999999995E-2</v>
      </c>
      <c r="U93" s="432">
        <f>'LI 11M - LPS'!U101</f>
        <v>6.4194000000000001E-2</v>
      </c>
      <c r="V93" s="432">
        <f>'LI 11M - LPS'!V101</f>
        <v>6.3246999999999998E-2</v>
      </c>
      <c r="W93" s="432">
        <f>'LI 11M - LPS'!W101</f>
        <v>6.2655000000000002E-2</v>
      </c>
      <c r="X93" s="432">
        <f>'LI 11M - LPS'!X101</f>
        <v>3.9711999999999997E-2</v>
      </c>
      <c r="Y93" s="432">
        <f>'LI 11M - LPS'!Y101</f>
        <v>3.7293E-2</v>
      </c>
      <c r="Z93" s="432">
        <f>'LI 11M - LPS'!Z101</f>
        <v>3.4257999999999997E-2</v>
      </c>
      <c r="AA93" s="432">
        <f>'LI 11M - LPS'!AA101</f>
        <v>3.3180000000000001E-2</v>
      </c>
      <c r="AB93" s="432">
        <f>'LI 11M - LPS'!AB101</f>
        <v>3.1255999999999999E-2</v>
      </c>
      <c r="AC93" s="432">
        <f>'LI 11M - LPS'!AC101</f>
        <v>3.2987000000000002E-2</v>
      </c>
      <c r="AD93" s="432">
        <f>'LI 11M - LPS'!AD101</f>
        <v>3.2032999999999999E-2</v>
      </c>
      <c r="AE93" s="432">
        <f>'LI 11M - LPS'!AE101</f>
        <v>3.5848999999999999E-2</v>
      </c>
      <c r="AF93" s="432">
        <f>'LI 11M - LPS'!AF101</f>
        <v>6.6962999999999995E-2</v>
      </c>
      <c r="AG93" s="432">
        <f>'LI 11M - LPS'!AG101</f>
        <v>6.4194000000000001E-2</v>
      </c>
      <c r="AH93" s="432">
        <f>'LI 11M - LPS'!AH101</f>
        <v>6.3246999999999998E-2</v>
      </c>
      <c r="AI93" s="432">
        <f>'LI 11M - LPS'!AI101</f>
        <v>6.2655000000000002E-2</v>
      </c>
      <c r="AJ93" s="432">
        <f>'LI 11M - LPS'!AJ101</f>
        <v>3.9711999999999997E-2</v>
      </c>
      <c r="AK93" s="432">
        <f>'LI 11M - LPS'!AK101</f>
        <v>3.7293E-2</v>
      </c>
      <c r="AL93" s="432">
        <f>'LI 11M - LPS'!AL101</f>
        <v>3.4257999999999997E-2</v>
      </c>
      <c r="AM93" s="432">
        <f>'LI 11M - LPS'!AM101</f>
        <v>3.3180000000000001E-2</v>
      </c>
    </row>
    <row r="94" spans="1:41" s="95" customFormat="1" x14ac:dyDescent="0.25">
      <c r="C94" s="379" t="s">
        <v>219</v>
      </c>
      <c r="T94" s="431" t="s">
        <v>248</v>
      </c>
    </row>
    <row r="95" spans="1:41" s="95" customFormat="1" x14ac:dyDescent="0.25"/>
    <row r="108" spans="4:10" x14ac:dyDescent="0.25">
      <c r="J108" s="5"/>
    </row>
    <row r="109" spans="4:10" x14ac:dyDescent="0.25">
      <c r="D109" s="6"/>
    </row>
  </sheetData>
  <mergeCells count="6">
    <mergeCell ref="A89:A93"/>
    <mergeCell ref="A58:A73"/>
    <mergeCell ref="A4:A19"/>
    <mergeCell ref="A22:A37"/>
    <mergeCell ref="A40:A55"/>
    <mergeCell ref="A76:A85"/>
  </mergeCells>
  <pageMargins left="0.7" right="0.7" top="0.75" bottom="0.75" header="0.3" footer="0.3"/>
  <pageSetup orientation="portrait" r:id="rId1"/>
  <headerFooter>
    <oddFooter>&amp;RSchedule JNG-D7.F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52307-0258-4678-B0D1-3195EA13B41B}">
  <sheetPr>
    <tabColor theme="5" tint="-0.499984740745262"/>
  </sheetPr>
  <dimension ref="A1:AO44"/>
  <sheetViews>
    <sheetView tabSelected="1" zoomScale="80" zoomScaleNormal="80" workbookViewId="0">
      <pane xSplit="2" topLeftCell="C1" activePane="topRight" state="frozen"/>
      <selection activeCell="V20" sqref="V20"/>
      <selection pane="topRight" activeCell="V20" sqref="V20"/>
    </sheetView>
  </sheetViews>
  <sheetFormatPr defaultRowHeight="15" x14ac:dyDescent="0.25"/>
  <cols>
    <col min="1" max="1" width="8" customWidth="1"/>
    <col min="2" max="2" width="24.85546875" customWidth="1"/>
    <col min="3" max="3" width="15.85546875" bestFit="1" customWidth="1"/>
    <col min="4" max="4" width="11.5703125" bestFit="1" customWidth="1"/>
    <col min="5" max="6" width="12.5703125" bestFit="1" customWidth="1"/>
    <col min="7" max="14" width="14.140625" bestFit="1" customWidth="1"/>
    <col min="15" max="16" width="15.140625" bestFit="1" customWidth="1"/>
    <col min="17" max="30" width="15.140625" customWidth="1"/>
    <col min="31" max="39" width="13.85546875" customWidth="1"/>
    <col min="40" max="41" width="10.5703125" bestFit="1"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5" t="s">
        <v>13</v>
      </c>
      <c r="C2" s="316">
        <f>'Biz DRENE'!C2</f>
        <v>0.65</v>
      </c>
      <c r="D2" s="316">
        <f>C2</f>
        <v>0.65</v>
      </c>
      <c r="E2" s="310">
        <f t="shared" ref="E2:AM2" si="0">D2</f>
        <v>0.65</v>
      </c>
      <c r="F2" s="318">
        <f t="shared" si="0"/>
        <v>0.65</v>
      </c>
      <c r="G2" s="318">
        <f t="shared" si="0"/>
        <v>0.65</v>
      </c>
      <c r="H2" s="318">
        <f t="shared" si="0"/>
        <v>0.65</v>
      </c>
      <c r="I2" s="318">
        <f t="shared" si="0"/>
        <v>0.65</v>
      </c>
      <c r="J2" s="318">
        <f t="shared" si="0"/>
        <v>0.65</v>
      </c>
      <c r="K2" s="318">
        <f t="shared" si="0"/>
        <v>0.65</v>
      </c>
      <c r="L2" s="318">
        <f t="shared" si="0"/>
        <v>0.65</v>
      </c>
      <c r="M2" s="318">
        <f t="shared" si="0"/>
        <v>0.65</v>
      </c>
      <c r="N2" s="318">
        <f t="shared" si="0"/>
        <v>0.65</v>
      </c>
      <c r="O2" s="318">
        <f t="shared" si="0"/>
        <v>0.65</v>
      </c>
      <c r="P2" s="318">
        <f t="shared" si="0"/>
        <v>0.65</v>
      </c>
      <c r="Q2" s="318">
        <f t="shared" si="0"/>
        <v>0.65</v>
      </c>
      <c r="R2" s="318">
        <f t="shared" si="0"/>
        <v>0.65</v>
      </c>
      <c r="S2" s="318">
        <f t="shared" si="0"/>
        <v>0.65</v>
      </c>
      <c r="T2" s="318">
        <f t="shared" si="0"/>
        <v>0.65</v>
      </c>
      <c r="U2" s="318">
        <f t="shared" si="0"/>
        <v>0.65</v>
      </c>
      <c r="V2" s="318">
        <f t="shared" si="0"/>
        <v>0.65</v>
      </c>
      <c r="W2" s="318">
        <f t="shared" si="0"/>
        <v>0.65</v>
      </c>
      <c r="X2" s="318">
        <f t="shared" si="0"/>
        <v>0.65</v>
      </c>
      <c r="Y2" s="318">
        <f t="shared" si="0"/>
        <v>0.65</v>
      </c>
      <c r="Z2" s="318">
        <f t="shared" si="0"/>
        <v>0.65</v>
      </c>
      <c r="AA2" s="318">
        <f t="shared" si="0"/>
        <v>0.65</v>
      </c>
      <c r="AB2" s="318">
        <f t="shared" si="0"/>
        <v>0.65</v>
      </c>
      <c r="AC2" s="318">
        <f t="shared" si="0"/>
        <v>0.65</v>
      </c>
      <c r="AD2" s="318">
        <f t="shared" si="0"/>
        <v>0.65</v>
      </c>
      <c r="AE2" s="318">
        <f t="shared" si="0"/>
        <v>0.65</v>
      </c>
      <c r="AF2" s="318">
        <f t="shared" si="0"/>
        <v>0.65</v>
      </c>
      <c r="AG2" s="318">
        <f t="shared" si="0"/>
        <v>0.65</v>
      </c>
      <c r="AH2" s="318">
        <f t="shared" si="0"/>
        <v>0.65</v>
      </c>
      <c r="AI2" s="318">
        <f t="shared" si="0"/>
        <v>0.65</v>
      </c>
      <c r="AJ2" s="318">
        <f t="shared" si="0"/>
        <v>0.65</v>
      </c>
      <c r="AK2" s="318">
        <f t="shared" si="0"/>
        <v>0.65</v>
      </c>
      <c r="AL2" s="318">
        <f t="shared" si="0"/>
        <v>0.65</v>
      </c>
      <c r="AM2" s="318">
        <f t="shared" si="0"/>
        <v>0.65</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614" t="s">
        <v>28</v>
      </c>
      <c r="B4" s="17" t="s">
        <v>10</v>
      </c>
      <c r="C4" s="135">
        <f>'Biz DRENE'!C4</f>
        <v>45292</v>
      </c>
      <c r="D4" s="135">
        <f>'Biz DRENE'!D4</f>
        <v>45323</v>
      </c>
      <c r="E4" s="135">
        <f>'Biz DRENE'!E4</f>
        <v>45352</v>
      </c>
      <c r="F4" s="135">
        <f>'Biz DRENE'!F4</f>
        <v>45383</v>
      </c>
      <c r="G4" s="135">
        <f>'Biz DRENE'!G4</f>
        <v>45413</v>
      </c>
      <c r="H4" s="135">
        <f>'Biz DRENE'!H4</f>
        <v>45444</v>
      </c>
      <c r="I4" s="135">
        <f>'Biz DRENE'!I4</f>
        <v>45474</v>
      </c>
      <c r="J4" s="135">
        <f>'Biz DRENE'!J4</f>
        <v>45505</v>
      </c>
      <c r="K4" s="135">
        <f>'Biz DRENE'!K4</f>
        <v>45536</v>
      </c>
      <c r="L4" s="135">
        <f>'Biz DRENE'!L4</f>
        <v>45566</v>
      </c>
      <c r="M4" s="135">
        <f>'Biz DRENE'!M4</f>
        <v>45597</v>
      </c>
      <c r="N4" s="135">
        <f>'Biz DRENE'!N4</f>
        <v>45627</v>
      </c>
      <c r="O4" s="135">
        <f>'Biz DRENE'!O4</f>
        <v>45658</v>
      </c>
      <c r="P4" s="135">
        <f>'Biz DRENE'!P4</f>
        <v>45689</v>
      </c>
      <c r="Q4" s="135">
        <f>'Biz DRENE'!Q4</f>
        <v>45717</v>
      </c>
      <c r="R4" s="135">
        <f>'Biz DRENE'!R4</f>
        <v>45748</v>
      </c>
      <c r="S4" s="135">
        <f>'Biz DRENE'!S4</f>
        <v>45778</v>
      </c>
      <c r="T4" s="135">
        <f>'Biz DRENE'!T4</f>
        <v>45809</v>
      </c>
      <c r="U4" s="135">
        <f>'Biz DRENE'!U4</f>
        <v>45839</v>
      </c>
      <c r="V4" s="135">
        <f>'Biz DRENE'!V4</f>
        <v>45870</v>
      </c>
      <c r="W4" s="135">
        <f>'Biz DRENE'!W4</f>
        <v>45901</v>
      </c>
      <c r="X4" s="135">
        <f>'Biz DRENE'!X4</f>
        <v>45931</v>
      </c>
      <c r="Y4" s="135">
        <f>'Biz DRENE'!Y4</f>
        <v>45962</v>
      </c>
      <c r="Z4" s="135">
        <f>'Biz DRENE'!Z4</f>
        <v>45992</v>
      </c>
      <c r="AA4" s="135">
        <f>'Biz DRENE'!AA4</f>
        <v>46023</v>
      </c>
      <c r="AB4" s="135">
        <f>'Biz DRENE'!AB4</f>
        <v>46054</v>
      </c>
      <c r="AC4" s="135">
        <f>'Biz DRENE'!AC4</f>
        <v>46082</v>
      </c>
      <c r="AD4" s="135">
        <f>'Biz DRENE'!AD4</f>
        <v>46113</v>
      </c>
      <c r="AE4" s="135">
        <f>'Biz DRENE'!AE4</f>
        <v>46143</v>
      </c>
      <c r="AF4" s="135">
        <f>'Biz DRENE'!AF4</f>
        <v>46174</v>
      </c>
      <c r="AG4" s="135">
        <f>'Biz DRENE'!AG4</f>
        <v>46204</v>
      </c>
      <c r="AH4" s="135">
        <f>'Biz DRENE'!AH4</f>
        <v>46235</v>
      </c>
      <c r="AI4" s="135">
        <f>'Biz DRENE'!AI4</f>
        <v>46266</v>
      </c>
      <c r="AJ4" s="135">
        <f>'Biz DRENE'!AJ4</f>
        <v>46296</v>
      </c>
      <c r="AK4" s="135">
        <f>'Biz DRENE'!AK4</f>
        <v>46327</v>
      </c>
      <c r="AL4" s="135">
        <f>'Biz DRENE'!AL4</f>
        <v>46357</v>
      </c>
      <c r="AM4" s="135">
        <f>'Biz DRENE'!AM4</f>
        <v>46388</v>
      </c>
    </row>
    <row r="5" spans="1:41" ht="15" customHeight="1" x14ac:dyDescent="0.25">
      <c r="A5" s="615"/>
      <c r="B5" s="11" t="s">
        <v>0</v>
      </c>
      <c r="C5" s="3">
        <f>'RES kWh ENTRY'!C144</f>
        <v>0</v>
      </c>
      <c r="D5" s="3">
        <f>'RES kWh ENTRY'!D144</f>
        <v>0</v>
      </c>
      <c r="E5" s="3">
        <f>'RES kWh ENTRY'!E144</f>
        <v>0</v>
      </c>
      <c r="F5" s="3">
        <f>'RES kWh ENTRY'!F144</f>
        <v>0</v>
      </c>
      <c r="G5" s="3">
        <f>'RES kWh ENTRY'!G144</f>
        <v>0</v>
      </c>
      <c r="H5" s="3">
        <f>'RES kWh ENTRY'!H144</f>
        <v>0</v>
      </c>
      <c r="I5" s="3">
        <f>'RES kWh ENTRY'!I144</f>
        <v>0</v>
      </c>
      <c r="J5" s="3">
        <f>'RES kWh ENTRY'!J144</f>
        <v>0</v>
      </c>
      <c r="K5" s="3">
        <f>'RES kWh ENTRY'!K144</f>
        <v>0</v>
      </c>
      <c r="L5" s="3">
        <f>'RES kWh ENTRY'!L144</f>
        <v>0</v>
      </c>
      <c r="M5" s="3">
        <f>'RES kWh ENTRY'!M144</f>
        <v>0</v>
      </c>
      <c r="N5" s="3">
        <f>'RES kWh ENTRY'!N144</f>
        <v>0</v>
      </c>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row>
    <row r="6" spans="1:41" x14ac:dyDescent="0.25">
      <c r="A6" s="615"/>
      <c r="B6" s="12" t="s">
        <v>1</v>
      </c>
      <c r="C6" s="3">
        <f>'RES kWh ENTRY'!C145</f>
        <v>0</v>
      </c>
      <c r="D6" s="3">
        <f>'RES kWh ENTRY'!D145</f>
        <v>0</v>
      </c>
      <c r="E6" s="3">
        <f>'RES kWh ENTRY'!E145</f>
        <v>0</v>
      </c>
      <c r="F6" s="3">
        <f>'RES kWh ENTRY'!F145</f>
        <v>0</v>
      </c>
      <c r="G6" s="3">
        <f>'RES kWh ENTRY'!G145</f>
        <v>-2331.2523151509763</v>
      </c>
      <c r="H6" s="3">
        <f>'RES kWh ENTRY'!H145</f>
        <v>33368.195920453894</v>
      </c>
      <c r="I6" s="3">
        <f>'RES kWh ENTRY'!I145</f>
        <v>12929.183131575057</v>
      </c>
      <c r="J6" s="3">
        <f>'RES kWh ENTRY'!J145</f>
        <v>-23835.980354516116</v>
      </c>
      <c r="K6" s="3">
        <f>'RES kWh ENTRY'!K145</f>
        <v>0</v>
      </c>
      <c r="L6" s="3">
        <f>'RES kWh ENTRY'!L145</f>
        <v>0</v>
      </c>
      <c r="M6" s="3">
        <f>'RES kWh ENTRY'!M145</f>
        <v>0</v>
      </c>
      <c r="N6" s="3">
        <f>'RES kWh ENTRY'!N145</f>
        <v>0</v>
      </c>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row>
    <row r="7" spans="1:41" x14ac:dyDescent="0.25">
      <c r="A7" s="615"/>
      <c r="B7" s="11" t="s">
        <v>2</v>
      </c>
      <c r="C7" s="3">
        <f>'RES kWh ENTRY'!C146</f>
        <v>0</v>
      </c>
      <c r="D7" s="3">
        <f>'RES kWh ENTRY'!D146</f>
        <v>0</v>
      </c>
      <c r="E7" s="3">
        <f>'RES kWh ENTRY'!E146</f>
        <v>0</v>
      </c>
      <c r="F7" s="3">
        <f>'RES kWh ENTRY'!F146</f>
        <v>0</v>
      </c>
      <c r="G7" s="3">
        <f>'RES kWh ENTRY'!G146</f>
        <v>0</v>
      </c>
      <c r="H7" s="3">
        <f>'RES kWh ENTRY'!H146</f>
        <v>0</v>
      </c>
      <c r="I7" s="3">
        <f>'RES kWh ENTRY'!I146</f>
        <v>0</v>
      </c>
      <c r="J7" s="3">
        <f>'RES kWh ENTRY'!J146</f>
        <v>0</v>
      </c>
      <c r="K7" s="3">
        <f>'RES kWh ENTRY'!K146</f>
        <v>0</v>
      </c>
      <c r="L7" s="3">
        <f>'RES kWh ENTRY'!L146</f>
        <v>0</v>
      </c>
      <c r="M7" s="3">
        <f>'RES kWh ENTRY'!M146</f>
        <v>0</v>
      </c>
      <c r="N7" s="3">
        <f>'RES kWh ENTRY'!N146</f>
        <v>0</v>
      </c>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row>
    <row r="8" spans="1:41" x14ac:dyDescent="0.25">
      <c r="A8" s="615"/>
      <c r="B8" s="11" t="s">
        <v>9</v>
      </c>
      <c r="C8" s="3">
        <f>'RES kWh ENTRY'!C147</f>
        <v>0</v>
      </c>
      <c r="D8" s="3">
        <f>'RES kWh ENTRY'!D147</f>
        <v>0</v>
      </c>
      <c r="E8" s="3">
        <f>'RES kWh ENTRY'!E147</f>
        <v>0</v>
      </c>
      <c r="F8" s="3">
        <f>'RES kWh ENTRY'!F147</f>
        <v>0</v>
      </c>
      <c r="G8" s="3">
        <f>'RES kWh ENTRY'!G147</f>
        <v>0</v>
      </c>
      <c r="H8" s="3">
        <f>'RES kWh ENTRY'!H147</f>
        <v>0</v>
      </c>
      <c r="I8" s="3">
        <f>'RES kWh ENTRY'!I147</f>
        <v>0</v>
      </c>
      <c r="J8" s="3">
        <f>'RES kWh ENTRY'!J147</f>
        <v>0</v>
      </c>
      <c r="K8" s="3">
        <f>'RES kWh ENTRY'!K147</f>
        <v>0</v>
      </c>
      <c r="L8" s="3">
        <f>'RES kWh ENTRY'!L147</f>
        <v>0</v>
      </c>
      <c r="M8" s="3">
        <f>'RES kWh ENTRY'!M147</f>
        <v>0</v>
      </c>
      <c r="N8" s="3">
        <f>'RES kWh ENTRY'!N147</f>
        <v>-1831.742724663744</v>
      </c>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row>
    <row r="9" spans="1:41" x14ac:dyDescent="0.25">
      <c r="A9" s="615"/>
      <c r="B9" s="12" t="s">
        <v>3</v>
      </c>
      <c r="C9" s="3">
        <f>'RES kWh ENTRY'!C148</f>
        <v>0</v>
      </c>
      <c r="D9" s="3">
        <f>'RES kWh ENTRY'!D148</f>
        <v>0</v>
      </c>
      <c r="E9" s="3">
        <f>'RES kWh ENTRY'!E148</f>
        <v>0</v>
      </c>
      <c r="F9" s="3">
        <f>'RES kWh ENTRY'!F148</f>
        <v>0</v>
      </c>
      <c r="G9" s="3">
        <f>'RES kWh ENTRY'!G148</f>
        <v>0</v>
      </c>
      <c r="H9" s="3">
        <f>'RES kWh ENTRY'!H148</f>
        <v>0</v>
      </c>
      <c r="I9" s="3">
        <f>'RES kWh ENTRY'!I148</f>
        <v>0</v>
      </c>
      <c r="J9" s="3">
        <f>'RES kWh ENTRY'!J148</f>
        <v>0</v>
      </c>
      <c r="K9" s="3">
        <f>'RES kWh ENTRY'!K148</f>
        <v>0</v>
      </c>
      <c r="L9" s="3">
        <f>'RES kWh ENTRY'!L148</f>
        <v>0</v>
      </c>
      <c r="M9" s="3">
        <f>'RES kWh ENTRY'!M148</f>
        <v>0</v>
      </c>
      <c r="N9" s="3">
        <f>'RES kWh ENTRY'!N148</f>
        <v>0</v>
      </c>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row>
    <row r="10" spans="1:41" x14ac:dyDescent="0.25">
      <c r="A10" s="615"/>
      <c r="B10" s="11" t="s">
        <v>4</v>
      </c>
      <c r="C10" s="3">
        <f>'RES kWh ENTRY'!C149</f>
        <v>0</v>
      </c>
      <c r="D10" s="3">
        <f>'RES kWh ENTRY'!D149</f>
        <v>0</v>
      </c>
      <c r="E10" s="3">
        <f>'RES kWh ENTRY'!E149</f>
        <v>0</v>
      </c>
      <c r="F10" s="3">
        <f>'RES kWh ENTRY'!F149</f>
        <v>0</v>
      </c>
      <c r="G10" s="3">
        <f>'RES kWh ENTRY'!G149</f>
        <v>0</v>
      </c>
      <c r="H10" s="3">
        <f>'RES kWh ENTRY'!H149</f>
        <v>0</v>
      </c>
      <c r="I10" s="3">
        <f>'RES kWh ENTRY'!I149</f>
        <v>0</v>
      </c>
      <c r="J10" s="3">
        <f>'RES kWh ENTRY'!J149</f>
        <v>0</v>
      </c>
      <c r="K10" s="3">
        <f>'RES kWh ENTRY'!K149</f>
        <v>0</v>
      </c>
      <c r="L10" s="3">
        <f>'RES kWh ENTRY'!L149</f>
        <v>0</v>
      </c>
      <c r="M10" s="3">
        <f>'RES kWh ENTRY'!M149</f>
        <v>0</v>
      </c>
      <c r="N10" s="3">
        <f>'RES kWh ENTRY'!N149</f>
        <v>0</v>
      </c>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row>
    <row r="11" spans="1:41" x14ac:dyDescent="0.25">
      <c r="A11" s="615"/>
      <c r="B11" s="11" t="s">
        <v>5</v>
      </c>
      <c r="C11" s="3">
        <f>'RES kWh ENTRY'!C150</f>
        <v>0</v>
      </c>
      <c r="D11" s="3">
        <f>'RES kWh ENTRY'!D150</f>
        <v>0</v>
      </c>
      <c r="E11" s="3">
        <f>'RES kWh ENTRY'!E150</f>
        <v>0</v>
      </c>
      <c r="F11" s="3">
        <f>'RES kWh ENTRY'!F150</f>
        <v>0</v>
      </c>
      <c r="G11" s="3">
        <f>'RES kWh ENTRY'!G150</f>
        <v>0</v>
      </c>
      <c r="H11" s="3">
        <f>'RES kWh ENTRY'!H150</f>
        <v>0</v>
      </c>
      <c r="I11" s="3">
        <f>'RES kWh ENTRY'!I150</f>
        <v>0</v>
      </c>
      <c r="J11" s="3">
        <f>'RES kWh ENTRY'!J150</f>
        <v>0</v>
      </c>
      <c r="K11" s="3">
        <f>'RES kWh ENTRY'!K150</f>
        <v>0</v>
      </c>
      <c r="L11" s="3">
        <f>'RES kWh ENTRY'!L150</f>
        <v>0</v>
      </c>
      <c r="M11" s="3">
        <f>'RES kWh ENTRY'!M150</f>
        <v>0</v>
      </c>
      <c r="N11" s="3">
        <f>'RES kWh ENTRY'!N150</f>
        <v>0</v>
      </c>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row>
    <row r="12" spans="1:41" x14ac:dyDescent="0.25">
      <c r="A12" s="615"/>
      <c r="B12" s="11" t="s">
        <v>6</v>
      </c>
      <c r="C12" s="3">
        <f>'RES kWh ENTRY'!C151</f>
        <v>0</v>
      </c>
      <c r="D12" s="3">
        <f>'RES kWh ENTRY'!D151</f>
        <v>0</v>
      </c>
      <c r="E12" s="3">
        <f>'RES kWh ENTRY'!E151</f>
        <v>0</v>
      </c>
      <c r="F12" s="3">
        <f>'RES kWh ENTRY'!F151</f>
        <v>0</v>
      </c>
      <c r="G12" s="3">
        <f>'RES kWh ENTRY'!G151</f>
        <v>0</v>
      </c>
      <c r="H12" s="3">
        <f>'RES kWh ENTRY'!H151</f>
        <v>0</v>
      </c>
      <c r="I12" s="3">
        <f>'RES kWh ENTRY'!I151</f>
        <v>0</v>
      </c>
      <c r="J12" s="3">
        <f>'RES kWh ENTRY'!J151</f>
        <v>0</v>
      </c>
      <c r="K12" s="3">
        <f>'RES kWh ENTRY'!K151</f>
        <v>0</v>
      </c>
      <c r="L12" s="3">
        <f>'RES kWh ENTRY'!L151</f>
        <v>0</v>
      </c>
      <c r="M12" s="3">
        <f>'RES kWh ENTRY'!M151</f>
        <v>0</v>
      </c>
      <c r="N12" s="3">
        <f>'RES kWh ENTRY'!N151</f>
        <v>0</v>
      </c>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row>
    <row r="13" spans="1:41" x14ac:dyDescent="0.25">
      <c r="A13" s="615"/>
      <c r="B13" s="11" t="s">
        <v>7</v>
      </c>
      <c r="C13" s="3">
        <f>'RES kWh ENTRY'!C152</f>
        <v>0</v>
      </c>
      <c r="D13" s="3">
        <f>'RES kWh ENTRY'!D152</f>
        <v>0</v>
      </c>
      <c r="E13" s="3">
        <f>'RES kWh ENTRY'!E152</f>
        <v>0</v>
      </c>
      <c r="F13" s="3">
        <f>'RES kWh ENTRY'!F152</f>
        <v>0</v>
      </c>
      <c r="G13" s="3">
        <f>'RES kWh ENTRY'!G152</f>
        <v>0</v>
      </c>
      <c r="H13" s="3">
        <f>'RES kWh ENTRY'!H152</f>
        <v>0</v>
      </c>
      <c r="I13" s="3">
        <f>'RES kWh ENTRY'!I152</f>
        <v>0</v>
      </c>
      <c r="J13" s="3">
        <f>'RES kWh ENTRY'!J152</f>
        <v>0</v>
      </c>
      <c r="K13" s="3">
        <f>'RES kWh ENTRY'!K152</f>
        <v>0</v>
      </c>
      <c r="L13" s="3">
        <f>'RES kWh ENTRY'!L152</f>
        <v>0</v>
      </c>
      <c r="M13" s="3">
        <f>'RES kWh ENTRY'!M152</f>
        <v>0</v>
      </c>
      <c r="N13" s="3">
        <f>'RES kWh ENTRY'!N152</f>
        <v>0</v>
      </c>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row>
    <row r="14" spans="1:41" x14ac:dyDescent="0.25">
      <c r="A14" s="615"/>
      <c r="B14" s="11" t="s">
        <v>8</v>
      </c>
      <c r="C14" s="3">
        <f>'RES kWh ENTRY'!C153</f>
        <v>0</v>
      </c>
      <c r="D14" s="3">
        <f>'RES kWh ENTRY'!D153</f>
        <v>0</v>
      </c>
      <c r="E14" s="3">
        <f>'RES kWh ENTRY'!E153</f>
        <v>0</v>
      </c>
      <c r="F14" s="3">
        <f>'RES kWh ENTRY'!F153</f>
        <v>0</v>
      </c>
      <c r="G14" s="3">
        <f>'RES kWh ENTRY'!G153</f>
        <v>0</v>
      </c>
      <c r="H14" s="3">
        <f>'RES kWh ENTRY'!H153</f>
        <v>0</v>
      </c>
      <c r="I14" s="3">
        <f>'RES kWh ENTRY'!I153</f>
        <v>0</v>
      </c>
      <c r="J14" s="3">
        <f>'RES kWh ENTRY'!J153</f>
        <v>0</v>
      </c>
      <c r="K14" s="3">
        <f>'RES kWh ENTRY'!K153</f>
        <v>0</v>
      </c>
      <c r="L14" s="3">
        <f>'RES kWh ENTRY'!L153</f>
        <v>0</v>
      </c>
      <c r="M14" s="3">
        <f>'RES kWh ENTRY'!M153</f>
        <v>0</v>
      </c>
      <c r="N14" s="3">
        <f>'RES kWh ENTRY'!N153</f>
        <v>0</v>
      </c>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row>
    <row r="15" spans="1:41" x14ac:dyDescent="0.25">
      <c r="A15" s="615"/>
      <c r="B15" s="176" t="s">
        <v>41</v>
      </c>
      <c r="C15" s="3">
        <f>'RES kWh ENTRY'!C154</f>
        <v>0</v>
      </c>
      <c r="D15" s="3">
        <f>'RES kWh ENTRY'!D154</f>
        <v>0</v>
      </c>
      <c r="E15" s="3">
        <f>'RES kWh ENTRY'!E154</f>
        <v>0</v>
      </c>
      <c r="F15" s="3">
        <f>'RES kWh ENTRY'!F154</f>
        <v>0</v>
      </c>
      <c r="G15" s="3">
        <f>'RES kWh ENTRY'!G154</f>
        <v>0</v>
      </c>
      <c r="H15" s="3">
        <f>'RES kWh ENTRY'!H154</f>
        <v>0</v>
      </c>
      <c r="I15" s="3">
        <f>'RES kWh ENTRY'!I154</f>
        <v>0</v>
      </c>
      <c r="J15" s="3">
        <f>'RES kWh ENTRY'!J154</f>
        <v>0</v>
      </c>
      <c r="K15" s="3">
        <f>'RES kWh ENTRY'!K154</f>
        <v>0</v>
      </c>
      <c r="L15" s="3">
        <f>'RES kWh ENTRY'!L154</f>
        <v>0</v>
      </c>
      <c r="M15" s="3">
        <f>'RES kWh ENTRY'!M154</f>
        <v>0</v>
      </c>
      <c r="N15" s="3">
        <f>'RES kWh ENTRY'!N154</f>
        <v>0</v>
      </c>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row>
    <row r="16" spans="1:41" x14ac:dyDescent="0.25">
      <c r="A16" s="615"/>
      <c r="B16" s="11" t="s">
        <v>11</v>
      </c>
      <c r="C16" s="3"/>
      <c r="D16" s="3"/>
      <c r="E16" s="222"/>
      <c r="F16" s="222"/>
      <c r="G16" s="222"/>
      <c r="H16" s="222"/>
      <c r="I16" s="222"/>
      <c r="J16" s="222"/>
      <c r="K16" s="222"/>
      <c r="L16" s="222"/>
      <c r="M16" s="222"/>
      <c r="N16" s="222"/>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row>
    <row r="17" spans="1:39" ht="15.75" thickBot="1" x14ac:dyDescent="0.3">
      <c r="A17" s="616"/>
      <c r="B17" s="177" t="s">
        <v>24</v>
      </c>
      <c r="C17" s="223">
        <f t="shared" ref="C17:N17" si="1">SUM(C5:C16)</f>
        <v>0</v>
      </c>
      <c r="D17" s="223">
        <f t="shared" si="1"/>
        <v>0</v>
      </c>
      <c r="E17" s="223">
        <f t="shared" si="1"/>
        <v>0</v>
      </c>
      <c r="F17" s="223">
        <f t="shared" si="1"/>
        <v>0</v>
      </c>
      <c r="G17" s="223">
        <f t="shared" si="1"/>
        <v>-2331.2523151509763</v>
      </c>
      <c r="H17" s="223">
        <f t="shared" si="1"/>
        <v>33368.195920453894</v>
      </c>
      <c r="I17" s="223">
        <f t="shared" si="1"/>
        <v>12929.183131575057</v>
      </c>
      <c r="J17" s="223">
        <f t="shared" si="1"/>
        <v>-23835.980354516116</v>
      </c>
      <c r="K17" s="223">
        <f t="shared" si="1"/>
        <v>0</v>
      </c>
      <c r="L17" s="223">
        <f t="shared" si="1"/>
        <v>0</v>
      </c>
      <c r="M17" s="223">
        <f t="shared" si="1"/>
        <v>0</v>
      </c>
      <c r="N17" s="223">
        <f t="shared" si="1"/>
        <v>-1831.742724663744</v>
      </c>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row>
    <row r="18" spans="1:39" ht="15.75" customHeight="1" x14ac:dyDescent="0.25">
      <c r="A18" s="414"/>
      <c r="B18" s="417"/>
      <c r="C18" s="418"/>
      <c r="D18" s="417"/>
      <c r="E18" s="418"/>
      <c r="F18" s="5"/>
      <c r="G18" s="417"/>
      <c r="H18" s="417"/>
      <c r="I18" s="418"/>
      <c r="J18" s="417"/>
      <c r="K18" s="417"/>
      <c r="L18" s="418"/>
      <c r="M18" s="279" t="s">
        <v>202</v>
      </c>
      <c r="N18" s="287">
        <f>SUM(C17:N17)</f>
        <v>18298.403657698113</v>
      </c>
    </row>
    <row r="19" spans="1:39" ht="15.75" customHeight="1" thickBot="1" x14ac:dyDescent="0.3"/>
    <row r="20" spans="1:39" ht="16.5" customHeight="1" thickBot="1" x14ac:dyDescent="0.3">
      <c r="A20" s="606" t="s">
        <v>16</v>
      </c>
      <c r="B20" s="17" t="s">
        <v>103</v>
      </c>
      <c r="C20" s="135">
        <f>C$4</f>
        <v>45292</v>
      </c>
      <c r="D20" s="135">
        <f t="shared" ref="D20:AM20" si="2">D$4</f>
        <v>45323</v>
      </c>
      <c r="E20" s="135">
        <f t="shared" si="2"/>
        <v>45352</v>
      </c>
      <c r="F20" s="135">
        <f t="shared" si="2"/>
        <v>45383</v>
      </c>
      <c r="G20" s="135">
        <f t="shared" si="2"/>
        <v>45413</v>
      </c>
      <c r="H20" s="135">
        <f t="shared" si="2"/>
        <v>45444</v>
      </c>
      <c r="I20" s="135">
        <f t="shared" si="2"/>
        <v>45474</v>
      </c>
      <c r="J20" s="135">
        <f t="shared" si="2"/>
        <v>45505</v>
      </c>
      <c r="K20" s="135">
        <f t="shared" si="2"/>
        <v>45536</v>
      </c>
      <c r="L20" s="135">
        <f t="shared" si="2"/>
        <v>45566</v>
      </c>
      <c r="M20" s="135">
        <f t="shared" si="2"/>
        <v>45597</v>
      </c>
      <c r="N20" s="135">
        <f t="shared" si="2"/>
        <v>45627</v>
      </c>
      <c r="O20" s="135">
        <f t="shared" si="2"/>
        <v>45658</v>
      </c>
      <c r="P20" s="135">
        <f t="shared" si="2"/>
        <v>45689</v>
      </c>
      <c r="Q20" s="135">
        <f t="shared" si="2"/>
        <v>45717</v>
      </c>
      <c r="R20" s="135">
        <f t="shared" si="2"/>
        <v>45748</v>
      </c>
      <c r="S20" s="135">
        <f t="shared" si="2"/>
        <v>45778</v>
      </c>
      <c r="T20" s="135">
        <f t="shared" si="2"/>
        <v>45809</v>
      </c>
      <c r="U20" s="135">
        <f t="shared" si="2"/>
        <v>45839</v>
      </c>
      <c r="V20" s="135">
        <f t="shared" si="2"/>
        <v>45870</v>
      </c>
      <c r="W20" s="135">
        <f t="shared" si="2"/>
        <v>45901</v>
      </c>
      <c r="X20" s="135">
        <f t="shared" si="2"/>
        <v>45931</v>
      </c>
      <c r="Y20" s="135">
        <f t="shared" si="2"/>
        <v>45962</v>
      </c>
      <c r="Z20" s="135">
        <f t="shared" si="2"/>
        <v>45992</v>
      </c>
      <c r="AA20" s="135">
        <f t="shared" si="2"/>
        <v>46023</v>
      </c>
      <c r="AB20" s="135">
        <f t="shared" si="2"/>
        <v>46054</v>
      </c>
      <c r="AC20" s="135">
        <f t="shared" si="2"/>
        <v>46082</v>
      </c>
      <c r="AD20" s="135">
        <f t="shared" si="2"/>
        <v>46113</v>
      </c>
      <c r="AE20" s="135">
        <f t="shared" si="2"/>
        <v>46143</v>
      </c>
      <c r="AF20" s="135">
        <f t="shared" si="2"/>
        <v>46174</v>
      </c>
      <c r="AG20" s="135">
        <f t="shared" si="2"/>
        <v>46204</v>
      </c>
      <c r="AH20" s="135">
        <f t="shared" si="2"/>
        <v>46235</v>
      </c>
      <c r="AI20" s="135">
        <f t="shared" si="2"/>
        <v>46266</v>
      </c>
      <c r="AJ20" s="135">
        <f t="shared" si="2"/>
        <v>46296</v>
      </c>
      <c r="AK20" s="135">
        <f t="shared" si="2"/>
        <v>46327</v>
      </c>
      <c r="AL20" s="135">
        <f t="shared" si="2"/>
        <v>46357</v>
      </c>
      <c r="AM20" s="135">
        <f t="shared" si="2"/>
        <v>46388</v>
      </c>
    </row>
    <row r="21" spans="1:39" ht="15.75" x14ac:dyDescent="0.25">
      <c r="A21" s="607"/>
      <c r="B21" s="13" t="s">
        <v>28</v>
      </c>
      <c r="C21" s="23">
        <f t="shared" ref="C21:AM21" si="3">((C17*C$28))*C$2</f>
        <v>0</v>
      </c>
      <c r="D21" s="23">
        <f t="shared" si="3"/>
        <v>0</v>
      </c>
      <c r="E21" s="23">
        <f t="shared" si="3"/>
        <v>0</v>
      </c>
      <c r="F21" s="23">
        <f t="shared" si="3"/>
        <v>0</v>
      </c>
      <c r="G21" s="23">
        <f t="shared" si="3"/>
        <v>-91.521935264817628</v>
      </c>
      <c r="H21" s="23">
        <f t="shared" si="3"/>
        <v>2646.835373621836</v>
      </c>
      <c r="I21" s="23">
        <f t="shared" si="3"/>
        <v>1025.5279374359322</v>
      </c>
      <c r="J21" s="23">
        <f t="shared" si="3"/>
        <v>-1890.5960701811193</v>
      </c>
      <c r="K21" s="23">
        <f t="shared" si="3"/>
        <v>0</v>
      </c>
      <c r="L21" s="23">
        <f t="shared" si="3"/>
        <v>0</v>
      </c>
      <c r="M21" s="23">
        <f t="shared" si="3"/>
        <v>0</v>
      </c>
      <c r="N21" s="23">
        <f t="shared" si="3"/>
        <v>-66.639716194629344</v>
      </c>
      <c r="O21" s="23">
        <f t="shared" si="3"/>
        <v>0</v>
      </c>
      <c r="P21" s="23">
        <f t="shared" si="3"/>
        <v>0</v>
      </c>
      <c r="Q21" s="23">
        <f t="shared" si="3"/>
        <v>0</v>
      </c>
      <c r="R21" s="23">
        <f t="shared" si="3"/>
        <v>0</v>
      </c>
      <c r="S21" s="23">
        <f t="shared" si="3"/>
        <v>0</v>
      </c>
      <c r="T21" s="23">
        <f t="shared" si="3"/>
        <v>0</v>
      </c>
      <c r="U21" s="23">
        <f t="shared" si="3"/>
        <v>0</v>
      </c>
      <c r="V21" s="23">
        <f t="shared" si="3"/>
        <v>0</v>
      </c>
      <c r="W21" s="23">
        <f t="shared" si="3"/>
        <v>0</v>
      </c>
      <c r="X21" s="23">
        <f t="shared" si="3"/>
        <v>0</v>
      </c>
      <c r="Y21" s="23">
        <f t="shared" si="3"/>
        <v>0</v>
      </c>
      <c r="Z21" s="23">
        <f t="shared" si="3"/>
        <v>0</v>
      </c>
      <c r="AA21" s="23">
        <f t="shared" si="3"/>
        <v>0</v>
      </c>
      <c r="AB21" s="23">
        <f t="shared" si="3"/>
        <v>0</v>
      </c>
      <c r="AC21" s="23">
        <f t="shared" si="3"/>
        <v>0</v>
      </c>
      <c r="AD21" s="23">
        <f t="shared" si="3"/>
        <v>0</v>
      </c>
      <c r="AE21" s="23">
        <f t="shared" si="3"/>
        <v>0</v>
      </c>
      <c r="AF21" s="23">
        <f t="shared" si="3"/>
        <v>0</v>
      </c>
      <c r="AG21" s="23">
        <f t="shared" si="3"/>
        <v>0</v>
      </c>
      <c r="AH21" s="23">
        <f t="shared" si="3"/>
        <v>0</v>
      </c>
      <c r="AI21" s="23">
        <f t="shared" si="3"/>
        <v>0</v>
      </c>
      <c r="AJ21" s="23">
        <f t="shared" si="3"/>
        <v>0</v>
      </c>
      <c r="AK21" s="23">
        <f t="shared" si="3"/>
        <v>0</v>
      </c>
      <c r="AL21" s="23">
        <f t="shared" si="3"/>
        <v>0</v>
      </c>
      <c r="AM21" s="23">
        <f t="shared" si="3"/>
        <v>0</v>
      </c>
    </row>
    <row r="22" spans="1:39" ht="15.75" x14ac:dyDescent="0.25">
      <c r="A22" s="607"/>
      <c r="B22" s="1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row>
    <row r="23" spans="1:39" ht="15.75" x14ac:dyDescent="0.25">
      <c r="A23" s="607"/>
      <c r="B23" s="13" t="s">
        <v>243</v>
      </c>
      <c r="C23" s="23">
        <f>C21</f>
        <v>0</v>
      </c>
      <c r="D23" s="23">
        <f t="shared" ref="D23:AM23" si="4">C23+D21</f>
        <v>0</v>
      </c>
      <c r="E23" s="23">
        <f t="shared" si="4"/>
        <v>0</v>
      </c>
      <c r="F23" s="23">
        <f t="shared" si="4"/>
        <v>0</v>
      </c>
      <c r="G23" s="23">
        <f t="shared" si="4"/>
        <v>-91.521935264817628</v>
      </c>
      <c r="H23" s="23">
        <f t="shared" si="4"/>
        <v>2555.3134383570182</v>
      </c>
      <c r="I23" s="23">
        <f t="shared" si="4"/>
        <v>3580.8413757929502</v>
      </c>
      <c r="J23" s="23">
        <f t="shared" si="4"/>
        <v>1690.2453056118309</v>
      </c>
      <c r="K23" s="23">
        <f t="shared" si="4"/>
        <v>1690.2453056118309</v>
      </c>
      <c r="L23" s="23">
        <f t="shared" si="4"/>
        <v>1690.2453056118309</v>
      </c>
      <c r="M23" s="23">
        <f t="shared" si="4"/>
        <v>1690.2453056118309</v>
      </c>
      <c r="N23" s="23">
        <f t="shared" si="4"/>
        <v>1623.6055894172016</v>
      </c>
      <c r="O23" s="23">
        <f t="shared" si="4"/>
        <v>1623.6055894172016</v>
      </c>
      <c r="P23" s="23">
        <f t="shared" si="4"/>
        <v>1623.6055894172016</v>
      </c>
      <c r="Q23" s="23">
        <f t="shared" si="4"/>
        <v>1623.6055894172016</v>
      </c>
      <c r="R23" s="23">
        <f t="shared" si="4"/>
        <v>1623.6055894172016</v>
      </c>
      <c r="S23" s="23">
        <f t="shared" si="4"/>
        <v>1623.6055894172016</v>
      </c>
      <c r="T23" s="23">
        <f t="shared" si="4"/>
        <v>1623.6055894172016</v>
      </c>
      <c r="U23" s="23">
        <f t="shared" si="4"/>
        <v>1623.6055894172016</v>
      </c>
      <c r="V23" s="23">
        <f t="shared" si="4"/>
        <v>1623.6055894172016</v>
      </c>
      <c r="W23" s="23">
        <f t="shared" si="4"/>
        <v>1623.6055894172016</v>
      </c>
      <c r="X23" s="23">
        <f t="shared" si="4"/>
        <v>1623.6055894172016</v>
      </c>
      <c r="Y23" s="23">
        <f t="shared" si="4"/>
        <v>1623.6055894172016</v>
      </c>
      <c r="Z23" s="23">
        <f t="shared" si="4"/>
        <v>1623.6055894172016</v>
      </c>
      <c r="AA23" s="23">
        <f t="shared" si="4"/>
        <v>1623.6055894172016</v>
      </c>
      <c r="AB23" s="23">
        <f t="shared" si="4"/>
        <v>1623.6055894172016</v>
      </c>
      <c r="AC23" s="23">
        <f t="shared" si="4"/>
        <v>1623.6055894172016</v>
      </c>
      <c r="AD23" s="23">
        <f t="shared" si="4"/>
        <v>1623.6055894172016</v>
      </c>
      <c r="AE23" s="23">
        <f t="shared" si="4"/>
        <v>1623.6055894172016</v>
      </c>
      <c r="AF23" s="23">
        <f t="shared" si="4"/>
        <v>1623.6055894172016</v>
      </c>
      <c r="AG23" s="23">
        <f t="shared" si="4"/>
        <v>1623.6055894172016</v>
      </c>
      <c r="AH23" s="23">
        <f t="shared" si="4"/>
        <v>1623.6055894172016</v>
      </c>
      <c r="AI23" s="23">
        <f t="shared" si="4"/>
        <v>1623.6055894172016</v>
      </c>
      <c r="AJ23" s="23">
        <f t="shared" si="4"/>
        <v>1623.6055894172016</v>
      </c>
      <c r="AK23" s="23">
        <f t="shared" si="4"/>
        <v>1623.6055894172016</v>
      </c>
      <c r="AL23" s="23">
        <f t="shared" si="4"/>
        <v>1623.6055894172016</v>
      </c>
      <c r="AM23" s="23">
        <f t="shared" si="4"/>
        <v>1623.6055894172016</v>
      </c>
    </row>
    <row r="24" spans="1:39" x14ac:dyDescent="0.25">
      <c r="A24" s="414"/>
      <c r="B24" s="415"/>
      <c r="C24" s="414"/>
      <c r="D24" s="414"/>
      <c r="E24" s="414"/>
      <c r="F24" s="414"/>
      <c r="G24" s="414"/>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L24" s="414"/>
      <c r="AM24" s="414"/>
    </row>
    <row r="25" spans="1:39" x14ac:dyDescent="0.25">
      <c r="B25" s="416"/>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4"/>
    </row>
    <row r="26" spans="1:39" ht="15.75" thickBot="1" x14ac:dyDescent="0.3">
      <c r="E26" s="183"/>
    </row>
    <row r="27" spans="1:39" ht="15" customHeight="1" thickBot="1" x14ac:dyDescent="0.3">
      <c r="A27" s="412"/>
      <c r="B27" s="677" t="s">
        <v>157</v>
      </c>
      <c r="C27" s="135">
        <f>C$4</f>
        <v>45292</v>
      </c>
      <c r="D27" s="135">
        <f t="shared" ref="D27:AM27" si="5">D$4</f>
        <v>45323</v>
      </c>
      <c r="E27" s="135">
        <f t="shared" si="5"/>
        <v>45352</v>
      </c>
      <c r="F27" s="135">
        <f t="shared" si="5"/>
        <v>45383</v>
      </c>
      <c r="G27" s="135">
        <f t="shared" si="5"/>
        <v>45413</v>
      </c>
      <c r="H27" s="135">
        <f t="shared" si="5"/>
        <v>45444</v>
      </c>
      <c r="I27" s="135">
        <f t="shared" si="5"/>
        <v>45474</v>
      </c>
      <c r="J27" s="135">
        <f t="shared" si="5"/>
        <v>45505</v>
      </c>
      <c r="K27" s="135">
        <f t="shared" si="5"/>
        <v>45536</v>
      </c>
      <c r="L27" s="135">
        <f t="shared" si="5"/>
        <v>45566</v>
      </c>
      <c r="M27" s="135">
        <f t="shared" si="5"/>
        <v>45597</v>
      </c>
      <c r="N27" s="135">
        <f t="shared" si="5"/>
        <v>45627</v>
      </c>
      <c r="O27" s="135">
        <f t="shared" si="5"/>
        <v>45658</v>
      </c>
      <c r="P27" s="135">
        <f t="shared" si="5"/>
        <v>45689</v>
      </c>
      <c r="Q27" s="135">
        <f t="shared" si="5"/>
        <v>45717</v>
      </c>
      <c r="R27" s="135">
        <f t="shared" si="5"/>
        <v>45748</v>
      </c>
      <c r="S27" s="135">
        <f t="shared" si="5"/>
        <v>45778</v>
      </c>
      <c r="T27" s="135">
        <f t="shared" si="5"/>
        <v>45809</v>
      </c>
      <c r="U27" s="135">
        <f t="shared" si="5"/>
        <v>45839</v>
      </c>
      <c r="V27" s="135">
        <f t="shared" si="5"/>
        <v>45870</v>
      </c>
      <c r="W27" s="135">
        <f t="shared" si="5"/>
        <v>45901</v>
      </c>
      <c r="X27" s="135">
        <f t="shared" si="5"/>
        <v>45931</v>
      </c>
      <c r="Y27" s="135">
        <f t="shared" si="5"/>
        <v>45962</v>
      </c>
      <c r="Z27" s="135">
        <f t="shared" si="5"/>
        <v>45992</v>
      </c>
      <c r="AA27" s="135">
        <f t="shared" si="5"/>
        <v>46023</v>
      </c>
      <c r="AB27" s="135">
        <f t="shared" si="5"/>
        <v>46054</v>
      </c>
      <c r="AC27" s="135">
        <f t="shared" si="5"/>
        <v>46082</v>
      </c>
      <c r="AD27" s="135">
        <f t="shared" si="5"/>
        <v>46113</v>
      </c>
      <c r="AE27" s="135">
        <f t="shared" si="5"/>
        <v>46143</v>
      </c>
      <c r="AF27" s="135">
        <f t="shared" si="5"/>
        <v>46174</v>
      </c>
      <c r="AG27" s="135">
        <f t="shared" si="5"/>
        <v>46204</v>
      </c>
      <c r="AH27" s="135">
        <f t="shared" si="5"/>
        <v>46235</v>
      </c>
      <c r="AI27" s="135">
        <f t="shared" si="5"/>
        <v>46266</v>
      </c>
      <c r="AJ27" s="135">
        <f t="shared" si="5"/>
        <v>46296</v>
      </c>
      <c r="AK27" s="135">
        <f t="shared" si="5"/>
        <v>46327</v>
      </c>
      <c r="AL27" s="135">
        <f t="shared" si="5"/>
        <v>46357</v>
      </c>
      <c r="AM27" s="135">
        <f t="shared" si="5"/>
        <v>46388</v>
      </c>
    </row>
    <row r="28" spans="1:39" ht="15.75" customHeight="1" thickBot="1" x14ac:dyDescent="0.3">
      <c r="A28" s="412"/>
      <c r="B28" s="678"/>
      <c r="C28" s="413">
        <f>' 1M - RES'!C78</f>
        <v>5.3462000000000003E-2</v>
      </c>
      <c r="D28" s="413">
        <f>' 1M - RES'!D78</f>
        <v>5.3289999999999997E-2</v>
      </c>
      <c r="E28" s="413">
        <f>' 1M - RES'!E78</f>
        <v>5.4837999999999998E-2</v>
      </c>
      <c r="F28" s="413">
        <f>' 1M - RES'!F78</f>
        <v>5.9094000000000001E-2</v>
      </c>
      <c r="G28" s="413">
        <f>' 1M - RES'!G78</f>
        <v>6.0398E-2</v>
      </c>
      <c r="H28" s="413">
        <f>' 1M - RES'!H78</f>
        <v>0.122034</v>
      </c>
      <c r="I28" s="413">
        <f>' 1M - RES'!I78</f>
        <v>0.122029</v>
      </c>
      <c r="J28" s="413">
        <f>' 1M - RES'!J78</f>
        <v>0.122026</v>
      </c>
      <c r="K28" s="413">
        <f>' 1M - RES'!K78</f>
        <v>0.12202499999999999</v>
      </c>
      <c r="L28" s="413">
        <f>' 1M - RES'!L78</f>
        <v>5.5929E-2</v>
      </c>
      <c r="M28" s="413">
        <f>' 1M - RES'!M78</f>
        <v>5.9523E-2</v>
      </c>
      <c r="N28" s="413">
        <f>' 1M - RES'!N78</f>
        <v>5.5969999999999999E-2</v>
      </c>
      <c r="O28" s="413">
        <f>' 1M - RES'!O78</f>
        <v>5.3462000000000003E-2</v>
      </c>
      <c r="P28" s="413">
        <f>' 1M - RES'!P78</f>
        <v>5.3289999999999997E-2</v>
      </c>
      <c r="Q28" s="413">
        <f>' 1M - RES'!Q78</f>
        <v>5.4837999999999998E-2</v>
      </c>
      <c r="R28" s="413">
        <f>' 1M - RES'!R78</f>
        <v>5.9094000000000001E-2</v>
      </c>
      <c r="S28" s="413">
        <f>' 1M - RES'!S78</f>
        <v>6.0398E-2</v>
      </c>
      <c r="T28" s="438">
        <f>' 1M - RES'!T78</f>
        <v>0.140954</v>
      </c>
      <c r="U28" s="438">
        <f>' 1M - RES'!U78</f>
        <v>0.14096900000000001</v>
      </c>
      <c r="V28" s="438">
        <f>' 1M - RES'!V78</f>
        <v>0.14092399999999999</v>
      </c>
      <c r="W28" s="438">
        <f>' 1M - RES'!W78</f>
        <v>0.14091400000000001</v>
      </c>
      <c r="X28" s="438">
        <f>' 1M - RES'!X78</f>
        <v>6.6656999999999994E-2</v>
      </c>
      <c r="Y28" s="438">
        <f>' 1M - RES'!Y78</f>
        <v>6.9969000000000003E-2</v>
      </c>
      <c r="Z28" s="438">
        <f>' 1M - RES'!Z78</f>
        <v>6.4913999999999999E-2</v>
      </c>
      <c r="AA28" s="438">
        <f>' 1M - RES'!AA78</f>
        <v>6.2024000000000003E-2</v>
      </c>
      <c r="AB28" s="438">
        <f>' 1M - RES'!AB78</f>
        <v>6.2408999999999999E-2</v>
      </c>
      <c r="AC28" s="438">
        <f>' 1M - RES'!AC78</f>
        <v>6.6390000000000005E-2</v>
      </c>
      <c r="AD28" s="438">
        <f>' 1M - RES'!AD78</f>
        <v>6.6797999999999996E-2</v>
      </c>
      <c r="AE28" s="438">
        <f>' 1M - RES'!AE78</f>
        <v>7.0060999999999998E-2</v>
      </c>
      <c r="AF28" s="438">
        <f>' 1M - RES'!AF78</f>
        <v>0.140954</v>
      </c>
      <c r="AG28" s="438">
        <f>' 1M - RES'!AG78</f>
        <v>0.14096900000000001</v>
      </c>
      <c r="AH28" s="438">
        <f>' 1M - RES'!AH78</f>
        <v>0.14092399999999999</v>
      </c>
      <c r="AI28" s="438">
        <f>' 1M - RES'!AI78</f>
        <v>0.14091400000000001</v>
      </c>
      <c r="AJ28" s="438">
        <f>' 1M - RES'!AJ78</f>
        <v>6.6656999999999994E-2</v>
      </c>
      <c r="AK28" s="438">
        <f>' 1M - RES'!AK78</f>
        <v>6.9969000000000003E-2</v>
      </c>
      <c r="AL28" s="438">
        <f>' 1M - RES'!AL78</f>
        <v>6.4913999999999999E-2</v>
      </c>
      <c r="AM28" s="438">
        <f>' 1M - RES'!AM78</f>
        <v>6.2024000000000003E-2</v>
      </c>
    </row>
    <row r="29" spans="1:39" x14ac:dyDescent="0.25">
      <c r="C29" s="379" t="s">
        <v>219</v>
      </c>
      <c r="T29" s="431" t="s">
        <v>248</v>
      </c>
    </row>
    <row r="43" spans="4:10" x14ac:dyDescent="0.25">
      <c r="J43" s="5"/>
    </row>
    <row r="44" spans="4:10" x14ac:dyDescent="0.25">
      <c r="D44" s="6"/>
    </row>
  </sheetData>
  <mergeCells count="3">
    <mergeCell ref="A4:A17"/>
    <mergeCell ref="A20:A23"/>
    <mergeCell ref="B27:B28"/>
  </mergeCells>
  <pageMargins left="0.7" right="0.7" top="0.75" bottom="0.75" header="0.3" footer="0.3"/>
  <pageSetup orientation="portrait" r:id="rId1"/>
  <headerFooter>
    <oddFooter>&amp;RSchedule JNG-D7.F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5"/>
  <sheetViews>
    <sheetView workbookViewId="0">
      <selection activeCell="D15" sqref="D15"/>
    </sheetView>
  </sheetViews>
  <sheetFormatPr defaultRowHeight="15" x14ac:dyDescent="0.25"/>
  <cols>
    <col min="1" max="1" width="22" customWidth="1"/>
    <col min="2" max="2" width="6.42578125" customWidth="1"/>
    <col min="3" max="3" width="15.5703125" customWidth="1"/>
    <col min="18" max="18" width="11.7109375" customWidth="1"/>
  </cols>
  <sheetData>
    <row r="1" spans="1:30" x14ac:dyDescent="0.25">
      <c r="A1" s="1" t="s">
        <v>182</v>
      </c>
    </row>
    <row r="3" spans="1:30" x14ac:dyDescent="0.25">
      <c r="A3" s="304" t="s">
        <v>206</v>
      </c>
      <c r="R3" t="s">
        <v>211</v>
      </c>
    </row>
    <row r="4" spans="1:30" x14ac:dyDescent="0.25">
      <c r="D4" s="289">
        <f>'RES kWh ENTRY'!C3</f>
        <v>45292</v>
      </c>
      <c r="E4" s="289">
        <f>'RES kWh ENTRY'!D3</f>
        <v>45323</v>
      </c>
      <c r="F4" s="289">
        <f>'RES kWh ENTRY'!E3</f>
        <v>45352</v>
      </c>
      <c r="G4" s="289">
        <f>'RES kWh ENTRY'!F3</f>
        <v>45383</v>
      </c>
      <c r="H4" s="289">
        <f>'RES kWh ENTRY'!G3</f>
        <v>45413</v>
      </c>
      <c r="I4" s="289">
        <f>'RES kWh ENTRY'!H3</f>
        <v>45444</v>
      </c>
      <c r="J4" s="289">
        <f>'RES kWh ENTRY'!I3</f>
        <v>45474</v>
      </c>
      <c r="K4" s="289">
        <f>'RES kWh ENTRY'!J3</f>
        <v>45505</v>
      </c>
      <c r="L4" s="289">
        <f>'RES kWh ENTRY'!K3</f>
        <v>45536</v>
      </c>
      <c r="M4" s="289">
        <f>'RES kWh ENTRY'!L3</f>
        <v>45566</v>
      </c>
      <c r="N4" s="289">
        <f>'RES kWh ENTRY'!M3</f>
        <v>45597</v>
      </c>
      <c r="O4" s="289" t="str">
        <f>'RES kWh ENTRY'!N3</f>
        <v>Dec-24 +</v>
      </c>
      <c r="S4" s="289">
        <f>D4</f>
        <v>45292</v>
      </c>
      <c r="T4" s="289">
        <f t="shared" ref="T4:AD4" si="0">E4</f>
        <v>45323</v>
      </c>
      <c r="U4" s="289">
        <f t="shared" si="0"/>
        <v>45352</v>
      </c>
      <c r="V4" s="289">
        <f t="shared" si="0"/>
        <v>45383</v>
      </c>
      <c r="W4" s="289">
        <f t="shared" si="0"/>
        <v>45413</v>
      </c>
      <c r="X4" s="289">
        <f t="shared" si="0"/>
        <v>45444</v>
      </c>
      <c r="Y4" s="289">
        <f t="shared" si="0"/>
        <v>45474</v>
      </c>
      <c r="Z4" s="289">
        <f t="shared" si="0"/>
        <v>45505</v>
      </c>
      <c r="AA4" s="289">
        <f t="shared" si="0"/>
        <v>45536</v>
      </c>
      <c r="AB4" s="289">
        <f t="shared" si="0"/>
        <v>45566</v>
      </c>
      <c r="AC4" s="289">
        <f t="shared" si="0"/>
        <v>45597</v>
      </c>
      <c r="AD4" s="289" t="str">
        <f t="shared" si="0"/>
        <v>Dec-24 +</v>
      </c>
    </row>
    <row r="5" spans="1:30" x14ac:dyDescent="0.25">
      <c r="A5" t="s">
        <v>204</v>
      </c>
      <c r="B5" t="s">
        <v>33</v>
      </c>
      <c r="C5" t="s">
        <v>205</v>
      </c>
      <c r="D5" s="458"/>
      <c r="E5" s="458"/>
      <c r="F5" s="458"/>
      <c r="G5" s="458"/>
      <c r="H5" s="458"/>
      <c r="I5" s="458"/>
      <c r="J5" s="458"/>
      <c r="K5" s="458"/>
      <c r="L5" s="458"/>
      <c r="M5" s="458"/>
      <c r="N5" s="458"/>
      <c r="O5" s="517"/>
      <c r="R5" t="s">
        <v>212</v>
      </c>
      <c r="S5" s="358" t="str">
        <f>IF('REVISED SUMMARY'!AO54=0,"NO INPUTS","OK")</f>
        <v>NO INPUTS</v>
      </c>
      <c r="T5" s="358" t="str">
        <f>IF('REVISED SUMMARY'!AP54=0,"NO INPUTS","OK")</f>
        <v>OK</v>
      </c>
      <c r="U5" s="358" t="str">
        <f>IF('REVISED SUMMARY'!AQ54=0,"NO INPUTS","OK")</f>
        <v>OK</v>
      </c>
      <c r="V5" s="358" t="str">
        <f>IF('REVISED SUMMARY'!AR54=0,"NO INPUTS","OK")</f>
        <v>OK</v>
      </c>
      <c r="W5" s="371" t="str">
        <f>IF('REVISED SUMMARY'!AS54=0,"NO INPUTS","OK")</f>
        <v>OK</v>
      </c>
      <c r="X5" s="358" t="str">
        <f>IF('REVISED SUMMARY'!AT54=0,"NO INPUTS","OK")</f>
        <v>OK</v>
      </c>
      <c r="Y5" s="358" t="str">
        <f>IF('REVISED SUMMARY'!AU54=0,"NO INPUTS","OK")</f>
        <v>OK</v>
      </c>
      <c r="Z5" s="358" t="str">
        <f>IF('REVISED SUMMARY'!AV54=0,"NO INPUTS","OK")</f>
        <v>OK</v>
      </c>
      <c r="AA5" s="358" t="str">
        <f>IF('REVISED SUMMARY'!AW54=0,"NO INPUTS","OK")</f>
        <v>OK</v>
      </c>
      <c r="AB5" s="358" t="str">
        <f>IF('REVISED SUMMARY'!AX54=0,"NO INPUTS","OK")</f>
        <v>OK</v>
      </c>
      <c r="AC5" s="358" t="str">
        <f>IF('REVISED SUMMARY'!AY54=0,"NO INPUTS","OK")</f>
        <v>OK</v>
      </c>
      <c r="AD5" s="358" t="str">
        <f>IF('REVISED SUMMARY'!AZ54=0,"NO INPUTS","OK")</f>
        <v>OK</v>
      </c>
    </row>
    <row r="8" spans="1:30" x14ac:dyDescent="0.25">
      <c r="A8" s="304" t="s">
        <v>207</v>
      </c>
      <c r="D8" t="s">
        <v>33</v>
      </c>
    </row>
    <row r="9" spans="1:30" x14ac:dyDescent="0.25">
      <c r="A9" t="s">
        <v>183</v>
      </c>
      <c r="B9" t="s">
        <v>28</v>
      </c>
      <c r="C9" t="s">
        <v>184</v>
      </c>
      <c r="D9" s="6" t="b">
        <f>'RES kWh ENTRY'!O169='RES kWh ENTRY'!P170</f>
        <v>1</v>
      </c>
    </row>
    <row r="10" spans="1:30" x14ac:dyDescent="0.25">
      <c r="B10" t="s">
        <v>28</v>
      </c>
      <c r="C10" t="s">
        <v>185</v>
      </c>
      <c r="D10" s="6">
        <f>'RES kWh ENTRY'!O183-'RES kWh ENTRY'!P183</f>
        <v>-9.3132257461547852E-9</v>
      </c>
    </row>
    <row r="11" spans="1:30" x14ac:dyDescent="0.25">
      <c r="B11" t="s">
        <v>28</v>
      </c>
      <c r="C11" t="s">
        <v>186</v>
      </c>
      <c r="D11" s="6" t="b">
        <f>'RES kWh ENTRY'!O184='RES kWh ENTRY'!P184</f>
        <v>1</v>
      </c>
    </row>
    <row r="12" spans="1:30" x14ac:dyDescent="0.25">
      <c r="A12" t="s">
        <v>187</v>
      </c>
      <c r="B12" t="s">
        <v>29</v>
      </c>
      <c r="C12" t="s">
        <v>184</v>
      </c>
      <c r="D12">
        <f>'BIZ kWh ENTRY'!O177-'BIZ kWh ENTRY'!P177</f>
        <v>0</v>
      </c>
    </row>
    <row r="13" spans="1:30" x14ac:dyDescent="0.25">
      <c r="B13" t="s">
        <v>29</v>
      </c>
      <c r="C13" t="s">
        <v>185</v>
      </c>
      <c r="D13" t="b">
        <f>'BIZ kWh ENTRY'!O193='BIZ kWh ENTRY'!P193</f>
        <v>1</v>
      </c>
    </row>
    <row r="14" spans="1:30" x14ac:dyDescent="0.25">
      <c r="B14" t="s">
        <v>29</v>
      </c>
      <c r="C14" t="s">
        <v>188</v>
      </c>
      <c r="D14" t="b">
        <f>'BIZ kWh ENTRY'!O113='BIZ kWh ENTRY'!P113</f>
        <v>1</v>
      </c>
    </row>
    <row r="15" spans="1:30" x14ac:dyDescent="0.25">
      <c r="B15" t="s">
        <v>29</v>
      </c>
      <c r="C15" t="s">
        <v>186</v>
      </c>
      <c r="D15">
        <f>'BIZ kWh ENTRY'!O194-'BIZ kWh ENTRY'!P194</f>
        <v>0</v>
      </c>
    </row>
    <row r="16" spans="1:30" x14ac:dyDescent="0.25">
      <c r="B16" t="s">
        <v>30</v>
      </c>
      <c r="C16" t="s">
        <v>184</v>
      </c>
      <c r="D16" t="b">
        <f>'BIZ kWh ENTRY'!AE177='BIZ kWh ENTRY'!AF177</f>
        <v>1</v>
      </c>
    </row>
    <row r="17" spans="1:5" x14ac:dyDescent="0.25">
      <c r="B17" t="s">
        <v>30</v>
      </c>
      <c r="C17" t="s">
        <v>185</v>
      </c>
      <c r="D17" t="b">
        <f>'BIZ kWh ENTRY'!AE193='BIZ kWh ENTRY'!AF193</f>
        <v>1</v>
      </c>
    </row>
    <row r="18" spans="1:5" x14ac:dyDescent="0.25">
      <c r="B18" t="s">
        <v>30</v>
      </c>
      <c r="C18" t="s">
        <v>188</v>
      </c>
      <c r="D18" t="b">
        <f>'BIZ kWh ENTRY'!AE113='BIZ kWh ENTRY'!AF113</f>
        <v>1</v>
      </c>
    </row>
    <row r="19" spans="1:5" x14ac:dyDescent="0.25">
      <c r="B19" t="s">
        <v>30</v>
      </c>
      <c r="C19" t="s">
        <v>186</v>
      </c>
      <c r="D19" s="6" t="b">
        <f>'BIZ kWh ENTRY'!AE194='BIZ kWh ENTRY'!AF194</f>
        <v>1</v>
      </c>
    </row>
    <row r="20" spans="1:5" x14ac:dyDescent="0.25">
      <c r="B20" t="s">
        <v>31</v>
      </c>
      <c r="C20" t="s">
        <v>184</v>
      </c>
      <c r="D20" t="b">
        <f>'BIZ kWh ENTRY'!AU177='BIZ kWh ENTRY'!AV177</f>
        <v>1</v>
      </c>
    </row>
    <row r="21" spans="1:5" x14ac:dyDescent="0.25">
      <c r="B21" t="s">
        <v>31</v>
      </c>
      <c r="C21" t="s">
        <v>185</v>
      </c>
      <c r="D21" t="b">
        <f>'BIZ kWh ENTRY'!AU193='BIZ kWh ENTRY'!AV193</f>
        <v>1</v>
      </c>
    </row>
    <row r="22" spans="1:5" x14ac:dyDescent="0.25">
      <c r="B22" t="s">
        <v>31</v>
      </c>
      <c r="C22" t="s">
        <v>188</v>
      </c>
      <c r="D22" t="b">
        <f>'BIZ kWh ENTRY'!AU113='BIZ kWh ENTRY'!AV113</f>
        <v>1</v>
      </c>
    </row>
    <row r="23" spans="1:5" x14ac:dyDescent="0.25">
      <c r="B23" t="s">
        <v>31</v>
      </c>
      <c r="C23" t="s">
        <v>186</v>
      </c>
      <c r="D23" t="b">
        <f>'BIZ kWh ENTRY'!AU194='BIZ kWh ENTRY'!AV194</f>
        <v>1</v>
      </c>
    </row>
    <row r="24" spans="1:5" x14ac:dyDescent="0.25">
      <c r="B24" t="s">
        <v>32</v>
      </c>
      <c r="C24" t="s">
        <v>184</v>
      </c>
      <c r="D24" t="b">
        <f>'BIZ kWh ENTRY'!BK177='BIZ kWh ENTRY'!BL177</f>
        <v>1</v>
      </c>
    </row>
    <row r="25" spans="1:5" x14ac:dyDescent="0.25">
      <c r="B25" t="s">
        <v>32</v>
      </c>
      <c r="C25" t="s">
        <v>185</v>
      </c>
      <c r="D25" t="b">
        <f>'BIZ kWh ENTRY'!BK193='BIZ kWh ENTRY'!BL193</f>
        <v>1</v>
      </c>
    </row>
    <row r="26" spans="1:5" x14ac:dyDescent="0.25">
      <c r="B26" t="s">
        <v>32</v>
      </c>
      <c r="C26" t="s">
        <v>188</v>
      </c>
      <c r="D26" t="b">
        <f>'BIZ kWh ENTRY'!BK113='BIZ kWh ENTRY'!BL113</f>
        <v>1</v>
      </c>
    </row>
    <row r="27" spans="1:5" x14ac:dyDescent="0.25">
      <c r="B27" t="s">
        <v>32</v>
      </c>
      <c r="C27" t="s">
        <v>186</v>
      </c>
      <c r="D27" t="b">
        <f>'BIZ kWh ENTRY'!BK194='BIZ kWh ENTRY'!BL194</f>
        <v>1</v>
      </c>
    </row>
    <row r="28" spans="1:5" x14ac:dyDescent="0.25">
      <c r="A28" t="s">
        <v>189</v>
      </c>
      <c r="C28" t="s">
        <v>184</v>
      </c>
      <c r="D28" s="305" t="b">
        <f>'BIZ SUM'!O177='BIZ SUM'!P177</f>
        <v>1</v>
      </c>
      <c r="E28" s="166"/>
    </row>
    <row r="29" spans="1:5" x14ac:dyDescent="0.25">
      <c r="C29" t="s">
        <v>185</v>
      </c>
      <c r="D29" t="b">
        <f>'BIZ SUM'!O193='BIZ SUM'!P193</f>
        <v>1</v>
      </c>
    </row>
    <row r="30" spans="1:5" x14ac:dyDescent="0.25">
      <c r="C30" t="s">
        <v>188</v>
      </c>
      <c r="D30" t="b">
        <f>'BIZ SUM'!O113='BIZ SUM'!P113</f>
        <v>1</v>
      </c>
      <c r="E30" t="b">
        <f>'BIZ SUM'!O113='BIZ SUM'!P113</f>
        <v>1</v>
      </c>
    </row>
    <row r="31" spans="1:5" x14ac:dyDescent="0.25">
      <c r="C31" t="s">
        <v>186</v>
      </c>
      <c r="D31" t="b">
        <f>'BIZ SUM'!O194='BIZ SUM'!P194</f>
        <v>1</v>
      </c>
    </row>
    <row r="32" spans="1:5" x14ac:dyDescent="0.25">
      <c r="A32" t="s">
        <v>190</v>
      </c>
      <c r="C32" t="s">
        <v>201</v>
      </c>
      <c r="D32" s="6" t="b">
        <f>' 1M - RES'!O31=' 1M - RES'!O33</f>
        <v>1</v>
      </c>
    </row>
    <row r="33" spans="1:4" x14ac:dyDescent="0.25">
      <c r="A33" t="s">
        <v>194</v>
      </c>
      <c r="C33" t="s">
        <v>201</v>
      </c>
      <c r="D33" t="b">
        <f>'2M - SGS'!O37='2M - SGS'!O38</f>
        <v>1</v>
      </c>
    </row>
    <row r="34" spans="1:4" x14ac:dyDescent="0.25">
      <c r="A34" t="s">
        <v>193</v>
      </c>
      <c r="C34" t="s">
        <v>201</v>
      </c>
      <c r="D34" t="b">
        <f>'3M - LGS'!O37='3M - LGS'!O38</f>
        <v>1</v>
      </c>
    </row>
    <row r="35" spans="1:4" x14ac:dyDescent="0.25">
      <c r="A35" t="s">
        <v>192</v>
      </c>
      <c r="C35" t="s">
        <v>201</v>
      </c>
      <c r="D35" t="b">
        <f>'4M - SPS'!O37='4M - SPS'!O38</f>
        <v>1</v>
      </c>
    </row>
    <row r="36" spans="1:4" x14ac:dyDescent="0.25">
      <c r="A36" t="s">
        <v>191</v>
      </c>
      <c r="C36" t="s">
        <v>201</v>
      </c>
      <c r="D36" t="b">
        <f>'11M - LPS'!O37='11M - LPS'!O38</f>
        <v>1</v>
      </c>
    </row>
    <row r="37" spans="1:4" x14ac:dyDescent="0.25">
      <c r="A37" t="s">
        <v>195</v>
      </c>
      <c r="C37" t="s">
        <v>201</v>
      </c>
      <c r="D37" s="6" t="b">
        <f>' LI 1M - RES'!O31=' LI 1M - RES'!O32</f>
        <v>1</v>
      </c>
    </row>
    <row r="38" spans="1:4" x14ac:dyDescent="0.25">
      <c r="A38" t="s">
        <v>196</v>
      </c>
      <c r="C38" t="s">
        <v>201</v>
      </c>
      <c r="D38" t="b">
        <f>'LI 2M - SGS'!O37='LI 2M - SGS'!O38</f>
        <v>1</v>
      </c>
    </row>
    <row r="39" spans="1:4" x14ac:dyDescent="0.25">
      <c r="A39" t="s">
        <v>197</v>
      </c>
      <c r="C39" t="s">
        <v>201</v>
      </c>
      <c r="D39" t="b">
        <f>'LI 3M - LGS'!O37='LI 3M - LGS'!O38</f>
        <v>1</v>
      </c>
    </row>
    <row r="40" spans="1:4" x14ac:dyDescent="0.25">
      <c r="A40" t="s">
        <v>198</v>
      </c>
      <c r="C40" t="s">
        <v>201</v>
      </c>
      <c r="D40" t="b">
        <f>'LI 4M - SPS'!O37='LI 4M - SPS'!O38</f>
        <v>1</v>
      </c>
    </row>
    <row r="41" spans="1:4" x14ac:dyDescent="0.25">
      <c r="A41" t="s">
        <v>199</v>
      </c>
      <c r="C41" t="s">
        <v>201</v>
      </c>
      <c r="D41" t="b">
        <f>'LI 11M - LPS'!O37='LI 11M - LPS'!O38</f>
        <v>1</v>
      </c>
    </row>
    <row r="42" spans="1:4" x14ac:dyDescent="0.25">
      <c r="A42" t="s">
        <v>200</v>
      </c>
      <c r="B42" t="s">
        <v>29</v>
      </c>
      <c r="C42" t="s">
        <v>201</v>
      </c>
      <c r="D42" s="166" t="b">
        <f>'Biz DRENE'!N20='Biz DRENE'!P20</f>
        <v>1</v>
      </c>
    </row>
    <row r="43" spans="1:4" x14ac:dyDescent="0.25">
      <c r="B43" t="s">
        <v>30</v>
      </c>
      <c r="C43" t="s">
        <v>201</v>
      </c>
      <c r="D43" s="166" t="b">
        <f>'Biz DRENE'!N38='Biz DRENE'!P38</f>
        <v>1</v>
      </c>
    </row>
    <row r="44" spans="1:4" x14ac:dyDescent="0.25">
      <c r="B44" t="s">
        <v>31</v>
      </c>
      <c r="C44" t="s">
        <v>201</v>
      </c>
      <c r="D44" s="166" t="b">
        <f>'Biz DRENE'!N56='Biz DRENE'!P56</f>
        <v>1</v>
      </c>
    </row>
    <row r="45" spans="1:4" x14ac:dyDescent="0.25">
      <c r="B45" t="s">
        <v>32</v>
      </c>
      <c r="C45" t="s">
        <v>201</v>
      </c>
      <c r="D45" s="166" t="b">
        <f>'Biz DRENE'!N74='Biz DRENE'!P74</f>
        <v>1</v>
      </c>
    </row>
  </sheetData>
  <conditionalFormatting sqref="D9:D45 E30">
    <cfRule type="cellIs" dxfId="4" priority="2" operator="equal">
      <formula>FALSE</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F20"/>
  <sheetViews>
    <sheetView tabSelected="1" workbookViewId="0">
      <selection activeCell="V20" sqref="V20"/>
    </sheetView>
  </sheetViews>
  <sheetFormatPr defaultRowHeight="15" x14ac:dyDescent="0.25"/>
  <cols>
    <col min="2" max="2" width="33.28515625" bestFit="1" customWidth="1"/>
    <col min="5" max="5" width="5.7109375" bestFit="1" customWidth="1"/>
    <col min="6" max="6" width="23" bestFit="1" customWidth="1"/>
  </cols>
  <sheetData>
    <row r="3" spans="2:6" x14ac:dyDescent="0.25">
      <c r="B3" t="s">
        <v>70</v>
      </c>
      <c r="E3" t="s">
        <v>16</v>
      </c>
      <c r="F3" t="s">
        <v>71</v>
      </c>
    </row>
    <row r="4" spans="2:6" x14ac:dyDescent="0.25">
      <c r="E4" t="s">
        <v>72</v>
      </c>
      <c r="F4" t="s">
        <v>96</v>
      </c>
    </row>
    <row r="5" spans="2:6" x14ac:dyDescent="0.25">
      <c r="E5" t="s">
        <v>73</v>
      </c>
      <c r="F5" t="s">
        <v>74</v>
      </c>
    </row>
    <row r="6" spans="2:6" x14ac:dyDescent="0.25">
      <c r="E6" t="s">
        <v>75</v>
      </c>
      <c r="F6" t="s">
        <v>76</v>
      </c>
    </row>
    <row r="8" spans="2:6" x14ac:dyDescent="0.25">
      <c r="B8" t="s">
        <v>77</v>
      </c>
      <c r="E8" t="s">
        <v>78</v>
      </c>
    </row>
    <row r="9" spans="2:6" x14ac:dyDescent="0.25">
      <c r="E9" t="s">
        <v>79</v>
      </c>
      <c r="F9" t="s">
        <v>80</v>
      </c>
    </row>
    <row r="10" spans="2:6" x14ac:dyDescent="0.25">
      <c r="E10" t="s">
        <v>81</v>
      </c>
      <c r="F10" t="s">
        <v>97</v>
      </c>
    </row>
    <row r="11" spans="2:6" x14ac:dyDescent="0.25">
      <c r="E11" t="s">
        <v>82</v>
      </c>
      <c r="F11" t="s">
        <v>83</v>
      </c>
    </row>
    <row r="12" spans="2:6" x14ac:dyDescent="0.25">
      <c r="E12" t="s">
        <v>84</v>
      </c>
      <c r="F12" t="s">
        <v>85</v>
      </c>
    </row>
    <row r="13" spans="2:6" x14ac:dyDescent="0.25">
      <c r="E13" t="s">
        <v>86</v>
      </c>
      <c r="F13" t="s">
        <v>87</v>
      </c>
    </row>
    <row r="15" spans="2:6" x14ac:dyDescent="0.25">
      <c r="B15" t="s">
        <v>88</v>
      </c>
      <c r="E15" t="s">
        <v>89</v>
      </c>
      <c r="F15" t="s">
        <v>90</v>
      </c>
    </row>
    <row r="16" spans="2:6" x14ac:dyDescent="0.25">
      <c r="E16" t="s">
        <v>91</v>
      </c>
      <c r="F16" t="s">
        <v>92</v>
      </c>
    </row>
    <row r="18" spans="2:6" x14ac:dyDescent="0.25">
      <c r="B18" t="s">
        <v>93</v>
      </c>
      <c r="E18" t="s">
        <v>94</v>
      </c>
      <c r="F18" t="s">
        <v>95</v>
      </c>
    </row>
    <row r="19" spans="2:6" x14ac:dyDescent="0.25">
      <c r="E19" t="s">
        <v>73</v>
      </c>
      <c r="F19" t="s">
        <v>74</v>
      </c>
    </row>
    <row r="20" spans="2:6" x14ac:dyDescent="0.25">
      <c r="E20" t="s">
        <v>75</v>
      </c>
      <c r="F20" t="s">
        <v>76</v>
      </c>
    </row>
  </sheetData>
  <pageMargins left="0.7" right="0.7" top="0.75" bottom="0.75" header="0.3" footer="0.3"/>
  <pageSetup orientation="portrait" r:id="rId1"/>
  <headerFooter>
    <oddFooter>&amp;RSchedule JNG-D7.F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BI135"/>
  <sheetViews>
    <sheetView tabSelected="1" topLeftCell="J1" zoomScaleNormal="100" workbookViewId="0">
      <selection activeCell="V20" sqref="V20"/>
    </sheetView>
  </sheetViews>
  <sheetFormatPr defaultRowHeight="15" x14ac:dyDescent="0.25"/>
  <cols>
    <col min="1" max="1" width="13.28515625" customWidth="1"/>
    <col min="2" max="2" width="19.28515625" bestFit="1" customWidth="1"/>
    <col min="3" max="7" width="13.42578125" customWidth="1"/>
    <col min="8" max="9" width="14.42578125" customWidth="1"/>
    <col min="10" max="11" width="15.28515625" customWidth="1"/>
    <col min="12" max="13" width="14.42578125" customWidth="1"/>
    <col min="14" max="14" width="14.5703125" customWidth="1"/>
    <col min="15" max="15" width="14.28515625" customWidth="1"/>
    <col min="16" max="16" width="14.7109375" customWidth="1"/>
    <col min="17" max="17" width="14.28515625" customWidth="1"/>
    <col min="18" max="23" width="14.5703125" customWidth="1"/>
    <col min="24" max="39" width="14.28515625" customWidth="1"/>
    <col min="40" max="40" width="15.7109375" bestFit="1" customWidth="1"/>
    <col min="41" max="58" width="12.28515625" customWidth="1"/>
    <col min="61" max="61" width="12.28515625" customWidth="1"/>
  </cols>
  <sheetData>
    <row r="1" spans="1:40" ht="26.25" x14ac:dyDescent="0.4">
      <c r="A1" s="249" t="s">
        <v>221</v>
      </c>
    </row>
    <row r="2" spans="1:40" x14ac:dyDescent="0.25">
      <c r="S2" s="443"/>
      <c r="T2" s="441" t="s">
        <v>250</v>
      </c>
      <c r="U2" s="442" t="s">
        <v>264</v>
      </c>
      <c r="V2" s="443"/>
      <c r="W2" s="443"/>
      <c r="X2" s="443"/>
      <c r="Y2" s="443"/>
      <c r="Z2" s="443"/>
    </row>
    <row r="3" spans="1:40" x14ac:dyDescent="0.25">
      <c r="A3" s="550" t="s">
        <v>37</v>
      </c>
      <c r="B3" s="550"/>
      <c r="N3" s="183"/>
      <c r="U3" s="499"/>
      <c r="Y3" s="531" t="s">
        <v>292</v>
      </c>
      <c r="Z3" s="531"/>
    </row>
    <row r="4" spans="1:40" ht="15.75" thickBot="1" x14ac:dyDescent="0.3">
      <c r="A4" s="550"/>
      <c r="B4" s="550"/>
      <c r="C4" s="140" t="s">
        <v>218</v>
      </c>
      <c r="D4" s="140" t="s">
        <v>218</v>
      </c>
      <c r="E4" s="140" t="s">
        <v>218</v>
      </c>
      <c r="F4" s="140" t="s">
        <v>218</v>
      </c>
      <c r="G4" s="140" t="s">
        <v>218</v>
      </c>
      <c r="H4" s="140" t="s">
        <v>218</v>
      </c>
      <c r="I4" s="140" t="s">
        <v>218</v>
      </c>
      <c r="J4" s="140" t="s">
        <v>218</v>
      </c>
      <c r="K4" s="140" t="s">
        <v>218</v>
      </c>
      <c r="L4" s="140" t="s">
        <v>218</v>
      </c>
      <c r="M4" s="140" t="s">
        <v>218</v>
      </c>
      <c r="N4" s="140" t="s">
        <v>218</v>
      </c>
      <c r="O4" s="140" t="s">
        <v>218</v>
      </c>
      <c r="P4" s="140" t="s">
        <v>218</v>
      </c>
      <c r="Q4" s="140" t="s">
        <v>218</v>
      </c>
      <c r="R4" s="140" t="s">
        <v>218</v>
      </c>
      <c r="S4" s="140" t="s">
        <v>218</v>
      </c>
      <c r="T4" s="140" t="s">
        <v>218</v>
      </c>
      <c r="U4" s="516" t="s">
        <v>218</v>
      </c>
      <c r="V4" s="140" t="s">
        <v>218</v>
      </c>
      <c r="W4" s="140" t="s">
        <v>218</v>
      </c>
      <c r="X4" s="140" t="s">
        <v>218</v>
      </c>
      <c r="Y4" s="140" t="s">
        <v>218</v>
      </c>
      <c r="Z4" s="140" t="s">
        <v>218</v>
      </c>
      <c r="AA4" s="140" t="s">
        <v>218</v>
      </c>
      <c r="AB4" s="140" t="s">
        <v>218</v>
      </c>
      <c r="AC4" s="140" t="s">
        <v>218</v>
      </c>
      <c r="AD4" s="140" t="s">
        <v>218</v>
      </c>
      <c r="AE4" s="140" t="s">
        <v>218</v>
      </c>
      <c r="AF4" s="140" t="s">
        <v>218</v>
      </c>
      <c r="AG4" s="140" t="s">
        <v>218</v>
      </c>
      <c r="AH4" s="140" t="s">
        <v>218</v>
      </c>
      <c r="AI4" s="140" t="s">
        <v>218</v>
      </c>
      <c r="AJ4" s="140" t="s">
        <v>218</v>
      </c>
      <c r="AK4" s="140" t="s">
        <v>218</v>
      </c>
      <c r="AL4" s="140" t="s">
        <v>218</v>
      </c>
      <c r="AM4" s="140" t="s">
        <v>218</v>
      </c>
    </row>
    <row r="5" spans="1:40" ht="15.75" thickBot="1" x14ac:dyDescent="0.3">
      <c r="B5" s="138" t="s">
        <v>34</v>
      </c>
      <c r="C5" s="135">
        <v>45292</v>
      </c>
      <c r="D5" s="135">
        <f>EDATE(C5,1)</f>
        <v>45323</v>
      </c>
      <c r="E5" s="135">
        <f t="shared" ref="E5:AM5" si="0">EDATE(D5,1)</f>
        <v>45352</v>
      </c>
      <c r="F5" s="135">
        <f t="shared" si="0"/>
        <v>45383</v>
      </c>
      <c r="G5" s="135">
        <f t="shared" si="0"/>
        <v>45413</v>
      </c>
      <c r="H5" s="135">
        <f t="shared" si="0"/>
        <v>45444</v>
      </c>
      <c r="I5" s="135">
        <f t="shared" si="0"/>
        <v>45474</v>
      </c>
      <c r="J5" s="135">
        <f t="shared" si="0"/>
        <v>45505</v>
      </c>
      <c r="K5" s="135">
        <f t="shared" si="0"/>
        <v>45536</v>
      </c>
      <c r="L5" s="135">
        <f t="shared" si="0"/>
        <v>45566</v>
      </c>
      <c r="M5" s="135">
        <f t="shared" si="0"/>
        <v>45597</v>
      </c>
      <c r="N5" s="135">
        <f t="shared" si="0"/>
        <v>45627</v>
      </c>
      <c r="O5" s="135">
        <f t="shared" si="0"/>
        <v>45658</v>
      </c>
      <c r="P5" s="135">
        <f t="shared" si="0"/>
        <v>45689</v>
      </c>
      <c r="Q5" s="135">
        <f t="shared" si="0"/>
        <v>45717</v>
      </c>
      <c r="R5" s="135">
        <f t="shared" si="0"/>
        <v>45748</v>
      </c>
      <c r="S5" s="135">
        <f t="shared" si="0"/>
        <v>45778</v>
      </c>
      <c r="T5" s="487">
        <f t="shared" si="0"/>
        <v>45809</v>
      </c>
      <c r="U5" s="502">
        <f t="shared" si="0"/>
        <v>45839</v>
      </c>
      <c r="V5" s="444">
        <f t="shared" si="0"/>
        <v>45870</v>
      </c>
      <c r="W5" s="135">
        <f t="shared" si="0"/>
        <v>45901</v>
      </c>
      <c r="X5" s="135">
        <f t="shared" si="0"/>
        <v>45931</v>
      </c>
      <c r="Y5" s="135">
        <f t="shared" si="0"/>
        <v>45962</v>
      </c>
      <c r="Z5" s="135">
        <f t="shared" si="0"/>
        <v>45992</v>
      </c>
      <c r="AA5" s="135">
        <f t="shared" si="0"/>
        <v>46023</v>
      </c>
      <c r="AB5" s="135">
        <f t="shared" si="0"/>
        <v>46054</v>
      </c>
      <c r="AC5" s="135">
        <f t="shared" si="0"/>
        <v>46082</v>
      </c>
      <c r="AD5" s="135">
        <f t="shared" si="0"/>
        <v>46113</v>
      </c>
      <c r="AE5" s="135">
        <f t="shared" si="0"/>
        <v>46143</v>
      </c>
      <c r="AF5" s="135">
        <f t="shared" si="0"/>
        <v>46174</v>
      </c>
      <c r="AG5" s="135">
        <f t="shared" si="0"/>
        <v>46204</v>
      </c>
      <c r="AH5" s="135">
        <f t="shared" si="0"/>
        <v>46235</v>
      </c>
      <c r="AI5" s="135">
        <f t="shared" si="0"/>
        <v>46266</v>
      </c>
      <c r="AJ5" s="135">
        <f t="shared" si="0"/>
        <v>46296</v>
      </c>
      <c r="AK5" s="135">
        <f t="shared" si="0"/>
        <v>46327</v>
      </c>
      <c r="AL5" s="135">
        <f t="shared" si="0"/>
        <v>46357</v>
      </c>
      <c r="AM5" s="135">
        <f t="shared" si="0"/>
        <v>46388</v>
      </c>
    </row>
    <row r="6" spans="1:40" x14ac:dyDescent="0.25">
      <c r="B6" s="51" t="s">
        <v>28</v>
      </c>
      <c r="C6" s="42">
        <f t="shared" ref="C6:R10" si="1">IF(C$4="X",C14+C22,0)</f>
        <v>155.1884780356479</v>
      </c>
      <c r="D6" s="42">
        <f t="shared" si="1"/>
        <v>2754.4661691122692</v>
      </c>
      <c r="E6" s="42">
        <f t="shared" si="1"/>
        <v>11634.668483293182</v>
      </c>
      <c r="F6" s="42">
        <f t="shared" si="1"/>
        <v>24194.620493487804</v>
      </c>
      <c r="G6" s="42">
        <f t="shared" si="1"/>
        <v>51152.309624798974</v>
      </c>
      <c r="H6" s="42">
        <f t="shared" si="1"/>
        <v>234905.02439171798</v>
      </c>
      <c r="I6" s="42">
        <f t="shared" si="1"/>
        <v>547803.09850804845</v>
      </c>
      <c r="J6" s="42">
        <f t="shared" si="1"/>
        <v>910031.0471389048</v>
      </c>
      <c r="K6" s="42">
        <f t="shared" si="1"/>
        <v>1122118.4970058249</v>
      </c>
      <c r="L6" s="42">
        <f t="shared" si="1"/>
        <v>1173802.2204970091</v>
      </c>
      <c r="M6" s="42">
        <f t="shared" si="1"/>
        <v>1262336.8756625841</v>
      </c>
      <c r="N6" s="42">
        <f t="shared" si="1"/>
        <v>1431756.1816890729</v>
      </c>
      <c r="O6" s="42">
        <f t="shared" si="1"/>
        <v>1617352.9041479477</v>
      </c>
      <c r="P6" s="42">
        <f t="shared" si="1"/>
        <v>1772446.4406836636</v>
      </c>
      <c r="Q6" s="42">
        <f t="shared" si="1"/>
        <v>1895230.6733804636</v>
      </c>
      <c r="R6" s="42">
        <f t="shared" si="1"/>
        <v>1972540.1822855989</v>
      </c>
      <c r="S6" s="42">
        <f t="shared" ref="S6:AM6" si="2">IF(S$4="X",S14+S22,0)</f>
        <v>2074783.4049134138</v>
      </c>
      <c r="T6" s="488">
        <f t="shared" si="2"/>
        <v>2144886.9151250143</v>
      </c>
      <c r="U6" s="503">
        <f t="shared" si="2"/>
        <v>2279628.7854285007</v>
      </c>
      <c r="V6" s="42">
        <f t="shared" si="2"/>
        <v>2406966.1196683296</v>
      </c>
      <c r="W6" s="42">
        <f t="shared" si="2"/>
        <v>2465303.807706668</v>
      </c>
      <c r="X6" s="42">
        <f t="shared" si="2"/>
        <v>2475983.6528348862</v>
      </c>
      <c r="Y6" s="42">
        <f t="shared" si="2"/>
        <v>2495853.080559562</v>
      </c>
      <c r="Z6" s="42">
        <f t="shared" si="2"/>
        <v>2532428.0241948683</v>
      </c>
      <c r="AA6" s="42">
        <f t="shared" si="2"/>
        <v>2568944.5019036233</v>
      </c>
      <c r="AB6" s="42">
        <f t="shared" si="2"/>
        <v>2599393.521496674</v>
      </c>
      <c r="AC6" s="42">
        <f t="shared" si="2"/>
        <v>2622372.9810117306</v>
      </c>
      <c r="AD6" s="42">
        <f t="shared" si="2"/>
        <v>2633134.7215002729</v>
      </c>
      <c r="AE6" s="42">
        <f t="shared" si="2"/>
        <v>2648337.7908727862</v>
      </c>
      <c r="AF6" s="42">
        <f t="shared" si="2"/>
        <v>2746115.7793944711</v>
      </c>
      <c r="AG6" s="42">
        <f t="shared" si="2"/>
        <v>2880857.649697958</v>
      </c>
      <c r="AH6" s="42">
        <f t="shared" si="2"/>
        <v>3008194.9839377869</v>
      </c>
      <c r="AI6" s="42">
        <f t="shared" si="2"/>
        <v>3066532.6719761258</v>
      </c>
      <c r="AJ6" s="42">
        <f t="shared" si="2"/>
        <v>3077212.5171043435</v>
      </c>
      <c r="AK6" s="42">
        <f t="shared" si="2"/>
        <v>3097081.9448290197</v>
      </c>
      <c r="AL6" s="42">
        <f t="shared" si="2"/>
        <v>3133656.888464326</v>
      </c>
      <c r="AM6" s="42">
        <f t="shared" si="2"/>
        <v>3170173.3661730811</v>
      </c>
    </row>
    <row r="7" spans="1:40" x14ac:dyDescent="0.25">
      <c r="B7" s="46" t="s">
        <v>29</v>
      </c>
      <c r="C7" s="42">
        <f t="shared" si="1"/>
        <v>0</v>
      </c>
      <c r="D7" s="42">
        <f t="shared" ref="D7:AM10" si="3">IF(D$4="X",D15+D23,0)</f>
        <v>856.08421195089215</v>
      </c>
      <c r="E7" s="42">
        <f t="shared" si="3"/>
        <v>6194.0130578041571</v>
      </c>
      <c r="F7" s="42">
        <f t="shared" si="3"/>
        <v>17961.290834173604</v>
      </c>
      <c r="G7" s="42">
        <f t="shared" si="3"/>
        <v>39206.570606206595</v>
      </c>
      <c r="H7" s="42">
        <f t="shared" si="3"/>
        <v>83912.224185784144</v>
      </c>
      <c r="I7" s="42">
        <f t="shared" si="3"/>
        <v>152939.17972864892</v>
      </c>
      <c r="J7" s="42">
        <f t="shared" si="3"/>
        <v>217486.82256928505</v>
      </c>
      <c r="K7" s="42">
        <f t="shared" si="3"/>
        <v>280336.27559355722</v>
      </c>
      <c r="L7" s="42">
        <f t="shared" si="3"/>
        <v>327170.06386933633</v>
      </c>
      <c r="M7" s="42">
        <f t="shared" si="3"/>
        <v>373738.48541007866</v>
      </c>
      <c r="N7" s="42">
        <f t="shared" si="3"/>
        <v>447350.93936248822</v>
      </c>
      <c r="O7" s="42">
        <f t="shared" si="3"/>
        <v>541956.54936866509</v>
      </c>
      <c r="P7" s="42">
        <f t="shared" si="3"/>
        <v>614561.33252448356</v>
      </c>
      <c r="Q7" s="42">
        <f t="shared" si="3"/>
        <v>693329.09238171275</v>
      </c>
      <c r="R7" s="42">
        <f t="shared" si="3"/>
        <v>776750.69772543479</v>
      </c>
      <c r="S7" s="42">
        <f t="shared" si="3"/>
        <v>886092.2729112627</v>
      </c>
      <c r="T7" s="488">
        <f t="shared" si="3"/>
        <v>949682.94664736255</v>
      </c>
      <c r="U7" s="503">
        <f t="shared" si="3"/>
        <v>997947.19116151333</v>
      </c>
      <c r="V7" s="42">
        <f t="shared" si="3"/>
        <v>1037241.6339946706</v>
      </c>
      <c r="W7" s="42">
        <f t="shared" si="3"/>
        <v>1076882.5311238014</v>
      </c>
      <c r="X7" s="42">
        <f t="shared" si="3"/>
        <v>1104968.9719922727</v>
      </c>
      <c r="Y7" s="42">
        <f t="shared" si="3"/>
        <v>1127616.2412202698</v>
      </c>
      <c r="Z7" s="42">
        <f t="shared" si="3"/>
        <v>1149714.8498283441</v>
      </c>
      <c r="AA7" s="42">
        <f t="shared" si="3"/>
        <v>1172654.6267356263</v>
      </c>
      <c r="AB7" s="42">
        <f t="shared" si="3"/>
        <v>1190252.9828440116</v>
      </c>
      <c r="AC7" s="42">
        <f t="shared" si="3"/>
        <v>1211895.8388739286</v>
      </c>
      <c r="AD7" s="42">
        <f t="shared" si="3"/>
        <v>1234628.379805688</v>
      </c>
      <c r="AE7" s="42">
        <f t="shared" si="3"/>
        <v>1265600.0770408828</v>
      </c>
      <c r="AF7" s="42">
        <f t="shared" si="3"/>
        <v>1303637.1012685515</v>
      </c>
      <c r="AG7" s="42">
        <f t="shared" si="3"/>
        <v>1351901.3457827023</v>
      </c>
      <c r="AH7" s="42">
        <f t="shared" si="3"/>
        <v>1391195.7886158596</v>
      </c>
      <c r="AI7" s="42">
        <f t="shared" si="3"/>
        <v>1430836.6857449904</v>
      </c>
      <c r="AJ7" s="42">
        <f t="shared" si="3"/>
        <v>1458923.1266134616</v>
      </c>
      <c r="AK7" s="42">
        <f t="shared" si="3"/>
        <v>1481570.3958414588</v>
      </c>
      <c r="AL7" s="42">
        <f t="shared" si="3"/>
        <v>1503669.0044495331</v>
      </c>
      <c r="AM7" s="42">
        <f t="shared" si="3"/>
        <v>1526608.7813568152</v>
      </c>
    </row>
    <row r="8" spans="1:40" x14ac:dyDescent="0.25">
      <c r="B8" s="46" t="s">
        <v>30</v>
      </c>
      <c r="C8" s="42">
        <f t="shared" si="1"/>
        <v>0</v>
      </c>
      <c r="D8" s="42">
        <f t="shared" si="3"/>
        <v>382.41978677013708</v>
      </c>
      <c r="E8" s="42">
        <f t="shared" si="3"/>
        <v>5298.8277689515389</v>
      </c>
      <c r="F8" s="42">
        <f t="shared" si="3"/>
        <v>17370.133364256752</v>
      </c>
      <c r="G8" s="42">
        <f t="shared" si="3"/>
        <v>41007.902729441303</v>
      </c>
      <c r="H8" s="42">
        <f t="shared" si="3"/>
        <v>114849.32837367017</v>
      </c>
      <c r="I8" s="42">
        <f t="shared" si="3"/>
        <v>230479.75018994045</v>
      </c>
      <c r="J8" s="42">
        <f t="shared" si="3"/>
        <v>364150.84134788904</v>
      </c>
      <c r="K8" s="42">
        <f t="shared" si="3"/>
        <v>504865.80308742775</v>
      </c>
      <c r="L8" s="42">
        <f t="shared" si="3"/>
        <v>586439.96361849504</v>
      </c>
      <c r="M8" s="42">
        <f t="shared" si="3"/>
        <v>664057.23910773266</v>
      </c>
      <c r="N8" s="42">
        <f t="shared" si="3"/>
        <v>773925.20658128476</v>
      </c>
      <c r="O8" s="42">
        <f t="shared" si="3"/>
        <v>914146.85774857819</v>
      </c>
      <c r="P8" s="42">
        <f t="shared" si="3"/>
        <v>1027216.6402128297</v>
      </c>
      <c r="Q8" s="42">
        <f t="shared" si="3"/>
        <v>1146540.7657543113</v>
      </c>
      <c r="R8" s="42">
        <f t="shared" si="3"/>
        <v>1256787.0401650991</v>
      </c>
      <c r="S8" s="42">
        <f t="shared" si="3"/>
        <v>1401810.4083756376</v>
      </c>
      <c r="T8" s="488">
        <f t="shared" si="3"/>
        <v>1478976.902297806</v>
      </c>
      <c r="U8" s="503">
        <f t="shared" si="3"/>
        <v>1579201.5282738723</v>
      </c>
      <c r="V8" s="42">
        <f t="shared" si="3"/>
        <v>1671204.9948234214</v>
      </c>
      <c r="W8" s="42">
        <f t="shared" si="3"/>
        <v>1733112.6403885847</v>
      </c>
      <c r="X8" s="42">
        <f t="shared" si="3"/>
        <v>1761764.8052145008</v>
      </c>
      <c r="Y8" s="42">
        <f t="shared" si="3"/>
        <v>1787778.3538190289</v>
      </c>
      <c r="Z8" s="42">
        <f t="shared" si="3"/>
        <v>1816746.3925172368</v>
      </c>
      <c r="AA8" s="42">
        <f t="shared" si="3"/>
        <v>1847294.4748273108</v>
      </c>
      <c r="AB8" s="42">
        <f t="shared" si="3"/>
        <v>1872246.1844541181</v>
      </c>
      <c r="AC8" s="42">
        <f t="shared" si="3"/>
        <v>1898796.364237177</v>
      </c>
      <c r="AD8" s="42">
        <f t="shared" si="3"/>
        <v>1923272.1930918365</v>
      </c>
      <c r="AE8" s="42">
        <f t="shared" si="3"/>
        <v>1956288.2245908347</v>
      </c>
      <c r="AF8" s="42">
        <f t="shared" si="3"/>
        <v>2037870.4610222348</v>
      </c>
      <c r="AG8" s="42">
        <f t="shared" si="3"/>
        <v>2138095.0869983011</v>
      </c>
      <c r="AH8" s="42">
        <f t="shared" si="3"/>
        <v>2230098.5535478503</v>
      </c>
      <c r="AI8" s="42">
        <f t="shared" si="3"/>
        <v>2292006.1991130132</v>
      </c>
      <c r="AJ8" s="42">
        <f t="shared" si="3"/>
        <v>2320658.3639389295</v>
      </c>
      <c r="AK8" s="42">
        <f t="shared" si="3"/>
        <v>2346671.9125434579</v>
      </c>
      <c r="AL8" s="42">
        <f t="shared" si="3"/>
        <v>2375639.9512416655</v>
      </c>
      <c r="AM8" s="42">
        <f t="shared" si="3"/>
        <v>2406188.0335517395</v>
      </c>
    </row>
    <row r="9" spans="1:40" x14ac:dyDescent="0.25">
      <c r="B9" s="46" t="s">
        <v>31</v>
      </c>
      <c r="C9" s="42">
        <f t="shared" si="1"/>
        <v>0</v>
      </c>
      <c r="D9" s="42">
        <f t="shared" si="3"/>
        <v>78.306189450390207</v>
      </c>
      <c r="E9" s="42">
        <f t="shared" si="3"/>
        <v>417.52611826404512</v>
      </c>
      <c r="F9" s="42">
        <f t="shared" si="3"/>
        <v>987.06586355012905</v>
      </c>
      <c r="G9" s="42">
        <f t="shared" si="3"/>
        <v>3006.4648846922382</v>
      </c>
      <c r="H9" s="42">
        <f t="shared" si="3"/>
        <v>12719.147781611733</v>
      </c>
      <c r="I9" s="42">
        <f t="shared" si="3"/>
        <v>27710.765036188444</v>
      </c>
      <c r="J9" s="42">
        <f t="shared" si="3"/>
        <v>47791.050638955465</v>
      </c>
      <c r="K9" s="42">
        <f t="shared" si="3"/>
        <v>76609.586504503415</v>
      </c>
      <c r="L9" s="42">
        <f t="shared" si="3"/>
        <v>95500.152363233152</v>
      </c>
      <c r="M9" s="42">
        <f t="shared" si="3"/>
        <v>116653.62583204772</v>
      </c>
      <c r="N9" s="42">
        <f t="shared" si="3"/>
        <v>159514.35542108183</v>
      </c>
      <c r="O9" s="42">
        <f t="shared" si="3"/>
        <v>220014.43963164047</v>
      </c>
      <c r="P9" s="42">
        <f t="shared" si="3"/>
        <v>271385.71301065583</v>
      </c>
      <c r="Q9" s="42">
        <f t="shared" si="3"/>
        <v>326167.24704230524</v>
      </c>
      <c r="R9" s="42">
        <f t="shared" si="3"/>
        <v>378263.60519307532</v>
      </c>
      <c r="S9" s="42">
        <f t="shared" si="3"/>
        <v>445158.51434492244</v>
      </c>
      <c r="T9" s="488">
        <f t="shared" si="3"/>
        <v>507443.30237644201</v>
      </c>
      <c r="U9" s="503">
        <f t="shared" si="3"/>
        <v>567834.18905438145</v>
      </c>
      <c r="V9" s="42">
        <f t="shared" si="3"/>
        <v>626954.87892490288</v>
      </c>
      <c r="W9" s="42">
        <f t="shared" si="3"/>
        <v>668383.74147791124</v>
      </c>
      <c r="X9" s="42">
        <f t="shared" si="3"/>
        <v>686737.16381308809</v>
      </c>
      <c r="Y9" s="42">
        <f t="shared" si="3"/>
        <v>704311.59837755491</v>
      </c>
      <c r="Z9" s="42">
        <f t="shared" si="3"/>
        <v>722155.07110249379</v>
      </c>
      <c r="AA9" s="42">
        <f t="shared" si="3"/>
        <v>740432.45185039844</v>
      </c>
      <c r="AB9" s="42">
        <f t="shared" si="3"/>
        <v>756650.1486300265</v>
      </c>
      <c r="AC9" s="42">
        <f t="shared" si="3"/>
        <v>774438.01914216951</v>
      </c>
      <c r="AD9" s="42">
        <f t="shared" si="3"/>
        <v>791180.85226195515</v>
      </c>
      <c r="AE9" s="42">
        <f t="shared" si="3"/>
        <v>812441.28394346382</v>
      </c>
      <c r="AF9" s="42">
        <f t="shared" si="3"/>
        <v>866028.37081585778</v>
      </c>
      <c r="AG9" s="42">
        <f t="shared" si="3"/>
        <v>926419.25749379722</v>
      </c>
      <c r="AH9" s="42">
        <f t="shared" si="3"/>
        <v>985539.94736431865</v>
      </c>
      <c r="AI9" s="42">
        <f t="shared" si="3"/>
        <v>1026968.809917327</v>
      </c>
      <c r="AJ9" s="42">
        <f t="shared" si="3"/>
        <v>1045322.2322525039</v>
      </c>
      <c r="AK9" s="42">
        <f t="shared" si="3"/>
        <v>1062896.6668169706</v>
      </c>
      <c r="AL9" s="42">
        <f t="shared" si="3"/>
        <v>1080740.1395419096</v>
      </c>
      <c r="AM9" s="42">
        <f t="shared" si="3"/>
        <v>1099017.5202898141</v>
      </c>
    </row>
    <row r="10" spans="1:40" ht="15.75" thickBot="1" x14ac:dyDescent="0.3">
      <c r="B10" s="26" t="s">
        <v>32</v>
      </c>
      <c r="C10" s="130">
        <f t="shared" si="1"/>
        <v>0</v>
      </c>
      <c r="D10" s="130">
        <f t="shared" si="3"/>
        <v>29.738317641838655</v>
      </c>
      <c r="E10" s="130">
        <f t="shared" si="3"/>
        <v>109.69617389091954</v>
      </c>
      <c r="F10" s="130">
        <f t="shared" si="3"/>
        <v>218.77577127756516</v>
      </c>
      <c r="G10" s="130">
        <f t="shared" si="3"/>
        <v>373.09064781025472</v>
      </c>
      <c r="H10" s="130">
        <f t="shared" si="3"/>
        <v>584.55346954870356</v>
      </c>
      <c r="I10" s="130">
        <f t="shared" si="3"/>
        <v>962.9549926379035</v>
      </c>
      <c r="J10" s="130">
        <f t="shared" si="3"/>
        <v>1547.7867357192847</v>
      </c>
      <c r="K10" s="130">
        <f t="shared" si="3"/>
        <v>6128.0837551470113</v>
      </c>
      <c r="L10" s="130">
        <f t="shared" si="3"/>
        <v>9843.6365116772085</v>
      </c>
      <c r="M10" s="130">
        <f t="shared" si="3"/>
        <v>10281.558418697125</v>
      </c>
      <c r="N10" s="130">
        <f t="shared" si="3"/>
        <v>11428.162427362739</v>
      </c>
      <c r="O10" s="130">
        <f t="shared" si="3"/>
        <v>13173.163572297955</v>
      </c>
      <c r="P10" s="130">
        <f t="shared" si="3"/>
        <v>14447.959198746794</v>
      </c>
      <c r="Q10" s="130">
        <f t="shared" si="3"/>
        <v>16004.909067770177</v>
      </c>
      <c r="R10" s="130">
        <f t="shared" si="3"/>
        <v>18253.472658349561</v>
      </c>
      <c r="S10" s="130">
        <f t="shared" si="3"/>
        <v>23209.002838454457</v>
      </c>
      <c r="T10" s="489">
        <f t="shared" si="3"/>
        <v>25684.953984331307</v>
      </c>
      <c r="U10" s="504">
        <f t="shared" si="3"/>
        <v>28769.095979873142</v>
      </c>
      <c r="V10" s="130">
        <f t="shared" si="3"/>
        <v>31230.054284687645</v>
      </c>
      <c r="W10" s="130">
        <f t="shared" si="3"/>
        <v>33681.736948028018</v>
      </c>
      <c r="X10" s="130">
        <f t="shared" si="3"/>
        <v>35522.990441219132</v>
      </c>
      <c r="Y10" s="130">
        <f t="shared" si="3"/>
        <v>36858.864762532983</v>
      </c>
      <c r="Z10" s="130">
        <f t="shared" si="3"/>
        <v>38177.381610644858</v>
      </c>
      <c r="AA10" s="130">
        <f t="shared" si="3"/>
        <v>39635.807232782463</v>
      </c>
      <c r="AB10" s="130">
        <f t="shared" si="3"/>
        <v>40670.737735085211</v>
      </c>
      <c r="AC10" s="130">
        <f t="shared" si="3"/>
        <v>41862.801059960882</v>
      </c>
      <c r="AD10" s="130">
        <f t="shared" si="3"/>
        <v>43037.931805880828</v>
      </c>
      <c r="AE10" s="130">
        <f t="shared" si="3"/>
        <v>44676.834218685835</v>
      </c>
      <c r="AF10" s="130">
        <f t="shared" si="3"/>
        <v>47292.773549004029</v>
      </c>
      <c r="AG10" s="130">
        <f t="shared" si="3"/>
        <v>50376.915544545867</v>
      </c>
      <c r="AH10" s="130">
        <f t="shared" si="3"/>
        <v>52837.873849360374</v>
      </c>
      <c r="AI10" s="130">
        <f t="shared" si="3"/>
        <v>55289.556512700743</v>
      </c>
      <c r="AJ10" s="130">
        <f t="shared" si="3"/>
        <v>57130.810005891857</v>
      </c>
      <c r="AK10" s="130">
        <f t="shared" si="3"/>
        <v>58466.684327205709</v>
      </c>
      <c r="AL10" s="130">
        <f t="shared" si="3"/>
        <v>59785.201175317583</v>
      </c>
      <c r="AM10" s="130">
        <f t="shared" si="3"/>
        <v>61243.626797455188</v>
      </c>
      <c r="AN10" s="529" t="s">
        <v>180</v>
      </c>
    </row>
    <row r="11" spans="1:40" ht="15.75" thickBot="1" x14ac:dyDescent="0.3">
      <c r="A11" s="1"/>
      <c r="B11" s="47" t="s">
        <v>33</v>
      </c>
      <c r="C11" s="465">
        <f>SUM(C6:C10)</f>
        <v>155.1884780356479</v>
      </c>
      <c r="D11" s="466">
        <f t="shared" ref="D11:AM11" si="4">SUM(D6:D10)</f>
        <v>4101.0146749255273</v>
      </c>
      <c r="E11" s="466">
        <f t="shared" si="4"/>
        <v>23654.731602203843</v>
      </c>
      <c r="F11" s="466">
        <f t="shared" si="4"/>
        <v>60731.886326745851</v>
      </c>
      <c r="G11" s="466">
        <f t="shared" si="4"/>
        <v>134746.33849294938</v>
      </c>
      <c r="H11" s="466">
        <f t="shared" si="4"/>
        <v>446970.27820233267</v>
      </c>
      <c r="I11" s="466">
        <f t="shared" si="4"/>
        <v>959895.74845546414</v>
      </c>
      <c r="J11" s="466">
        <f t="shared" si="4"/>
        <v>1541007.5484307536</v>
      </c>
      <c r="K11" s="466">
        <f t="shared" si="4"/>
        <v>1990058.2459464602</v>
      </c>
      <c r="L11" s="466">
        <f t="shared" si="4"/>
        <v>2192756.0368597512</v>
      </c>
      <c r="M11" s="466">
        <f t="shared" si="4"/>
        <v>2427067.7844311404</v>
      </c>
      <c r="N11" s="466">
        <f t="shared" si="4"/>
        <v>2823974.84548129</v>
      </c>
      <c r="O11" s="466">
        <f t="shared" si="4"/>
        <v>3306643.9144691294</v>
      </c>
      <c r="P11" s="466">
        <f t="shared" si="4"/>
        <v>3700058.0856303792</v>
      </c>
      <c r="Q11" s="466">
        <f t="shared" si="4"/>
        <v>4077272.687626563</v>
      </c>
      <c r="R11" s="466">
        <f t="shared" si="4"/>
        <v>4402594.9980275575</v>
      </c>
      <c r="S11" s="466">
        <f t="shared" si="4"/>
        <v>4831053.6033836901</v>
      </c>
      <c r="T11" s="490">
        <f t="shared" si="4"/>
        <v>5106675.020430956</v>
      </c>
      <c r="U11" s="505">
        <f t="shared" si="4"/>
        <v>5453380.7898981404</v>
      </c>
      <c r="V11" s="482">
        <f t="shared" si="4"/>
        <v>5773597.6816960126</v>
      </c>
      <c r="W11" s="466">
        <f t="shared" si="4"/>
        <v>5977364.4576449934</v>
      </c>
      <c r="X11" s="466">
        <f t="shared" si="4"/>
        <v>6064977.5842959667</v>
      </c>
      <c r="Y11" s="466">
        <f t="shared" si="4"/>
        <v>6152418.1387389479</v>
      </c>
      <c r="Z11" s="466">
        <f t="shared" si="4"/>
        <v>6259221.7192535875</v>
      </c>
      <c r="AA11" s="466">
        <f t="shared" si="4"/>
        <v>6368961.8625497408</v>
      </c>
      <c r="AB11" s="466">
        <f t="shared" si="4"/>
        <v>6459213.5751599157</v>
      </c>
      <c r="AC11" s="466">
        <f t="shared" si="4"/>
        <v>6549366.004324967</v>
      </c>
      <c r="AD11" s="466">
        <f t="shared" si="4"/>
        <v>6625254.0784656331</v>
      </c>
      <c r="AE11" s="466">
        <f t="shared" si="4"/>
        <v>6727344.2106666528</v>
      </c>
      <c r="AF11" s="466">
        <f t="shared" si="4"/>
        <v>7000944.4860501187</v>
      </c>
      <c r="AG11" s="466">
        <f t="shared" si="4"/>
        <v>7347650.2555173049</v>
      </c>
      <c r="AH11" s="466">
        <f t="shared" si="4"/>
        <v>7667867.1473151762</v>
      </c>
      <c r="AI11" s="466">
        <f t="shared" si="4"/>
        <v>7871633.923264157</v>
      </c>
      <c r="AJ11" s="466">
        <f t="shared" si="4"/>
        <v>7959247.0499151303</v>
      </c>
      <c r="AK11" s="466">
        <f t="shared" si="4"/>
        <v>8046687.6043581124</v>
      </c>
      <c r="AL11" s="466">
        <f t="shared" si="4"/>
        <v>8153491.1848727521</v>
      </c>
      <c r="AM11" s="466">
        <f t="shared" si="4"/>
        <v>8263231.3281689053</v>
      </c>
      <c r="AN11" s="530">
        <f>AN93</f>
        <v>8199860.6450449219</v>
      </c>
    </row>
    <row r="12" spans="1:40" s="274" customFormat="1" ht="15.75" thickBot="1" x14ac:dyDescent="0.3">
      <c r="B12" s="275"/>
      <c r="C12" s="282"/>
      <c r="D12" s="282"/>
      <c r="E12" s="282"/>
      <c r="F12" s="282"/>
      <c r="G12" s="282"/>
      <c r="H12" s="282"/>
      <c r="I12" s="282"/>
      <c r="J12" s="282"/>
      <c r="K12" s="282"/>
      <c r="L12" s="282"/>
      <c r="M12" s="282"/>
      <c r="N12" s="282"/>
      <c r="O12" s="282"/>
      <c r="P12" s="282"/>
      <c r="Q12" s="282"/>
      <c r="R12" s="282"/>
      <c r="S12" s="282" t="s">
        <v>203</v>
      </c>
      <c r="T12" s="514">
        <f>SUM(C119:T119)</f>
        <v>5106675.020430956</v>
      </c>
      <c r="U12" s="500"/>
      <c r="V12" s="282"/>
      <c r="W12" s="282"/>
      <c r="X12" s="282"/>
      <c r="Y12" s="282"/>
      <c r="Z12" s="282"/>
      <c r="AA12" s="282"/>
      <c r="AB12" s="282"/>
      <c r="AC12" s="282"/>
      <c r="AD12" s="282"/>
      <c r="AE12" s="282"/>
      <c r="AF12" s="282"/>
      <c r="AG12" s="282"/>
      <c r="AH12" s="282"/>
      <c r="AI12" s="282"/>
      <c r="AJ12" s="282"/>
      <c r="AK12" s="282"/>
      <c r="AL12" s="282"/>
      <c r="AM12" s="282"/>
    </row>
    <row r="13" spans="1:40" ht="15.75" thickBot="1" x14ac:dyDescent="0.3">
      <c r="B13" s="139" t="s">
        <v>150</v>
      </c>
      <c r="C13" s="124">
        <f t="shared" ref="C13:AH13" si="5">C5</f>
        <v>45292</v>
      </c>
      <c r="D13" s="136">
        <f t="shared" si="5"/>
        <v>45323</v>
      </c>
      <c r="E13" s="136">
        <f t="shared" si="5"/>
        <v>45352</v>
      </c>
      <c r="F13" s="136">
        <f t="shared" si="5"/>
        <v>45383</v>
      </c>
      <c r="G13" s="136">
        <f t="shared" si="5"/>
        <v>45413</v>
      </c>
      <c r="H13" s="136">
        <f t="shared" si="5"/>
        <v>45444</v>
      </c>
      <c r="I13" s="136">
        <f t="shared" si="5"/>
        <v>45474</v>
      </c>
      <c r="J13" s="136">
        <f t="shared" si="5"/>
        <v>45505</v>
      </c>
      <c r="K13" s="136">
        <f t="shared" si="5"/>
        <v>45536</v>
      </c>
      <c r="L13" s="136">
        <f t="shared" si="5"/>
        <v>45566</v>
      </c>
      <c r="M13" s="136">
        <f t="shared" si="5"/>
        <v>45597</v>
      </c>
      <c r="N13" s="136">
        <f t="shared" si="5"/>
        <v>45627</v>
      </c>
      <c r="O13" s="136">
        <f t="shared" si="5"/>
        <v>45658</v>
      </c>
      <c r="P13" s="136">
        <f t="shared" si="5"/>
        <v>45689</v>
      </c>
      <c r="Q13" s="136">
        <f t="shared" si="5"/>
        <v>45717</v>
      </c>
      <c r="R13" s="136">
        <f t="shared" si="5"/>
        <v>45748</v>
      </c>
      <c r="S13" s="136">
        <f t="shared" si="5"/>
        <v>45778</v>
      </c>
      <c r="T13" s="491">
        <f t="shared" si="5"/>
        <v>45809</v>
      </c>
      <c r="U13" s="506">
        <f t="shared" si="5"/>
        <v>45839</v>
      </c>
      <c r="V13" s="272">
        <f t="shared" si="5"/>
        <v>45870</v>
      </c>
      <c r="W13" s="136">
        <f t="shared" si="5"/>
        <v>45901</v>
      </c>
      <c r="X13" s="136">
        <f t="shared" si="5"/>
        <v>45931</v>
      </c>
      <c r="Y13" s="136">
        <f t="shared" si="5"/>
        <v>45962</v>
      </c>
      <c r="Z13" s="136">
        <f t="shared" si="5"/>
        <v>45992</v>
      </c>
      <c r="AA13" s="136">
        <f t="shared" si="5"/>
        <v>46023</v>
      </c>
      <c r="AB13" s="136">
        <f t="shared" si="5"/>
        <v>46054</v>
      </c>
      <c r="AC13" s="136">
        <f t="shared" si="5"/>
        <v>46082</v>
      </c>
      <c r="AD13" s="136">
        <f t="shared" si="5"/>
        <v>46113</v>
      </c>
      <c r="AE13" s="136">
        <f t="shared" si="5"/>
        <v>46143</v>
      </c>
      <c r="AF13" s="136">
        <f t="shared" si="5"/>
        <v>46174</v>
      </c>
      <c r="AG13" s="136">
        <f t="shared" si="5"/>
        <v>46204</v>
      </c>
      <c r="AH13" s="136">
        <f t="shared" si="5"/>
        <v>46235</v>
      </c>
      <c r="AI13" s="136">
        <f t="shared" ref="AI13:AM13" si="6">AI5</f>
        <v>46266</v>
      </c>
      <c r="AJ13" s="136">
        <f t="shared" si="6"/>
        <v>46296</v>
      </c>
      <c r="AK13" s="136">
        <f t="shared" si="6"/>
        <v>46327</v>
      </c>
      <c r="AL13" s="136">
        <f t="shared" si="6"/>
        <v>46357</v>
      </c>
      <c r="AM13" s="136">
        <f t="shared" si="6"/>
        <v>46388</v>
      </c>
    </row>
    <row r="14" spans="1:40" x14ac:dyDescent="0.25">
      <c r="B14" s="45" t="s">
        <v>28</v>
      </c>
      <c r="C14" s="467">
        <f>C122</f>
        <v>155.1884780356479</v>
      </c>
      <c r="D14" s="467">
        <f>C14+D122</f>
        <v>2754.4661691122692</v>
      </c>
      <c r="E14" s="467">
        <f t="shared" ref="E14:T14" si="7">D14+E122</f>
        <v>10563.740700150305</v>
      </c>
      <c r="F14" s="467">
        <f t="shared" si="7"/>
        <v>19955.344029440927</v>
      </c>
      <c r="G14" s="467">
        <f t="shared" si="7"/>
        <v>39918.150618020249</v>
      </c>
      <c r="H14" s="467">
        <f t="shared" si="7"/>
        <v>182787.13804157925</v>
      </c>
      <c r="I14" s="467">
        <f t="shared" si="7"/>
        <v>430677.67653156817</v>
      </c>
      <c r="J14" s="467">
        <f t="shared" si="7"/>
        <v>725020.38659582916</v>
      </c>
      <c r="K14" s="467">
        <f t="shared" si="7"/>
        <v>896952.16416011925</v>
      </c>
      <c r="L14" s="467">
        <f t="shared" si="7"/>
        <v>935883.30541634816</v>
      </c>
      <c r="M14" s="467">
        <f t="shared" si="7"/>
        <v>1000738.2857189078</v>
      </c>
      <c r="N14" s="467">
        <f t="shared" si="7"/>
        <v>1128015.6609242416</v>
      </c>
      <c r="O14" s="467">
        <f t="shared" si="7"/>
        <v>1269628.2700362378</v>
      </c>
      <c r="P14" s="467">
        <f t="shared" si="7"/>
        <v>1387774.3220967767</v>
      </c>
      <c r="Q14" s="467">
        <f t="shared" si="7"/>
        <v>1480385.0232445968</v>
      </c>
      <c r="R14" s="467">
        <f t="shared" si="7"/>
        <v>1537942.0294651529</v>
      </c>
      <c r="S14" s="467">
        <f t="shared" si="7"/>
        <v>1617358.4916180053</v>
      </c>
      <c r="T14" s="492">
        <f t="shared" si="7"/>
        <v>1678413.4072702911</v>
      </c>
      <c r="U14" s="507">
        <f>IF(U$4="X",T14+U96,0)</f>
        <v>1852074.6692819465</v>
      </c>
      <c r="V14" s="477">
        <f>IF(V$4="X",U14+V96,0)</f>
        <v>2017012.1155115925</v>
      </c>
      <c r="W14" s="477">
        <f t="shared" ref="W14:AM14" si="8">IF(W$4="X",V14+W96,0)</f>
        <v>2094905.0266119745</v>
      </c>
      <c r="X14" s="477">
        <f t="shared" si="8"/>
        <v>2103959.2325925478</v>
      </c>
      <c r="Y14" s="477">
        <f t="shared" si="8"/>
        <v>2113345.0144142052</v>
      </c>
      <c r="Z14" s="477">
        <f t="shared" si="8"/>
        <v>2129201.7145282561</v>
      </c>
      <c r="AA14" s="477">
        <f t="shared" si="8"/>
        <v>2144970.9568633651</v>
      </c>
      <c r="AB14" s="477">
        <f t="shared" si="8"/>
        <v>2158226.2254997673</v>
      </c>
      <c r="AC14" s="477">
        <f t="shared" si="8"/>
        <v>2169116.8254684038</v>
      </c>
      <c r="AD14" s="477">
        <f t="shared" si="8"/>
        <v>2177491.4972149255</v>
      </c>
      <c r="AE14" s="477">
        <f t="shared" si="8"/>
        <v>2198218.7779669985</v>
      </c>
      <c r="AF14" s="477">
        <f t="shared" si="8"/>
        <v>2326577.3267629207</v>
      </c>
      <c r="AG14" s="477">
        <f t="shared" si="8"/>
        <v>2500238.5887745763</v>
      </c>
      <c r="AH14" s="477">
        <f t="shared" si="8"/>
        <v>2665176.0350042223</v>
      </c>
      <c r="AI14" s="477">
        <f t="shared" si="8"/>
        <v>2743068.9461046043</v>
      </c>
      <c r="AJ14" s="477">
        <f t="shared" si="8"/>
        <v>2752123.1520851776</v>
      </c>
      <c r="AK14" s="477">
        <f t="shared" si="8"/>
        <v>2761508.933906835</v>
      </c>
      <c r="AL14" s="477">
        <f t="shared" si="8"/>
        <v>2777365.6340208859</v>
      </c>
      <c r="AM14" s="477">
        <f t="shared" si="8"/>
        <v>2793134.876355995</v>
      </c>
    </row>
    <row r="15" spans="1:40" x14ac:dyDescent="0.25">
      <c r="B15" s="46" t="s">
        <v>29</v>
      </c>
      <c r="C15" s="468">
        <f t="shared" ref="C15:C18" si="9">C123</f>
        <v>0</v>
      </c>
      <c r="D15" s="468">
        <f t="shared" ref="D15:T15" si="10">C15+D123</f>
        <v>533.4131014556001</v>
      </c>
      <c r="E15" s="468">
        <f t="shared" si="10"/>
        <v>4480.338916689785</v>
      </c>
      <c r="F15" s="468">
        <f t="shared" si="10"/>
        <v>13379.399944018247</v>
      </c>
      <c r="G15" s="468">
        <f t="shared" si="10"/>
        <v>29460.113738149746</v>
      </c>
      <c r="H15" s="468">
        <f t="shared" si="10"/>
        <v>58187.265453451808</v>
      </c>
      <c r="I15" s="468">
        <f t="shared" si="10"/>
        <v>102150.49616574349</v>
      </c>
      <c r="J15" s="468">
        <f t="shared" si="10"/>
        <v>142926.5500155997</v>
      </c>
      <c r="K15" s="468">
        <f t="shared" si="10"/>
        <v>188670.73100508959</v>
      </c>
      <c r="L15" s="468">
        <f t="shared" si="10"/>
        <v>224262.74195438926</v>
      </c>
      <c r="M15" s="468">
        <f t="shared" si="10"/>
        <v>258772.92241871671</v>
      </c>
      <c r="N15" s="468">
        <f t="shared" si="10"/>
        <v>316140.44007682451</v>
      </c>
      <c r="O15" s="468">
        <f t="shared" si="10"/>
        <v>393381.2264300505</v>
      </c>
      <c r="P15" s="468">
        <f t="shared" si="10"/>
        <v>452382.31194386724</v>
      </c>
      <c r="Q15" s="468">
        <f t="shared" si="10"/>
        <v>517741.4189981324</v>
      </c>
      <c r="R15" s="468">
        <f t="shared" si="10"/>
        <v>588616.40389740106</v>
      </c>
      <c r="S15" s="468">
        <f t="shared" si="10"/>
        <v>682000.67473658291</v>
      </c>
      <c r="T15" s="493">
        <f t="shared" si="10"/>
        <v>739873.32294575835</v>
      </c>
      <c r="U15" s="508">
        <f t="shared" ref="U15:AM15" si="11">IF(U$4="X",T15+U97,0)</f>
        <v>800188.12857580755</v>
      </c>
      <c r="V15" s="478">
        <f t="shared" si="11"/>
        <v>851647.42508256203</v>
      </c>
      <c r="W15" s="478">
        <f t="shared" si="11"/>
        <v>893137.11680002476</v>
      </c>
      <c r="X15" s="478">
        <f t="shared" si="11"/>
        <v>920085.66853489075</v>
      </c>
      <c r="Y15" s="478">
        <f t="shared" si="11"/>
        <v>944371.17083254561</v>
      </c>
      <c r="Z15" s="478">
        <f t="shared" si="11"/>
        <v>970919.98375075229</v>
      </c>
      <c r="AA15" s="478">
        <f t="shared" si="11"/>
        <v>997914.96459041617</v>
      </c>
      <c r="AB15" s="478">
        <f t="shared" si="11"/>
        <v>1019195.9191533665</v>
      </c>
      <c r="AC15" s="478">
        <f t="shared" si="11"/>
        <v>1043020.5619520613</v>
      </c>
      <c r="AD15" s="478">
        <f t="shared" si="11"/>
        <v>1065675.8273921511</v>
      </c>
      <c r="AE15" s="478">
        <f t="shared" si="11"/>
        <v>1096044.502038995</v>
      </c>
      <c r="AF15" s="478">
        <f t="shared" si="11"/>
        <v>1142731.2619501781</v>
      </c>
      <c r="AG15" s="478">
        <f t="shared" si="11"/>
        <v>1203046.0675802273</v>
      </c>
      <c r="AH15" s="478">
        <f t="shared" si="11"/>
        <v>1254505.3640869819</v>
      </c>
      <c r="AI15" s="478">
        <f t="shared" si="11"/>
        <v>1295995.0558044445</v>
      </c>
      <c r="AJ15" s="478">
        <f t="shared" si="11"/>
        <v>1322943.6075393106</v>
      </c>
      <c r="AK15" s="478">
        <f t="shared" si="11"/>
        <v>1347229.1098369653</v>
      </c>
      <c r="AL15" s="478">
        <f t="shared" si="11"/>
        <v>1373777.922755172</v>
      </c>
      <c r="AM15" s="478">
        <f t="shared" si="11"/>
        <v>1400772.9035948359</v>
      </c>
    </row>
    <row r="16" spans="1:40" x14ac:dyDescent="0.25">
      <c r="B16" s="46" t="s">
        <v>30</v>
      </c>
      <c r="C16" s="468">
        <f t="shared" si="9"/>
        <v>0</v>
      </c>
      <c r="D16" s="468">
        <f t="shared" ref="D16:T16" si="12">C16+D124</f>
        <v>298.59516948670307</v>
      </c>
      <c r="E16" s="468">
        <f t="shared" si="12"/>
        <v>2327.3399271259914</v>
      </c>
      <c r="F16" s="468">
        <f t="shared" si="12"/>
        <v>7691.3846022990283</v>
      </c>
      <c r="G16" s="468">
        <f t="shared" si="12"/>
        <v>20276.889487861554</v>
      </c>
      <c r="H16" s="468">
        <f t="shared" si="12"/>
        <v>71543.95002169894</v>
      </c>
      <c r="I16" s="468">
        <f t="shared" si="12"/>
        <v>151432.64965500371</v>
      </c>
      <c r="J16" s="468">
        <f t="shared" si="12"/>
        <v>251896.45529429161</v>
      </c>
      <c r="K16" s="468">
        <f t="shared" si="12"/>
        <v>358320.30871240905</v>
      </c>
      <c r="L16" s="468">
        <f t="shared" si="12"/>
        <v>418234.35329530196</v>
      </c>
      <c r="M16" s="468">
        <f t="shared" si="12"/>
        <v>477952.28193176573</v>
      </c>
      <c r="N16" s="468">
        <f t="shared" si="12"/>
        <v>569229.77218653518</v>
      </c>
      <c r="O16" s="468">
        <f t="shared" si="12"/>
        <v>689014.53450991609</v>
      </c>
      <c r="P16" s="468">
        <f t="shared" si="12"/>
        <v>786439.47757518687</v>
      </c>
      <c r="Q16" s="468">
        <f t="shared" si="12"/>
        <v>888197.20182848093</v>
      </c>
      <c r="R16" s="468">
        <f t="shared" si="12"/>
        <v>981027.78173916088</v>
      </c>
      <c r="S16" s="468">
        <f t="shared" si="12"/>
        <v>1104125.6863720419</v>
      </c>
      <c r="T16" s="493">
        <f t="shared" si="12"/>
        <v>1181890.1544262159</v>
      </c>
      <c r="U16" s="508">
        <f t="shared" ref="U16:AM16" si="13">IF(U$4="X",T16+U98,0)</f>
        <v>1279580.3744156568</v>
      </c>
      <c r="V16" s="478">
        <f t="shared" si="13"/>
        <v>1369498.9429470438</v>
      </c>
      <c r="W16" s="478">
        <f t="shared" si="13"/>
        <v>1429291.3086187069</v>
      </c>
      <c r="X16" s="478">
        <f t="shared" si="13"/>
        <v>1456595.2626852733</v>
      </c>
      <c r="Y16" s="478">
        <f t="shared" si="13"/>
        <v>1481505.9658157625</v>
      </c>
      <c r="Z16" s="478">
        <f t="shared" si="13"/>
        <v>1509341.6853018724</v>
      </c>
      <c r="AA16" s="478">
        <f t="shared" si="13"/>
        <v>1538654.9313476062</v>
      </c>
      <c r="AB16" s="478">
        <f t="shared" si="13"/>
        <v>1562648.1066089375</v>
      </c>
      <c r="AC16" s="478">
        <f t="shared" si="13"/>
        <v>1588106.3238488564</v>
      </c>
      <c r="AD16" s="478">
        <f t="shared" si="13"/>
        <v>1611496.0969183368</v>
      </c>
      <c r="AE16" s="478">
        <f t="shared" si="13"/>
        <v>1643118.0396922405</v>
      </c>
      <c r="AF16" s="478">
        <f t="shared" si="13"/>
        <v>1722631.0193537541</v>
      </c>
      <c r="AG16" s="478">
        <f t="shared" si="13"/>
        <v>1820321.239343195</v>
      </c>
      <c r="AH16" s="478">
        <f t="shared" si="13"/>
        <v>1910239.807874582</v>
      </c>
      <c r="AI16" s="478">
        <f t="shared" si="13"/>
        <v>1970032.1735462451</v>
      </c>
      <c r="AJ16" s="478">
        <f t="shared" si="13"/>
        <v>1997336.1276128115</v>
      </c>
      <c r="AK16" s="478">
        <f t="shared" si="13"/>
        <v>2022246.8307433007</v>
      </c>
      <c r="AL16" s="478">
        <f t="shared" si="13"/>
        <v>2050082.5502294106</v>
      </c>
      <c r="AM16" s="478">
        <f t="shared" si="13"/>
        <v>2079395.7962751444</v>
      </c>
    </row>
    <row r="17" spans="1:52" x14ac:dyDescent="0.25">
      <c r="B17" s="46" t="s">
        <v>31</v>
      </c>
      <c r="C17" s="468">
        <f t="shared" si="9"/>
        <v>0</v>
      </c>
      <c r="D17" s="468">
        <f t="shared" ref="D17:T17" si="14">C17+D125</f>
        <v>78.306189450390207</v>
      </c>
      <c r="E17" s="468">
        <f t="shared" si="14"/>
        <v>417.52611826404512</v>
      </c>
      <c r="F17" s="468">
        <f t="shared" si="14"/>
        <v>987.06586355012905</v>
      </c>
      <c r="G17" s="468">
        <f t="shared" si="14"/>
        <v>3006.4648846922382</v>
      </c>
      <c r="H17" s="468">
        <f t="shared" si="14"/>
        <v>12719.147781611733</v>
      </c>
      <c r="I17" s="468">
        <f t="shared" si="14"/>
        <v>27710.765036188444</v>
      </c>
      <c r="J17" s="468">
        <f t="shared" si="14"/>
        <v>47791.050638955465</v>
      </c>
      <c r="K17" s="468">
        <f t="shared" si="14"/>
        <v>76609.586504503415</v>
      </c>
      <c r="L17" s="468">
        <f t="shared" si="14"/>
        <v>95500.152363233152</v>
      </c>
      <c r="M17" s="468">
        <f t="shared" si="14"/>
        <v>116653.62583204772</v>
      </c>
      <c r="N17" s="468">
        <f t="shared" si="14"/>
        <v>159514.35542108183</v>
      </c>
      <c r="O17" s="468">
        <f t="shared" si="14"/>
        <v>220014.43963164047</v>
      </c>
      <c r="P17" s="468">
        <f t="shared" si="14"/>
        <v>271385.71301065583</v>
      </c>
      <c r="Q17" s="468">
        <f t="shared" si="14"/>
        <v>326167.24704230524</v>
      </c>
      <c r="R17" s="468">
        <f t="shared" si="14"/>
        <v>378263.60519307532</v>
      </c>
      <c r="S17" s="468">
        <f t="shared" si="14"/>
        <v>445158.51434492244</v>
      </c>
      <c r="T17" s="493">
        <f t="shared" si="14"/>
        <v>507443.30237644201</v>
      </c>
      <c r="U17" s="508">
        <f t="shared" ref="U17:AM17" si="15">IF(U$4="X",T17+U99,0)</f>
        <v>567834.18905438145</v>
      </c>
      <c r="V17" s="478">
        <f t="shared" si="15"/>
        <v>626954.87892490288</v>
      </c>
      <c r="W17" s="478">
        <f t="shared" si="15"/>
        <v>668383.74147791124</v>
      </c>
      <c r="X17" s="478">
        <f t="shared" si="15"/>
        <v>686737.16381308809</v>
      </c>
      <c r="Y17" s="478">
        <f t="shared" si="15"/>
        <v>704311.59837755491</v>
      </c>
      <c r="Z17" s="478">
        <f t="shared" si="15"/>
        <v>722155.07110249379</v>
      </c>
      <c r="AA17" s="478">
        <f t="shared" si="15"/>
        <v>740432.45185039844</v>
      </c>
      <c r="AB17" s="478">
        <f t="shared" si="15"/>
        <v>756650.1486300265</v>
      </c>
      <c r="AC17" s="478">
        <f t="shared" si="15"/>
        <v>774438.01914216951</v>
      </c>
      <c r="AD17" s="478">
        <f t="shared" si="15"/>
        <v>791180.85226195515</v>
      </c>
      <c r="AE17" s="478">
        <f t="shared" si="15"/>
        <v>812441.28394346382</v>
      </c>
      <c r="AF17" s="478">
        <f t="shared" si="15"/>
        <v>866028.37081585778</v>
      </c>
      <c r="AG17" s="478">
        <f t="shared" si="15"/>
        <v>926419.25749379722</v>
      </c>
      <c r="AH17" s="478">
        <f t="shared" si="15"/>
        <v>985539.94736431865</v>
      </c>
      <c r="AI17" s="478">
        <f t="shared" si="15"/>
        <v>1026968.809917327</v>
      </c>
      <c r="AJ17" s="478">
        <f t="shared" si="15"/>
        <v>1045322.2322525039</v>
      </c>
      <c r="AK17" s="478">
        <f t="shared" si="15"/>
        <v>1062896.6668169706</v>
      </c>
      <c r="AL17" s="478">
        <f t="shared" si="15"/>
        <v>1080740.1395419096</v>
      </c>
      <c r="AM17" s="478">
        <f t="shared" si="15"/>
        <v>1099017.5202898141</v>
      </c>
    </row>
    <row r="18" spans="1:52" ht="15.75" thickBot="1" x14ac:dyDescent="0.3">
      <c r="B18" s="26" t="s">
        <v>32</v>
      </c>
      <c r="C18" s="469">
        <f t="shared" si="9"/>
        <v>0</v>
      </c>
      <c r="D18" s="469">
        <f t="shared" ref="D18:T18" si="16">C18+D126</f>
        <v>29.738317641838655</v>
      </c>
      <c r="E18" s="469">
        <f t="shared" si="16"/>
        <v>109.69617389091954</v>
      </c>
      <c r="F18" s="469">
        <f t="shared" si="16"/>
        <v>218.77577127756516</v>
      </c>
      <c r="G18" s="469">
        <f t="shared" si="16"/>
        <v>373.09064781025472</v>
      </c>
      <c r="H18" s="469">
        <f t="shared" si="16"/>
        <v>584.55346954870356</v>
      </c>
      <c r="I18" s="469">
        <f t="shared" si="16"/>
        <v>962.9549926379035</v>
      </c>
      <c r="J18" s="469">
        <f t="shared" si="16"/>
        <v>1547.7867357192847</v>
      </c>
      <c r="K18" s="469">
        <f t="shared" si="16"/>
        <v>6128.0837551470113</v>
      </c>
      <c r="L18" s="469">
        <f t="shared" si="16"/>
        <v>9843.6365116772085</v>
      </c>
      <c r="M18" s="469">
        <f t="shared" si="16"/>
        <v>10281.558418697125</v>
      </c>
      <c r="N18" s="469">
        <f t="shared" si="16"/>
        <v>11428.162427362739</v>
      </c>
      <c r="O18" s="469">
        <f t="shared" si="16"/>
        <v>13173.163572297955</v>
      </c>
      <c r="P18" s="469">
        <f t="shared" si="16"/>
        <v>14447.959198746794</v>
      </c>
      <c r="Q18" s="469">
        <f t="shared" si="16"/>
        <v>16004.909067770177</v>
      </c>
      <c r="R18" s="469">
        <f t="shared" si="16"/>
        <v>18253.472658349561</v>
      </c>
      <c r="S18" s="469">
        <f t="shared" si="16"/>
        <v>23209.002838454457</v>
      </c>
      <c r="T18" s="494">
        <f t="shared" si="16"/>
        <v>25684.953984331307</v>
      </c>
      <c r="U18" s="509">
        <f t="shared" ref="U18:AM18" si="17">IF(U$4="X",T18+U100,0)</f>
        <v>28769.095979873142</v>
      </c>
      <c r="V18" s="479">
        <f t="shared" si="17"/>
        <v>31230.054284687645</v>
      </c>
      <c r="W18" s="479">
        <f t="shared" si="17"/>
        <v>33681.736948028018</v>
      </c>
      <c r="X18" s="479">
        <f t="shared" si="17"/>
        <v>35522.990441219132</v>
      </c>
      <c r="Y18" s="479">
        <f t="shared" si="17"/>
        <v>36858.864762532983</v>
      </c>
      <c r="Z18" s="479">
        <f t="shared" si="17"/>
        <v>38177.381610644858</v>
      </c>
      <c r="AA18" s="479">
        <f t="shared" si="17"/>
        <v>39635.807232782463</v>
      </c>
      <c r="AB18" s="479">
        <f t="shared" si="17"/>
        <v>40670.737735085211</v>
      </c>
      <c r="AC18" s="479">
        <f t="shared" si="17"/>
        <v>41862.801059960882</v>
      </c>
      <c r="AD18" s="479">
        <f t="shared" si="17"/>
        <v>43037.931805880828</v>
      </c>
      <c r="AE18" s="479">
        <f t="shared" si="17"/>
        <v>44676.834218685835</v>
      </c>
      <c r="AF18" s="479">
        <f t="shared" si="17"/>
        <v>47292.773549004029</v>
      </c>
      <c r="AG18" s="479">
        <f t="shared" si="17"/>
        <v>50376.915544545867</v>
      </c>
      <c r="AH18" s="479">
        <f t="shared" si="17"/>
        <v>52837.873849360374</v>
      </c>
      <c r="AI18" s="479">
        <f t="shared" si="17"/>
        <v>55289.556512700743</v>
      </c>
      <c r="AJ18" s="479">
        <f t="shared" si="17"/>
        <v>57130.810005891857</v>
      </c>
      <c r="AK18" s="479">
        <f t="shared" si="17"/>
        <v>58466.684327205709</v>
      </c>
      <c r="AL18" s="479">
        <f t="shared" si="17"/>
        <v>59785.201175317583</v>
      </c>
      <c r="AM18" s="479">
        <f t="shared" si="17"/>
        <v>61243.626797455188</v>
      </c>
    </row>
    <row r="19" spans="1:52" ht="15.75" thickBot="1" x14ac:dyDescent="0.3">
      <c r="A19" s="1"/>
      <c r="B19" s="47" t="s">
        <v>33</v>
      </c>
      <c r="C19" s="48">
        <f>SUM(C14:C18)</f>
        <v>155.1884780356479</v>
      </c>
      <c r="D19" s="39">
        <f t="shared" ref="D19:AM19" si="18">SUM(D14:D18)</f>
        <v>3694.5189471468016</v>
      </c>
      <c r="E19" s="39">
        <f t="shared" si="18"/>
        <v>17898.641836121049</v>
      </c>
      <c r="F19" s="39">
        <f t="shared" si="18"/>
        <v>42231.970210585896</v>
      </c>
      <c r="G19" s="39">
        <f t="shared" si="18"/>
        <v>93034.70937653404</v>
      </c>
      <c r="H19" s="39">
        <f t="shared" si="18"/>
        <v>325822.05476789043</v>
      </c>
      <c r="I19" s="39">
        <f t="shared" si="18"/>
        <v>712934.54238114157</v>
      </c>
      <c r="J19" s="39">
        <f t="shared" si="18"/>
        <v>1169182.2292803952</v>
      </c>
      <c r="K19" s="39">
        <f t="shared" si="18"/>
        <v>1526680.8741372682</v>
      </c>
      <c r="L19" s="39">
        <f t="shared" si="18"/>
        <v>1683724.1895409499</v>
      </c>
      <c r="M19" s="39">
        <f t="shared" si="18"/>
        <v>1864398.6743201353</v>
      </c>
      <c r="N19" s="39">
        <f t="shared" si="18"/>
        <v>2184328.3910360457</v>
      </c>
      <c r="O19" s="39">
        <f t="shared" si="18"/>
        <v>2585211.6341801425</v>
      </c>
      <c r="P19" s="39">
        <f t="shared" si="18"/>
        <v>2912429.7838252336</v>
      </c>
      <c r="Q19" s="39">
        <f t="shared" si="18"/>
        <v>3228495.8001812855</v>
      </c>
      <c r="R19" s="39">
        <f t="shared" si="18"/>
        <v>3504103.2929531396</v>
      </c>
      <c r="S19" s="39">
        <f t="shared" si="18"/>
        <v>3871852.3699100069</v>
      </c>
      <c r="T19" s="495">
        <f t="shared" si="18"/>
        <v>4133305.1410030392</v>
      </c>
      <c r="U19" s="510">
        <f t="shared" si="18"/>
        <v>4528446.4573076647</v>
      </c>
      <c r="V19" s="48">
        <f t="shared" si="18"/>
        <v>4896343.4167507887</v>
      </c>
      <c r="W19" s="39">
        <f t="shared" si="18"/>
        <v>5119398.9304566458</v>
      </c>
      <c r="X19" s="39">
        <f t="shared" si="18"/>
        <v>5202900.3180670189</v>
      </c>
      <c r="Y19" s="39">
        <f t="shared" si="18"/>
        <v>5280392.6142026</v>
      </c>
      <c r="Z19" s="39">
        <f t="shared" si="18"/>
        <v>5369795.8362940187</v>
      </c>
      <c r="AA19" s="39">
        <f t="shared" si="18"/>
        <v>5461609.1118845688</v>
      </c>
      <c r="AB19" s="39">
        <f t="shared" si="18"/>
        <v>5537391.1376271835</v>
      </c>
      <c r="AC19" s="39">
        <f t="shared" si="18"/>
        <v>5616544.5314714527</v>
      </c>
      <c r="AD19" s="39">
        <f t="shared" si="18"/>
        <v>5688882.2055932488</v>
      </c>
      <c r="AE19" s="39">
        <f t="shared" si="18"/>
        <v>5794499.4378603837</v>
      </c>
      <c r="AF19" s="39">
        <f t="shared" si="18"/>
        <v>6105260.7524317158</v>
      </c>
      <c r="AG19" s="39">
        <f t="shared" si="18"/>
        <v>6500402.0687363418</v>
      </c>
      <c r="AH19" s="39">
        <f t="shared" si="18"/>
        <v>6868299.0281794649</v>
      </c>
      <c r="AI19" s="39">
        <f t="shared" si="18"/>
        <v>7091354.541885321</v>
      </c>
      <c r="AJ19" s="39">
        <f t="shared" si="18"/>
        <v>7174855.929495695</v>
      </c>
      <c r="AK19" s="39">
        <f t="shared" si="18"/>
        <v>7252348.2256312771</v>
      </c>
      <c r="AL19" s="39">
        <f t="shared" si="18"/>
        <v>7341751.4477226958</v>
      </c>
      <c r="AM19" s="39">
        <f t="shared" si="18"/>
        <v>7433564.723313245</v>
      </c>
    </row>
    <row r="20" spans="1:52" ht="15.75" thickBot="1" x14ac:dyDescent="0.3">
      <c r="B20" s="129"/>
      <c r="U20" s="499"/>
    </row>
    <row r="21" spans="1:52" ht="15.75" thickBot="1" x14ac:dyDescent="0.3">
      <c r="B21" s="137" t="s">
        <v>160</v>
      </c>
      <c r="C21" s="124">
        <f>C13</f>
        <v>45292</v>
      </c>
      <c r="D21" s="136">
        <f>D5</f>
        <v>45323</v>
      </c>
      <c r="E21" s="136">
        <f t="shared" ref="E21:AM21" si="19">E5</f>
        <v>45352</v>
      </c>
      <c r="F21" s="136">
        <f t="shared" si="19"/>
        <v>45383</v>
      </c>
      <c r="G21" s="136">
        <f t="shared" si="19"/>
        <v>45413</v>
      </c>
      <c r="H21" s="136">
        <f t="shared" si="19"/>
        <v>45444</v>
      </c>
      <c r="I21" s="136">
        <f t="shared" si="19"/>
        <v>45474</v>
      </c>
      <c r="J21" s="136">
        <f t="shared" si="19"/>
        <v>45505</v>
      </c>
      <c r="K21" s="136">
        <f t="shared" si="19"/>
        <v>45536</v>
      </c>
      <c r="L21" s="136">
        <f t="shared" si="19"/>
        <v>45566</v>
      </c>
      <c r="M21" s="136">
        <f t="shared" si="19"/>
        <v>45597</v>
      </c>
      <c r="N21" s="136">
        <f t="shared" si="19"/>
        <v>45627</v>
      </c>
      <c r="O21" s="136">
        <f t="shared" si="19"/>
        <v>45658</v>
      </c>
      <c r="P21" s="136">
        <f t="shared" si="19"/>
        <v>45689</v>
      </c>
      <c r="Q21" s="136">
        <f t="shared" si="19"/>
        <v>45717</v>
      </c>
      <c r="R21" s="136">
        <f t="shared" si="19"/>
        <v>45748</v>
      </c>
      <c r="S21" s="136">
        <f t="shared" si="19"/>
        <v>45778</v>
      </c>
      <c r="T21" s="491">
        <f t="shared" si="19"/>
        <v>45809</v>
      </c>
      <c r="U21" s="506">
        <f t="shared" si="19"/>
        <v>45839</v>
      </c>
      <c r="V21" s="272">
        <f t="shared" si="19"/>
        <v>45870</v>
      </c>
      <c r="W21" s="136">
        <f t="shared" si="19"/>
        <v>45901</v>
      </c>
      <c r="X21" s="136">
        <f t="shared" si="19"/>
        <v>45931</v>
      </c>
      <c r="Y21" s="136">
        <f t="shared" si="19"/>
        <v>45962</v>
      </c>
      <c r="Z21" s="136">
        <f t="shared" si="19"/>
        <v>45992</v>
      </c>
      <c r="AA21" s="136">
        <f t="shared" si="19"/>
        <v>46023</v>
      </c>
      <c r="AB21" s="136">
        <f t="shared" si="19"/>
        <v>46054</v>
      </c>
      <c r="AC21" s="136">
        <f t="shared" si="19"/>
        <v>46082</v>
      </c>
      <c r="AD21" s="136">
        <f t="shared" si="19"/>
        <v>46113</v>
      </c>
      <c r="AE21" s="136">
        <f t="shared" si="19"/>
        <v>46143</v>
      </c>
      <c r="AF21" s="136">
        <f t="shared" si="19"/>
        <v>46174</v>
      </c>
      <c r="AG21" s="136">
        <f t="shared" si="19"/>
        <v>46204</v>
      </c>
      <c r="AH21" s="136">
        <f t="shared" si="19"/>
        <v>46235</v>
      </c>
      <c r="AI21" s="136">
        <f t="shared" si="19"/>
        <v>46266</v>
      </c>
      <c r="AJ21" s="136">
        <f t="shared" si="19"/>
        <v>46296</v>
      </c>
      <c r="AK21" s="136">
        <f t="shared" si="19"/>
        <v>46327</v>
      </c>
      <c r="AL21" s="136">
        <f t="shared" si="19"/>
        <v>46357</v>
      </c>
      <c r="AM21" s="136">
        <f t="shared" si="19"/>
        <v>46388</v>
      </c>
    </row>
    <row r="22" spans="1:52" x14ac:dyDescent="0.25">
      <c r="B22" s="51" t="s">
        <v>28</v>
      </c>
      <c r="C22" s="470">
        <f t="shared" ref="C22:C26" si="20">C130</f>
        <v>0</v>
      </c>
      <c r="D22" s="470">
        <f t="shared" ref="D22:T22" si="21">C22+D130</f>
        <v>0</v>
      </c>
      <c r="E22" s="470">
        <f t="shared" si="21"/>
        <v>1070.9277831428774</v>
      </c>
      <c r="F22" s="470">
        <f t="shared" si="21"/>
        <v>4239.2764640468758</v>
      </c>
      <c r="G22" s="470">
        <f t="shared" si="21"/>
        <v>11234.159006778729</v>
      </c>
      <c r="H22" s="470">
        <f t="shared" si="21"/>
        <v>52117.88635013871</v>
      </c>
      <c r="I22" s="470">
        <f t="shared" si="21"/>
        <v>117125.42197648028</v>
      </c>
      <c r="J22" s="470">
        <f t="shared" si="21"/>
        <v>185010.66054307565</v>
      </c>
      <c r="K22" s="470">
        <f t="shared" si="21"/>
        <v>225166.33284570556</v>
      </c>
      <c r="L22" s="470">
        <f t="shared" si="21"/>
        <v>237918.91508066098</v>
      </c>
      <c r="M22" s="470">
        <f t="shared" si="21"/>
        <v>261598.5899436762</v>
      </c>
      <c r="N22" s="470">
        <f t="shared" si="21"/>
        <v>303740.52076483128</v>
      </c>
      <c r="O22" s="470">
        <f t="shared" si="21"/>
        <v>347724.63411170995</v>
      </c>
      <c r="P22" s="470">
        <f t="shared" si="21"/>
        <v>384672.11858688691</v>
      </c>
      <c r="Q22" s="470">
        <f t="shared" si="21"/>
        <v>414845.65013586683</v>
      </c>
      <c r="R22" s="470">
        <f t="shared" si="21"/>
        <v>434598.15282044595</v>
      </c>
      <c r="S22" s="470">
        <f t="shared" si="21"/>
        <v>457424.91329540848</v>
      </c>
      <c r="T22" s="496">
        <f t="shared" si="21"/>
        <v>466473.50785472296</v>
      </c>
      <c r="U22" s="511">
        <f t="shared" ref="U22:AM22" si="22">IF(U$4="X",T22+U104,0)</f>
        <v>427554.11614655424</v>
      </c>
      <c r="V22" s="480">
        <f t="shared" si="22"/>
        <v>389954.00415673724</v>
      </c>
      <c r="W22" s="480">
        <f t="shared" si="22"/>
        <v>370398.78109469381</v>
      </c>
      <c r="X22" s="480">
        <f t="shared" si="22"/>
        <v>372024.42024233827</v>
      </c>
      <c r="Y22" s="480">
        <f t="shared" si="22"/>
        <v>382508.06614535698</v>
      </c>
      <c r="Z22" s="480">
        <f t="shared" si="22"/>
        <v>403226.30966661236</v>
      </c>
      <c r="AA22" s="480">
        <f t="shared" si="22"/>
        <v>423973.54504025832</v>
      </c>
      <c r="AB22" s="480">
        <f t="shared" si="22"/>
        <v>441167.29599690676</v>
      </c>
      <c r="AC22" s="480">
        <f t="shared" si="22"/>
        <v>453256.15554332675</v>
      </c>
      <c r="AD22" s="480">
        <f t="shared" si="22"/>
        <v>455643.22428534745</v>
      </c>
      <c r="AE22" s="480">
        <f t="shared" si="22"/>
        <v>450119.01290578779</v>
      </c>
      <c r="AF22" s="480">
        <f t="shared" si="22"/>
        <v>419538.45263155055</v>
      </c>
      <c r="AG22" s="480">
        <f t="shared" si="22"/>
        <v>380619.06092338182</v>
      </c>
      <c r="AH22" s="480">
        <f t="shared" si="22"/>
        <v>343018.94893356482</v>
      </c>
      <c r="AI22" s="480">
        <f t="shared" si="22"/>
        <v>323463.7258715214</v>
      </c>
      <c r="AJ22" s="480">
        <f t="shared" si="22"/>
        <v>325089.36501916585</v>
      </c>
      <c r="AK22" s="480">
        <f t="shared" si="22"/>
        <v>335573.01092218456</v>
      </c>
      <c r="AL22" s="480">
        <f t="shared" si="22"/>
        <v>356291.25444343995</v>
      </c>
      <c r="AM22" s="480">
        <f t="shared" si="22"/>
        <v>377038.48981708591</v>
      </c>
    </row>
    <row r="23" spans="1:52" x14ac:dyDescent="0.25">
      <c r="B23" s="46" t="s">
        <v>29</v>
      </c>
      <c r="C23" s="468">
        <f t="shared" si="20"/>
        <v>0</v>
      </c>
      <c r="D23" s="468">
        <f t="shared" ref="D23:T23" si="23">C23+D131</f>
        <v>322.67111049529206</v>
      </c>
      <c r="E23" s="468">
        <f t="shared" si="23"/>
        <v>1713.6741411143721</v>
      </c>
      <c r="F23" s="468">
        <f t="shared" si="23"/>
        <v>4581.8908901553568</v>
      </c>
      <c r="G23" s="468">
        <f t="shared" si="23"/>
        <v>9746.4568680568482</v>
      </c>
      <c r="H23" s="468">
        <f t="shared" si="23"/>
        <v>25724.958732332329</v>
      </c>
      <c r="I23" s="468">
        <f t="shared" si="23"/>
        <v>50788.683562905411</v>
      </c>
      <c r="J23" s="468">
        <f t="shared" si="23"/>
        <v>74560.272553685354</v>
      </c>
      <c r="K23" s="468">
        <f t="shared" si="23"/>
        <v>91665.544588467645</v>
      </c>
      <c r="L23" s="468">
        <f t="shared" si="23"/>
        <v>102907.32191494708</v>
      </c>
      <c r="M23" s="468">
        <f t="shared" si="23"/>
        <v>114965.56299136195</v>
      </c>
      <c r="N23" s="468">
        <f t="shared" si="23"/>
        <v>131210.49928566368</v>
      </c>
      <c r="O23" s="468">
        <f t="shared" si="23"/>
        <v>148575.32293861452</v>
      </c>
      <c r="P23" s="468">
        <f t="shared" si="23"/>
        <v>162179.02058061637</v>
      </c>
      <c r="Q23" s="468">
        <f t="shared" si="23"/>
        <v>175587.67338358029</v>
      </c>
      <c r="R23" s="468">
        <f t="shared" si="23"/>
        <v>188134.29382803367</v>
      </c>
      <c r="S23" s="468">
        <f t="shared" si="23"/>
        <v>204091.59817467985</v>
      </c>
      <c r="T23" s="493">
        <f t="shared" si="23"/>
        <v>209809.62370160423</v>
      </c>
      <c r="U23" s="508">
        <f t="shared" ref="U23:AM23" si="24">IF(U$4="X",T23+U105,0)</f>
        <v>197759.06258570575</v>
      </c>
      <c r="V23" s="478">
        <f t="shared" si="24"/>
        <v>185594.20891210859</v>
      </c>
      <c r="W23" s="478">
        <f t="shared" si="24"/>
        <v>183745.41432377655</v>
      </c>
      <c r="X23" s="478">
        <f t="shared" si="24"/>
        <v>184883.30345738181</v>
      </c>
      <c r="Y23" s="478">
        <f t="shared" si="24"/>
        <v>183245.07038772412</v>
      </c>
      <c r="Z23" s="478">
        <f t="shared" si="24"/>
        <v>178794.86607759187</v>
      </c>
      <c r="AA23" s="478">
        <f t="shared" si="24"/>
        <v>174739.66214521002</v>
      </c>
      <c r="AB23" s="478">
        <f t="shared" si="24"/>
        <v>171057.06369064521</v>
      </c>
      <c r="AC23" s="478">
        <f t="shared" si="24"/>
        <v>168875.27692186736</v>
      </c>
      <c r="AD23" s="478">
        <f t="shared" si="24"/>
        <v>168952.55241353691</v>
      </c>
      <c r="AE23" s="478">
        <f t="shared" si="24"/>
        <v>169555.57500188772</v>
      </c>
      <c r="AF23" s="478">
        <f t="shared" si="24"/>
        <v>160905.83931837347</v>
      </c>
      <c r="AG23" s="478">
        <f t="shared" si="24"/>
        <v>148855.27820247499</v>
      </c>
      <c r="AH23" s="478">
        <f t="shared" si="24"/>
        <v>136690.42452887783</v>
      </c>
      <c r="AI23" s="478">
        <f t="shared" si="24"/>
        <v>134841.6299405458</v>
      </c>
      <c r="AJ23" s="478">
        <f t="shared" si="24"/>
        <v>135979.51907415106</v>
      </c>
      <c r="AK23" s="478">
        <f t="shared" si="24"/>
        <v>134341.28600449336</v>
      </c>
      <c r="AL23" s="478">
        <f t="shared" si="24"/>
        <v>129891.08169436111</v>
      </c>
      <c r="AM23" s="478">
        <f t="shared" si="24"/>
        <v>125835.87776197927</v>
      </c>
    </row>
    <row r="24" spans="1:52" x14ac:dyDescent="0.25">
      <c r="B24" s="46" t="s">
        <v>30</v>
      </c>
      <c r="C24" s="468">
        <f t="shared" si="20"/>
        <v>0</v>
      </c>
      <c r="D24" s="468">
        <f t="shared" ref="D24:T24" si="25">C24+D132</f>
        <v>83.824617283434009</v>
      </c>
      <c r="E24" s="468">
        <f t="shared" si="25"/>
        <v>2971.4878418255475</v>
      </c>
      <c r="F24" s="468">
        <f t="shared" si="25"/>
        <v>9678.7487619577223</v>
      </c>
      <c r="G24" s="468">
        <f t="shared" si="25"/>
        <v>20731.013241579749</v>
      </c>
      <c r="H24" s="468">
        <f t="shared" si="25"/>
        <v>43305.378351971231</v>
      </c>
      <c r="I24" s="468">
        <f t="shared" si="25"/>
        <v>79047.100534936733</v>
      </c>
      <c r="J24" s="468">
        <f t="shared" si="25"/>
        <v>112254.38605359747</v>
      </c>
      <c r="K24" s="468">
        <f t="shared" si="25"/>
        <v>146545.49437501869</v>
      </c>
      <c r="L24" s="468">
        <f t="shared" si="25"/>
        <v>168205.61032319313</v>
      </c>
      <c r="M24" s="468">
        <f t="shared" si="25"/>
        <v>186104.95717596691</v>
      </c>
      <c r="N24" s="468">
        <f t="shared" si="25"/>
        <v>204695.43439474955</v>
      </c>
      <c r="O24" s="468">
        <f t="shared" si="25"/>
        <v>225132.32323866209</v>
      </c>
      <c r="P24" s="468">
        <f t="shared" si="25"/>
        <v>240777.16263764279</v>
      </c>
      <c r="Q24" s="468">
        <f t="shared" si="25"/>
        <v>258343.56392583039</v>
      </c>
      <c r="R24" s="468">
        <f t="shared" si="25"/>
        <v>275759.2584259382</v>
      </c>
      <c r="S24" s="468">
        <f t="shared" si="25"/>
        <v>297684.72200359555</v>
      </c>
      <c r="T24" s="493">
        <f t="shared" si="25"/>
        <v>297086.74787159014</v>
      </c>
      <c r="U24" s="508">
        <f t="shared" ref="U24:AM24" si="26">IF(U$4="X",T24+U106,0)</f>
        <v>299621.15385821561</v>
      </c>
      <c r="V24" s="478">
        <f t="shared" si="26"/>
        <v>301706.05187637761</v>
      </c>
      <c r="W24" s="478">
        <f t="shared" si="26"/>
        <v>303821.33176987781</v>
      </c>
      <c r="X24" s="478">
        <f t="shared" si="26"/>
        <v>305169.54252922744</v>
      </c>
      <c r="Y24" s="478">
        <f t="shared" si="26"/>
        <v>306272.38800326642</v>
      </c>
      <c r="Z24" s="478">
        <f t="shared" si="26"/>
        <v>307404.70721536438</v>
      </c>
      <c r="AA24" s="478">
        <f t="shared" si="26"/>
        <v>308639.54347970459</v>
      </c>
      <c r="AB24" s="478">
        <f t="shared" si="26"/>
        <v>309598.07784518064</v>
      </c>
      <c r="AC24" s="478">
        <f t="shared" si="26"/>
        <v>310690.04038832051</v>
      </c>
      <c r="AD24" s="478">
        <f t="shared" si="26"/>
        <v>311776.09617349971</v>
      </c>
      <c r="AE24" s="478">
        <f t="shared" si="26"/>
        <v>313170.18489859422</v>
      </c>
      <c r="AF24" s="478">
        <f t="shared" si="26"/>
        <v>315239.44166848069</v>
      </c>
      <c r="AG24" s="478">
        <f t="shared" si="26"/>
        <v>317773.84765510616</v>
      </c>
      <c r="AH24" s="478">
        <f t="shared" si="26"/>
        <v>319858.74567326816</v>
      </c>
      <c r="AI24" s="478">
        <f t="shared" si="26"/>
        <v>321974.02556676837</v>
      </c>
      <c r="AJ24" s="478">
        <f t="shared" si="26"/>
        <v>323322.236326118</v>
      </c>
      <c r="AK24" s="478">
        <f t="shared" si="26"/>
        <v>324425.08180015697</v>
      </c>
      <c r="AL24" s="478">
        <f t="shared" si="26"/>
        <v>325557.40101225494</v>
      </c>
      <c r="AM24" s="478">
        <f t="shared" si="26"/>
        <v>326792.23727659514</v>
      </c>
    </row>
    <row r="25" spans="1:52" x14ac:dyDescent="0.25">
      <c r="B25" s="46" t="s">
        <v>31</v>
      </c>
      <c r="C25" s="468">
        <f t="shared" si="20"/>
        <v>0</v>
      </c>
      <c r="D25" s="468">
        <f t="shared" ref="D25:T25" si="27">C25+D133</f>
        <v>0</v>
      </c>
      <c r="E25" s="468">
        <f t="shared" si="27"/>
        <v>0</v>
      </c>
      <c r="F25" s="468">
        <f t="shared" si="27"/>
        <v>0</v>
      </c>
      <c r="G25" s="468">
        <f t="shared" si="27"/>
        <v>0</v>
      </c>
      <c r="H25" s="468">
        <f t="shared" si="27"/>
        <v>0</v>
      </c>
      <c r="I25" s="468">
        <f t="shared" si="27"/>
        <v>0</v>
      </c>
      <c r="J25" s="468">
        <f t="shared" si="27"/>
        <v>0</v>
      </c>
      <c r="K25" s="468">
        <f t="shared" si="27"/>
        <v>0</v>
      </c>
      <c r="L25" s="468">
        <f t="shared" si="27"/>
        <v>0</v>
      </c>
      <c r="M25" s="468">
        <f t="shared" si="27"/>
        <v>0</v>
      </c>
      <c r="N25" s="468">
        <f t="shared" si="27"/>
        <v>0</v>
      </c>
      <c r="O25" s="468">
        <f t="shared" si="27"/>
        <v>0</v>
      </c>
      <c r="P25" s="468">
        <f t="shared" si="27"/>
        <v>0</v>
      </c>
      <c r="Q25" s="468">
        <f t="shared" si="27"/>
        <v>0</v>
      </c>
      <c r="R25" s="468">
        <f t="shared" si="27"/>
        <v>0</v>
      </c>
      <c r="S25" s="468">
        <f t="shared" si="27"/>
        <v>0</v>
      </c>
      <c r="T25" s="493">
        <f t="shared" si="27"/>
        <v>0</v>
      </c>
      <c r="U25" s="508">
        <f t="shared" ref="U25:AM25" si="28">IF(U$4="X",T25+U107,0)</f>
        <v>0</v>
      </c>
      <c r="V25" s="478">
        <f t="shared" si="28"/>
        <v>0</v>
      </c>
      <c r="W25" s="478">
        <f t="shared" si="28"/>
        <v>0</v>
      </c>
      <c r="X25" s="478">
        <f t="shared" si="28"/>
        <v>0</v>
      </c>
      <c r="Y25" s="478">
        <f t="shared" si="28"/>
        <v>0</v>
      </c>
      <c r="Z25" s="478">
        <f t="shared" si="28"/>
        <v>0</v>
      </c>
      <c r="AA25" s="478">
        <f t="shared" si="28"/>
        <v>0</v>
      </c>
      <c r="AB25" s="478">
        <f t="shared" si="28"/>
        <v>0</v>
      </c>
      <c r="AC25" s="478">
        <f t="shared" si="28"/>
        <v>0</v>
      </c>
      <c r="AD25" s="478">
        <f t="shared" si="28"/>
        <v>0</v>
      </c>
      <c r="AE25" s="478">
        <f t="shared" si="28"/>
        <v>0</v>
      </c>
      <c r="AF25" s="478">
        <f t="shared" si="28"/>
        <v>0</v>
      </c>
      <c r="AG25" s="478">
        <f t="shared" si="28"/>
        <v>0</v>
      </c>
      <c r="AH25" s="478">
        <f t="shared" si="28"/>
        <v>0</v>
      </c>
      <c r="AI25" s="478">
        <f t="shared" si="28"/>
        <v>0</v>
      </c>
      <c r="AJ25" s="478">
        <f t="shared" si="28"/>
        <v>0</v>
      </c>
      <c r="AK25" s="478">
        <f t="shared" si="28"/>
        <v>0</v>
      </c>
      <c r="AL25" s="478">
        <f t="shared" si="28"/>
        <v>0</v>
      </c>
      <c r="AM25" s="478">
        <f t="shared" si="28"/>
        <v>0</v>
      </c>
    </row>
    <row r="26" spans="1:52" ht="15.75" thickBot="1" x14ac:dyDescent="0.3">
      <c r="B26" s="26" t="s">
        <v>32</v>
      </c>
      <c r="C26" s="476">
        <f t="shared" si="20"/>
        <v>0</v>
      </c>
      <c r="D26" s="476">
        <f t="shared" ref="D26:T26" si="29">C26+D134</f>
        <v>0</v>
      </c>
      <c r="E26" s="476">
        <f t="shared" si="29"/>
        <v>0</v>
      </c>
      <c r="F26" s="476">
        <f t="shared" si="29"/>
        <v>0</v>
      </c>
      <c r="G26" s="476">
        <f t="shared" si="29"/>
        <v>0</v>
      </c>
      <c r="H26" s="476">
        <f t="shared" si="29"/>
        <v>0</v>
      </c>
      <c r="I26" s="476">
        <f t="shared" si="29"/>
        <v>0</v>
      </c>
      <c r="J26" s="476">
        <f t="shared" si="29"/>
        <v>0</v>
      </c>
      <c r="K26" s="476">
        <f t="shared" si="29"/>
        <v>0</v>
      </c>
      <c r="L26" s="476">
        <f t="shared" si="29"/>
        <v>0</v>
      </c>
      <c r="M26" s="476">
        <f t="shared" si="29"/>
        <v>0</v>
      </c>
      <c r="N26" s="476">
        <f t="shared" si="29"/>
        <v>0</v>
      </c>
      <c r="O26" s="476">
        <f t="shared" si="29"/>
        <v>0</v>
      </c>
      <c r="P26" s="476">
        <f t="shared" si="29"/>
        <v>0</v>
      </c>
      <c r="Q26" s="476">
        <f t="shared" si="29"/>
        <v>0</v>
      </c>
      <c r="R26" s="476">
        <f t="shared" si="29"/>
        <v>0</v>
      </c>
      <c r="S26" s="476">
        <f t="shared" si="29"/>
        <v>0</v>
      </c>
      <c r="T26" s="497">
        <f t="shared" si="29"/>
        <v>0</v>
      </c>
      <c r="U26" s="512">
        <f t="shared" ref="U26:AM26" si="30">IF(U$4="X",T26+U108,0)</f>
        <v>0</v>
      </c>
      <c r="V26" s="481">
        <f t="shared" si="30"/>
        <v>0</v>
      </c>
      <c r="W26" s="481">
        <f t="shared" si="30"/>
        <v>0</v>
      </c>
      <c r="X26" s="481">
        <f t="shared" si="30"/>
        <v>0</v>
      </c>
      <c r="Y26" s="481">
        <f t="shared" si="30"/>
        <v>0</v>
      </c>
      <c r="Z26" s="481">
        <f t="shared" si="30"/>
        <v>0</v>
      </c>
      <c r="AA26" s="481">
        <f t="shared" si="30"/>
        <v>0</v>
      </c>
      <c r="AB26" s="481">
        <f t="shared" si="30"/>
        <v>0</v>
      </c>
      <c r="AC26" s="481">
        <f t="shared" si="30"/>
        <v>0</v>
      </c>
      <c r="AD26" s="481">
        <f t="shared" si="30"/>
        <v>0</v>
      </c>
      <c r="AE26" s="481">
        <f t="shared" si="30"/>
        <v>0</v>
      </c>
      <c r="AF26" s="481">
        <f t="shared" si="30"/>
        <v>0</v>
      </c>
      <c r="AG26" s="481">
        <f t="shared" si="30"/>
        <v>0</v>
      </c>
      <c r="AH26" s="481">
        <f t="shared" si="30"/>
        <v>0</v>
      </c>
      <c r="AI26" s="481">
        <f t="shared" si="30"/>
        <v>0</v>
      </c>
      <c r="AJ26" s="481">
        <f t="shared" si="30"/>
        <v>0</v>
      </c>
      <c r="AK26" s="481">
        <f t="shared" si="30"/>
        <v>0</v>
      </c>
      <c r="AL26" s="481">
        <f t="shared" si="30"/>
        <v>0</v>
      </c>
      <c r="AM26" s="481">
        <f t="shared" si="30"/>
        <v>0</v>
      </c>
    </row>
    <row r="27" spans="1:52" ht="15.75" thickBot="1" x14ac:dyDescent="0.3">
      <c r="A27" s="1"/>
      <c r="B27" s="47" t="s">
        <v>33</v>
      </c>
      <c r="C27" s="43">
        <f>SUM(C22:C26)</f>
        <v>0</v>
      </c>
      <c r="D27" s="40">
        <f t="shared" ref="D27:AM27" si="31">SUM(D22:D26)</f>
        <v>406.49572777872606</v>
      </c>
      <c r="E27" s="40">
        <f t="shared" si="31"/>
        <v>5756.0897660827968</v>
      </c>
      <c r="F27" s="40">
        <f t="shared" si="31"/>
        <v>18499.916116159955</v>
      </c>
      <c r="G27" s="40">
        <f t="shared" si="31"/>
        <v>41711.629116415323</v>
      </c>
      <c r="H27" s="40">
        <f t="shared" si="31"/>
        <v>121148.22343444226</v>
      </c>
      <c r="I27" s="40">
        <f t="shared" si="31"/>
        <v>246961.20607432243</v>
      </c>
      <c r="J27" s="40">
        <f t="shared" si="31"/>
        <v>371825.31915035844</v>
      </c>
      <c r="K27" s="40">
        <f t="shared" si="31"/>
        <v>463377.37180919189</v>
      </c>
      <c r="L27" s="40">
        <f t="shared" si="31"/>
        <v>509031.84731880121</v>
      </c>
      <c r="M27" s="40">
        <f t="shared" si="31"/>
        <v>562669.11011100502</v>
      </c>
      <c r="N27" s="40">
        <f t="shared" si="31"/>
        <v>639646.45444524451</v>
      </c>
      <c r="O27" s="40">
        <f t="shared" si="31"/>
        <v>721432.28028898663</v>
      </c>
      <c r="P27" s="40">
        <f t="shared" si="31"/>
        <v>787628.30180514604</v>
      </c>
      <c r="Q27" s="40">
        <f t="shared" si="31"/>
        <v>848776.88744527753</v>
      </c>
      <c r="R27" s="40">
        <f t="shared" si="31"/>
        <v>898491.70507441787</v>
      </c>
      <c r="S27" s="40">
        <f t="shared" si="31"/>
        <v>959201.23347368382</v>
      </c>
      <c r="T27" s="498">
        <f t="shared" si="31"/>
        <v>973369.8794279173</v>
      </c>
      <c r="U27" s="513">
        <f t="shared" si="31"/>
        <v>924934.33259047568</v>
      </c>
      <c r="V27" s="43">
        <f t="shared" si="31"/>
        <v>877254.26494522346</v>
      </c>
      <c r="W27" s="40">
        <f t="shared" si="31"/>
        <v>857965.52718834812</v>
      </c>
      <c r="X27" s="40">
        <f t="shared" si="31"/>
        <v>862077.26622894756</v>
      </c>
      <c r="Y27" s="40">
        <f t="shared" si="31"/>
        <v>872025.52453634748</v>
      </c>
      <c r="Z27" s="40">
        <f t="shared" si="31"/>
        <v>889425.88295956864</v>
      </c>
      <c r="AA27" s="40">
        <f t="shared" si="31"/>
        <v>907352.75066517293</v>
      </c>
      <c r="AB27" s="40">
        <f t="shared" si="31"/>
        <v>921822.43753273261</v>
      </c>
      <c r="AC27" s="40">
        <f t="shared" si="31"/>
        <v>932821.4728535146</v>
      </c>
      <c r="AD27" s="40">
        <f t="shared" si="31"/>
        <v>936371.87287238403</v>
      </c>
      <c r="AE27" s="40">
        <f t="shared" si="31"/>
        <v>932844.77280626982</v>
      </c>
      <c r="AF27" s="40">
        <f t="shared" si="31"/>
        <v>895683.73361840472</v>
      </c>
      <c r="AG27" s="40">
        <f t="shared" si="31"/>
        <v>847248.18678096286</v>
      </c>
      <c r="AH27" s="40">
        <f t="shared" si="31"/>
        <v>799568.11913571088</v>
      </c>
      <c r="AI27" s="40">
        <f t="shared" si="31"/>
        <v>780279.38137883553</v>
      </c>
      <c r="AJ27" s="40">
        <f t="shared" si="31"/>
        <v>784391.12041943497</v>
      </c>
      <c r="AK27" s="40">
        <f t="shared" si="31"/>
        <v>794339.3787268349</v>
      </c>
      <c r="AL27" s="40">
        <f t="shared" si="31"/>
        <v>811739.73715005605</v>
      </c>
      <c r="AM27" s="40">
        <f t="shared" si="31"/>
        <v>829666.60485566035</v>
      </c>
    </row>
    <row r="28" spans="1:52" x14ac:dyDescent="0.25">
      <c r="A28" s="1"/>
      <c r="B28" s="1"/>
      <c r="C28" s="58"/>
      <c r="D28" s="58"/>
      <c r="E28" s="58"/>
      <c r="F28" s="58"/>
      <c r="G28" s="58"/>
      <c r="H28" s="58"/>
      <c r="I28" s="58"/>
      <c r="J28" s="58"/>
      <c r="K28" s="58"/>
      <c r="L28" s="58"/>
      <c r="M28" s="58"/>
      <c r="N28" s="58"/>
      <c r="O28" s="58"/>
      <c r="P28" s="445" t="s">
        <v>261</v>
      </c>
      <c r="Q28" s="452"/>
      <c r="R28" s="58"/>
      <c r="S28" s="446" t="s">
        <v>251</v>
      </c>
      <c r="U28" s="501"/>
      <c r="V28" s="58"/>
      <c r="W28" s="58"/>
      <c r="X28" s="58"/>
      <c r="Y28" s="58"/>
      <c r="Z28" s="58"/>
      <c r="AA28" s="58"/>
      <c r="AB28" s="58"/>
      <c r="AC28" s="58"/>
      <c r="AD28" s="58"/>
      <c r="AE28" s="58"/>
      <c r="AF28" s="58"/>
      <c r="AG28" s="58"/>
      <c r="AH28" s="58"/>
      <c r="AI28" s="58"/>
      <c r="AJ28" s="58"/>
      <c r="AK28" s="58"/>
      <c r="AL28" s="58"/>
      <c r="AM28" s="58"/>
    </row>
    <row r="29" spans="1:52" x14ac:dyDescent="0.25">
      <c r="A29" s="1"/>
      <c r="B29" s="1"/>
      <c r="C29" s="58"/>
      <c r="D29" s="58"/>
      <c r="E29" s="152"/>
      <c r="F29" s="58"/>
      <c r="G29" s="58"/>
      <c r="H29" s="58"/>
      <c r="I29" s="58"/>
      <c r="J29" s="58"/>
      <c r="K29" s="58"/>
      <c r="L29" s="58"/>
      <c r="M29" s="58"/>
      <c r="N29" s="58"/>
      <c r="O29" s="58"/>
      <c r="P29" s="447" t="s">
        <v>262</v>
      </c>
      <c r="Q29" s="453">
        <v>5106675.020430956</v>
      </c>
      <c r="R29" s="58"/>
      <c r="S29" s="447" t="s">
        <v>252</v>
      </c>
      <c r="T29" s="448">
        <f>SUM($C93:T93)</f>
        <v>5043304.3373069726</v>
      </c>
      <c r="U29" s="449">
        <f>SUM($C93:U93)</f>
        <v>5390010.1067741578</v>
      </c>
      <c r="V29" s="449">
        <f>SUM($C93:V93)</f>
        <v>5710226.9985720292</v>
      </c>
      <c r="W29" s="449">
        <f>SUM($C93:W93)</f>
        <v>5913993.77452101</v>
      </c>
      <c r="X29" s="449">
        <f>SUM($C93:X93)</f>
        <v>6001606.9011719832</v>
      </c>
      <c r="Y29" s="449">
        <f>SUM($C93:Y93)</f>
        <v>6089047.4556149654</v>
      </c>
      <c r="Z29" s="449">
        <f>SUM($C93:Z93)</f>
        <v>6195851.036129605</v>
      </c>
      <c r="AA29" s="449">
        <f>SUM($C93:AA93)</f>
        <v>6305591.1794257583</v>
      </c>
      <c r="AB29" s="449">
        <f>SUM($C93:AB93)</f>
        <v>6395842.8920359323</v>
      </c>
      <c r="AC29" s="449">
        <f>SUM($C93:AC93)</f>
        <v>6485995.3212009827</v>
      </c>
      <c r="AD29" s="449">
        <f>SUM($C93:AD93)</f>
        <v>6561883.3953416497</v>
      </c>
      <c r="AE29" s="449">
        <f>SUM($C93:AE93)</f>
        <v>6663973.5275426703</v>
      </c>
      <c r="AF29" s="449">
        <f>SUM($C93:AF93)</f>
        <v>6937573.8029261362</v>
      </c>
      <c r="AG29" s="449">
        <f>SUM($C93:AG93)</f>
        <v>7284279.5723933214</v>
      </c>
      <c r="AH29" s="449">
        <f>SUM($C93:AH93)</f>
        <v>7604496.4641911928</v>
      </c>
      <c r="AI29" s="449">
        <f>SUM($C93:AI93)</f>
        <v>7808263.2401401736</v>
      </c>
      <c r="AJ29" s="449">
        <f>SUM($C93:AJ93)</f>
        <v>7895876.3667911468</v>
      </c>
      <c r="AK29" s="449">
        <f>SUM($C93:AK93)</f>
        <v>7983316.921234129</v>
      </c>
      <c r="AL29" s="449">
        <f>SUM($C93:AL93)</f>
        <v>8090120.5017487686</v>
      </c>
      <c r="AM29" s="449">
        <f>SUM($C93:AM93)</f>
        <v>8199860.6450449219</v>
      </c>
    </row>
    <row r="30" spans="1:52" x14ac:dyDescent="0.25">
      <c r="A30" s="1"/>
      <c r="B30" s="1"/>
      <c r="C30" s="58"/>
      <c r="D30" s="58"/>
      <c r="E30" s="154"/>
      <c r="F30" s="155"/>
      <c r="G30" s="155"/>
      <c r="H30" s="155"/>
      <c r="I30" s="155"/>
      <c r="J30" s="58"/>
      <c r="K30" s="58"/>
      <c r="L30" s="58"/>
      <c r="M30" s="58"/>
      <c r="N30" s="58"/>
      <c r="O30" s="58"/>
      <c r="P30" s="447" t="s">
        <v>253</v>
      </c>
      <c r="Q30" s="452">
        <v>-63370.68312398158</v>
      </c>
      <c r="R30" s="58"/>
      <c r="S30" s="447" t="s">
        <v>254</v>
      </c>
      <c r="T30" s="448">
        <f>T11</f>
        <v>5106675.020430956</v>
      </c>
      <c r="U30" s="449">
        <f>U11</f>
        <v>5453380.7898981404</v>
      </c>
      <c r="V30" s="449">
        <f>V11</f>
        <v>5773597.6816960126</v>
      </c>
      <c r="W30" s="449">
        <f>W11</f>
        <v>5977364.4576449934</v>
      </c>
      <c r="X30" s="449">
        <f>X11</f>
        <v>6064977.5842959667</v>
      </c>
      <c r="Y30" s="449">
        <f t="shared" ref="Y30:AM30" si="32">Y11</f>
        <v>6152418.1387389479</v>
      </c>
      <c r="Z30" s="449">
        <f t="shared" si="32"/>
        <v>6259221.7192535875</v>
      </c>
      <c r="AA30" s="449">
        <f t="shared" si="32"/>
        <v>6368961.8625497408</v>
      </c>
      <c r="AB30" s="449">
        <f t="shared" si="32"/>
        <v>6459213.5751599157</v>
      </c>
      <c r="AC30" s="449">
        <f t="shared" si="32"/>
        <v>6549366.004324967</v>
      </c>
      <c r="AD30" s="449">
        <f t="shared" si="32"/>
        <v>6625254.0784656331</v>
      </c>
      <c r="AE30" s="449">
        <f t="shared" si="32"/>
        <v>6727344.2106666528</v>
      </c>
      <c r="AF30" s="449">
        <f t="shared" si="32"/>
        <v>7000944.4860501187</v>
      </c>
      <c r="AG30" s="449">
        <f t="shared" si="32"/>
        <v>7347650.2555173049</v>
      </c>
      <c r="AH30" s="449">
        <f t="shared" si="32"/>
        <v>7667867.1473151762</v>
      </c>
      <c r="AI30" s="449">
        <f t="shared" si="32"/>
        <v>7871633.923264157</v>
      </c>
      <c r="AJ30" s="449">
        <f t="shared" si="32"/>
        <v>7959247.0499151303</v>
      </c>
      <c r="AK30" s="449">
        <f t="shared" si="32"/>
        <v>8046687.6043581124</v>
      </c>
      <c r="AL30" s="449">
        <f t="shared" si="32"/>
        <v>8153491.1848727521</v>
      </c>
      <c r="AM30" s="449">
        <f t="shared" si="32"/>
        <v>8263231.3281689053</v>
      </c>
    </row>
    <row r="31" spans="1:52" x14ac:dyDescent="0.25">
      <c r="A31" s="1"/>
      <c r="B31" s="1"/>
      <c r="C31" s="58"/>
      <c r="D31" s="58"/>
      <c r="E31" s="58"/>
      <c r="F31" s="58"/>
      <c r="G31" s="58"/>
      <c r="H31" s="58"/>
      <c r="I31" s="58"/>
      <c r="J31" s="58"/>
      <c r="K31" s="58"/>
      <c r="L31" s="58"/>
      <c r="M31" s="58"/>
      <c r="N31" s="58"/>
      <c r="O31" s="58"/>
      <c r="P31" s="447" t="s">
        <v>263</v>
      </c>
      <c r="Q31" s="452">
        <f>U93</f>
        <v>346705.76946718502</v>
      </c>
      <c r="R31" s="58"/>
      <c r="S31" s="450" t="s">
        <v>214</v>
      </c>
      <c r="T31" s="451">
        <f>T29-T30</f>
        <v>-63370.683123983443</v>
      </c>
      <c r="U31" s="451">
        <f>U29-U30</f>
        <v>-63370.683123982511</v>
      </c>
      <c r="V31" s="451">
        <f>V29-V30</f>
        <v>-63370.683123983443</v>
      </c>
      <c r="W31" s="451">
        <f>W29-W30</f>
        <v>-63370.683123983443</v>
      </c>
      <c r="X31" s="451">
        <f>X29-X30</f>
        <v>-63370.683123983443</v>
      </c>
      <c r="Y31" s="451">
        <f t="shared" ref="Y31:AM31" si="33">Y29-Y30</f>
        <v>-63370.683123982511</v>
      </c>
      <c r="Z31" s="451">
        <f t="shared" si="33"/>
        <v>-63370.683123982511</v>
      </c>
      <c r="AA31" s="451">
        <f t="shared" si="33"/>
        <v>-63370.683123982511</v>
      </c>
      <c r="AB31" s="451">
        <f t="shared" si="33"/>
        <v>-63370.683123983443</v>
      </c>
      <c r="AC31" s="451">
        <f t="shared" si="33"/>
        <v>-63370.683123984374</v>
      </c>
      <c r="AD31" s="451">
        <f t="shared" si="33"/>
        <v>-63370.683123983443</v>
      </c>
      <c r="AE31" s="451">
        <f t="shared" si="33"/>
        <v>-63370.683123982511</v>
      </c>
      <c r="AF31" s="451">
        <f t="shared" si="33"/>
        <v>-63370.683123982511</v>
      </c>
      <c r="AG31" s="451">
        <f t="shared" si="33"/>
        <v>-63370.683123983443</v>
      </c>
      <c r="AH31" s="451">
        <f t="shared" si="33"/>
        <v>-63370.683123983443</v>
      </c>
      <c r="AI31" s="451">
        <f t="shared" si="33"/>
        <v>-63370.683123983443</v>
      </c>
      <c r="AJ31" s="451">
        <f t="shared" si="33"/>
        <v>-63370.683123983443</v>
      </c>
      <c r="AK31" s="451">
        <f t="shared" si="33"/>
        <v>-63370.683123983443</v>
      </c>
      <c r="AL31" s="451">
        <f t="shared" si="33"/>
        <v>-63370.683123983443</v>
      </c>
      <c r="AM31" s="451">
        <f t="shared" si="33"/>
        <v>-63370.683123983443</v>
      </c>
    </row>
    <row r="32" spans="1:52" ht="15" customHeight="1" x14ac:dyDescent="0.25">
      <c r="A32" s="550" t="s">
        <v>40</v>
      </c>
      <c r="B32" s="550"/>
      <c r="C32" s="158" t="s">
        <v>266</v>
      </c>
      <c r="I32" s="159" t="s">
        <v>169</v>
      </c>
      <c r="P32" s="447" t="s">
        <v>33</v>
      </c>
      <c r="Q32" s="449">
        <f>SUM(Q29:Q31)</f>
        <v>5390010.1067741597</v>
      </c>
      <c r="R32" s="58"/>
      <c r="S32" s="450" t="s">
        <v>255</v>
      </c>
      <c r="T32" s="158" t="b">
        <f>ROUND(T31,2)=ROUND($Q$30,2)</f>
        <v>1</v>
      </c>
      <c r="U32" s="158" t="b">
        <f>ROUND(U31,2)=ROUND($Q$30,2)</f>
        <v>1</v>
      </c>
      <c r="V32" s="158" t="b">
        <f>ROUND(V31,2)=ROUND($Q$30,2)</f>
        <v>1</v>
      </c>
      <c r="W32" s="158" t="b">
        <f>ROUND(W31,2)=ROUND($Q$30,2)</f>
        <v>1</v>
      </c>
      <c r="X32" s="158" t="b">
        <f>ROUND(X31,2)=ROUND($Q$30,2)</f>
        <v>1</v>
      </c>
      <c r="Y32" s="158" t="b">
        <f t="shared" ref="Y32:AM32" si="34">ROUND(Y31,2)=ROUND($Q$30,2)</f>
        <v>1</v>
      </c>
      <c r="Z32" s="158" t="b">
        <f t="shared" si="34"/>
        <v>1</v>
      </c>
      <c r="AA32" s="158" t="b">
        <f t="shared" si="34"/>
        <v>1</v>
      </c>
      <c r="AB32" s="158" t="b">
        <f t="shared" si="34"/>
        <v>1</v>
      </c>
      <c r="AC32" s="158" t="b">
        <f t="shared" si="34"/>
        <v>1</v>
      </c>
      <c r="AD32" s="158" t="b">
        <f t="shared" si="34"/>
        <v>1</v>
      </c>
      <c r="AE32" s="158" t="b">
        <f t="shared" si="34"/>
        <v>1</v>
      </c>
      <c r="AF32" s="158" t="b">
        <f t="shared" si="34"/>
        <v>1</v>
      </c>
      <c r="AG32" s="158" t="b">
        <f t="shared" si="34"/>
        <v>1</v>
      </c>
      <c r="AH32" s="158" t="b">
        <f t="shared" si="34"/>
        <v>1</v>
      </c>
      <c r="AI32" s="158" t="b">
        <f t="shared" si="34"/>
        <v>1</v>
      </c>
      <c r="AJ32" s="158" t="b">
        <f t="shared" si="34"/>
        <v>1</v>
      </c>
      <c r="AK32" s="158" t="b">
        <f t="shared" si="34"/>
        <v>1</v>
      </c>
      <c r="AL32" s="158" t="b">
        <f t="shared" si="34"/>
        <v>1</v>
      </c>
      <c r="AM32" s="158" t="b">
        <f t="shared" si="34"/>
        <v>1</v>
      </c>
      <c r="AO32" s="158" t="s">
        <v>167</v>
      </c>
      <c r="AZ32" s="158" t="s">
        <v>225</v>
      </c>
    </row>
    <row r="33" spans="1:61" ht="15" customHeight="1" thickBot="1" x14ac:dyDescent="0.3">
      <c r="A33" s="550"/>
      <c r="B33" s="550"/>
      <c r="P33" s="450" t="s">
        <v>172</v>
      </c>
      <c r="Q33" s="449">
        <f>Q32-SUM(C93:U93)</f>
        <v>0</v>
      </c>
    </row>
    <row r="34" spans="1:61" ht="15.75" customHeight="1" thickBot="1" x14ac:dyDescent="0.3">
      <c r="A34" s="551"/>
      <c r="B34" s="551"/>
      <c r="C34" s="134">
        <f t="shared" ref="C34:AH34" si="35">C21</f>
        <v>45292</v>
      </c>
      <c r="D34" s="49">
        <f t="shared" si="35"/>
        <v>45323</v>
      </c>
      <c r="E34" s="38">
        <f t="shared" si="35"/>
        <v>45352</v>
      </c>
      <c r="F34" s="38">
        <f t="shared" si="35"/>
        <v>45383</v>
      </c>
      <c r="G34" s="38">
        <f t="shared" si="35"/>
        <v>45413</v>
      </c>
      <c r="H34" s="38">
        <f t="shared" si="35"/>
        <v>45444</v>
      </c>
      <c r="I34" s="38">
        <f t="shared" si="35"/>
        <v>45474</v>
      </c>
      <c r="J34" s="38">
        <f t="shared" si="35"/>
        <v>45505</v>
      </c>
      <c r="K34" s="38">
        <f t="shared" si="35"/>
        <v>45536</v>
      </c>
      <c r="L34" s="38">
        <f t="shared" si="35"/>
        <v>45566</v>
      </c>
      <c r="M34" s="38">
        <f t="shared" si="35"/>
        <v>45597</v>
      </c>
      <c r="N34" s="38">
        <f t="shared" si="35"/>
        <v>45627</v>
      </c>
      <c r="O34" s="38">
        <f t="shared" si="35"/>
        <v>45658</v>
      </c>
      <c r="P34" s="38">
        <f t="shared" si="35"/>
        <v>45689</v>
      </c>
      <c r="Q34" s="38">
        <f t="shared" si="35"/>
        <v>45717</v>
      </c>
      <c r="R34" s="38">
        <f t="shared" si="35"/>
        <v>45748</v>
      </c>
      <c r="S34" s="38">
        <f t="shared" si="35"/>
        <v>45778</v>
      </c>
      <c r="T34" s="38">
        <f t="shared" si="35"/>
        <v>45809</v>
      </c>
      <c r="U34" s="38">
        <f t="shared" si="35"/>
        <v>45839</v>
      </c>
      <c r="V34" s="38">
        <f t="shared" si="35"/>
        <v>45870</v>
      </c>
      <c r="W34" s="38">
        <f t="shared" si="35"/>
        <v>45901</v>
      </c>
      <c r="X34" s="38">
        <f t="shared" si="35"/>
        <v>45931</v>
      </c>
      <c r="Y34" s="38">
        <f t="shared" si="35"/>
        <v>45962</v>
      </c>
      <c r="Z34" s="38">
        <f t="shared" si="35"/>
        <v>45992</v>
      </c>
      <c r="AA34" s="38">
        <f t="shared" si="35"/>
        <v>46023</v>
      </c>
      <c r="AB34" s="38">
        <f t="shared" si="35"/>
        <v>46054</v>
      </c>
      <c r="AC34" s="38">
        <f t="shared" si="35"/>
        <v>46082</v>
      </c>
      <c r="AD34" s="38">
        <f t="shared" si="35"/>
        <v>46113</v>
      </c>
      <c r="AE34" s="38">
        <f t="shared" si="35"/>
        <v>46143</v>
      </c>
      <c r="AF34" s="38">
        <f t="shared" si="35"/>
        <v>46174</v>
      </c>
      <c r="AG34" s="38">
        <f t="shared" si="35"/>
        <v>46204</v>
      </c>
      <c r="AH34" s="38">
        <f t="shared" si="35"/>
        <v>46235</v>
      </c>
      <c r="AI34" s="38">
        <f t="shared" ref="AI34:AM34" si="36">AI21</f>
        <v>46266</v>
      </c>
      <c r="AJ34" s="38">
        <f t="shared" si="36"/>
        <v>46296</v>
      </c>
      <c r="AK34" s="38">
        <f t="shared" si="36"/>
        <v>46327</v>
      </c>
      <c r="AL34" s="38">
        <f t="shared" si="36"/>
        <v>46357</v>
      </c>
      <c r="AM34" s="38">
        <f t="shared" si="36"/>
        <v>46388</v>
      </c>
      <c r="AO34" s="37">
        <f t="shared" ref="AO34:BF34" si="37">C34</f>
        <v>45292</v>
      </c>
      <c r="AP34" s="37">
        <f t="shared" si="37"/>
        <v>45323</v>
      </c>
      <c r="AQ34" s="37">
        <f t="shared" si="37"/>
        <v>45352</v>
      </c>
      <c r="AR34" s="37">
        <f t="shared" si="37"/>
        <v>45383</v>
      </c>
      <c r="AS34" s="37">
        <f t="shared" si="37"/>
        <v>45413</v>
      </c>
      <c r="AT34" s="37">
        <f t="shared" si="37"/>
        <v>45444</v>
      </c>
      <c r="AU34" s="37">
        <f t="shared" si="37"/>
        <v>45474</v>
      </c>
      <c r="AV34" s="37">
        <f t="shared" si="37"/>
        <v>45505</v>
      </c>
      <c r="AW34" s="37">
        <f t="shared" si="37"/>
        <v>45536</v>
      </c>
      <c r="AX34" s="37">
        <f t="shared" si="37"/>
        <v>45566</v>
      </c>
      <c r="AY34" s="37">
        <f t="shared" si="37"/>
        <v>45597</v>
      </c>
      <c r="AZ34" s="37">
        <f t="shared" si="37"/>
        <v>45627</v>
      </c>
      <c r="BA34" s="37">
        <f t="shared" si="37"/>
        <v>45658</v>
      </c>
      <c r="BB34" s="37">
        <f t="shared" si="37"/>
        <v>45689</v>
      </c>
      <c r="BC34" s="37">
        <f t="shared" si="37"/>
        <v>45717</v>
      </c>
      <c r="BD34" s="37">
        <f t="shared" si="37"/>
        <v>45748</v>
      </c>
      <c r="BE34" s="37">
        <f t="shared" si="37"/>
        <v>45778</v>
      </c>
      <c r="BF34" s="37">
        <f t="shared" si="37"/>
        <v>45809</v>
      </c>
      <c r="BI34" t="s">
        <v>33</v>
      </c>
    </row>
    <row r="35" spans="1:61" x14ac:dyDescent="0.25">
      <c r="A35" s="553" t="s">
        <v>29</v>
      </c>
      <c r="B35" s="59" t="s">
        <v>38</v>
      </c>
      <c r="C35" s="163">
        <f>IF(AO38=0,0,AO35/SUM(AO35:AO36))</f>
        <v>0</v>
      </c>
      <c r="D35" s="163">
        <f t="shared" ref="D35:M35" si="38">IF(AP38=0,0,AP35/SUM(AP35:AP36))</f>
        <v>1</v>
      </c>
      <c r="E35" s="163">
        <f t="shared" si="38"/>
        <v>0.99507317080203161</v>
      </c>
      <c r="F35" s="163">
        <f t="shared" si="38"/>
        <v>1</v>
      </c>
      <c r="G35" s="163">
        <f t="shared" si="38"/>
        <v>1</v>
      </c>
      <c r="H35" s="163">
        <f t="shared" si="38"/>
        <v>0.56174707355483255</v>
      </c>
      <c r="I35" s="163">
        <f t="shared" si="38"/>
        <v>1</v>
      </c>
      <c r="J35" s="163">
        <f t="shared" si="38"/>
        <v>1</v>
      </c>
      <c r="K35" s="163">
        <f t="shared" si="38"/>
        <v>1</v>
      </c>
      <c r="L35" s="163">
        <f t="shared" si="38"/>
        <v>1</v>
      </c>
      <c r="M35" s="163">
        <f t="shared" si="38"/>
        <v>1</v>
      </c>
      <c r="N35" s="163">
        <f>IF(SUM(AZ38:BF38)=0,0,SUM(AZ35:BF35)/SUM(AZ35:BF36))</f>
        <v>0.9942810319438985</v>
      </c>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O35" s="166"/>
      <c r="AP35" s="166">
        <v>545207</v>
      </c>
      <c r="AQ35" s="166">
        <v>1380467</v>
      </c>
      <c r="AR35" s="166">
        <v>540271</v>
      </c>
      <c r="AS35" s="166">
        <v>1665468</v>
      </c>
      <c r="AT35" s="166">
        <v>840045</v>
      </c>
      <c r="AU35" s="166">
        <v>586313</v>
      </c>
      <c r="AV35" s="166">
        <v>858709</v>
      </c>
      <c r="AW35" s="166">
        <v>1731378</v>
      </c>
      <c r="AX35" s="166">
        <v>542901</v>
      </c>
      <c r="AY35" s="166">
        <v>1739862</v>
      </c>
      <c r="AZ35" s="172">
        <v>2714598</v>
      </c>
      <c r="BA35" s="166">
        <v>6404187</v>
      </c>
      <c r="BB35" s="166"/>
      <c r="BC35" s="166"/>
      <c r="BD35" s="166"/>
      <c r="BE35" s="166"/>
      <c r="BF35" s="166"/>
      <c r="BI35" s="166">
        <f>SUM(AO35:BF35)</f>
        <v>19549406</v>
      </c>
    </row>
    <row r="36" spans="1:61" x14ac:dyDescent="0.25">
      <c r="A36" s="553"/>
      <c r="B36" s="56" t="s">
        <v>36</v>
      </c>
      <c r="C36" s="164">
        <f>IF(AO38=0,0,AO36/SUM(AO35:AO36))</f>
        <v>0</v>
      </c>
      <c r="D36" s="164">
        <f t="shared" ref="D36:M36" si="39">IF(AP38=0,0,AP36/SUM(AP35:AP36))</f>
        <v>0</v>
      </c>
      <c r="E36" s="164">
        <f t="shared" si="39"/>
        <v>4.9268291979684305E-3</v>
      </c>
      <c r="F36" s="164">
        <f t="shared" si="39"/>
        <v>0</v>
      </c>
      <c r="G36" s="164">
        <f t="shared" si="39"/>
        <v>0</v>
      </c>
      <c r="H36" s="164">
        <f t="shared" si="39"/>
        <v>0.43825292644516739</v>
      </c>
      <c r="I36" s="164">
        <f t="shared" si="39"/>
        <v>0</v>
      </c>
      <c r="J36" s="164">
        <f t="shared" si="39"/>
        <v>0</v>
      </c>
      <c r="K36" s="164">
        <f t="shared" si="39"/>
        <v>0</v>
      </c>
      <c r="L36" s="164">
        <f t="shared" si="39"/>
        <v>0</v>
      </c>
      <c r="M36" s="164">
        <f t="shared" si="39"/>
        <v>0</v>
      </c>
      <c r="N36" s="164">
        <f>IF(SUM(AZ38:BF38)=0,0,SUM(AZ36:BF36)/SUM(AZ35:BF36))</f>
        <v>5.7189680561014955E-3</v>
      </c>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O36" s="166"/>
      <c r="AP36" s="166"/>
      <c r="AQ36" s="166">
        <v>6835</v>
      </c>
      <c r="AR36" s="166">
        <v>0</v>
      </c>
      <c r="AS36" s="166">
        <v>0</v>
      </c>
      <c r="AT36" s="166">
        <v>655370</v>
      </c>
      <c r="AU36" s="166">
        <v>0</v>
      </c>
      <c r="AV36" s="166">
        <v>0</v>
      </c>
      <c r="AW36" s="166">
        <v>0</v>
      </c>
      <c r="AX36" s="166">
        <v>0</v>
      </c>
      <c r="AY36" s="166">
        <v>0</v>
      </c>
      <c r="AZ36" s="172">
        <v>0</v>
      </c>
      <c r="BA36" s="166">
        <v>52450</v>
      </c>
      <c r="BB36" s="166"/>
      <c r="BC36" s="166"/>
      <c r="BD36" s="166"/>
      <c r="BE36" s="166"/>
      <c r="BF36" s="166"/>
      <c r="BI36" s="166">
        <f t="shared" ref="BI36:BI54" si="40">SUM(AO36:BF36)</f>
        <v>714655</v>
      </c>
    </row>
    <row r="37" spans="1:61" x14ac:dyDescent="0.25">
      <c r="A37" s="553"/>
      <c r="B37" s="171" t="s">
        <v>168</v>
      </c>
      <c r="C37" s="165"/>
      <c r="D37" s="165"/>
      <c r="E37" s="165"/>
      <c r="F37" s="165"/>
      <c r="G37" s="165"/>
      <c r="H37" s="165"/>
      <c r="I37" s="165"/>
      <c r="J37" s="165"/>
      <c r="K37" s="165"/>
      <c r="L37" s="165"/>
      <c r="M37" s="165"/>
      <c r="N37" s="165"/>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O37" s="166"/>
      <c r="AP37" s="166">
        <v>1368</v>
      </c>
      <c r="AQ37" s="166">
        <v>173059</v>
      </c>
      <c r="AR37" s="166">
        <v>437602</v>
      </c>
      <c r="AS37" s="166">
        <v>-496532</v>
      </c>
      <c r="AT37" s="166">
        <v>30686</v>
      </c>
      <c r="AU37" s="166">
        <v>6040</v>
      </c>
      <c r="AV37" s="166"/>
      <c r="AW37" s="166">
        <v>-10306</v>
      </c>
      <c r="AX37" s="166"/>
      <c r="AY37" s="166">
        <v>185585</v>
      </c>
      <c r="AZ37" s="172">
        <v>183654</v>
      </c>
      <c r="BA37" s="166">
        <v>1933967</v>
      </c>
      <c r="BB37" s="166"/>
      <c r="BC37" s="166"/>
      <c r="BD37" s="166"/>
      <c r="BE37" s="166"/>
      <c r="BF37" s="166"/>
      <c r="BI37" s="166">
        <f t="shared" si="40"/>
        <v>2445123</v>
      </c>
    </row>
    <row r="38" spans="1:61" s="60" customFormat="1" ht="15.75" thickBot="1" x14ac:dyDescent="0.3">
      <c r="A38" s="554"/>
      <c r="B38" s="169" t="s">
        <v>33</v>
      </c>
      <c r="C38" s="153">
        <f t="shared" ref="C38" si="41">SUM(C35:C36)</f>
        <v>0</v>
      </c>
      <c r="D38" s="153">
        <f t="shared" ref="D38:M38" si="42">SUM(D35:D36)</f>
        <v>1</v>
      </c>
      <c r="E38" s="153">
        <f t="shared" si="42"/>
        <v>1</v>
      </c>
      <c r="F38" s="153">
        <f t="shared" si="42"/>
        <v>1</v>
      </c>
      <c r="G38" s="153">
        <f t="shared" si="42"/>
        <v>1</v>
      </c>
      <c r="H38" s="153">
        <f t="shared" si="42"/>
        <v>1</v>
      </c>
      <c r="I38" s="153">
        <f t="shared" si="42"/>
        <v>1</v>
      </c>
      <c r="J38" s="153">
        <f t="shared" si="42"/>
        <v>1</v>
      </c>
      <c r="K38" s="153">
        <f t="shared" si="42"/>
        <v>1</v>
      </c>
      <c r="L38" s="153">
        <f t="shared" si="42"/>
        <v>1</v>
      </c>
      <c r="M38" s="153">
        <f t="shared" si="42"/>
        <v>1</v>
      </c>
      <c r="N38" s="153">
        <f>SUM(N35:N36)</f>
        <v>1</v>
      </c>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O38" s="167">
        <f t="shared" ref="AO38:AY38" si="43">SUM(AO35:AO37)</f>
        <v>0</v>
      </c>
      <c r="AP38" s="167">
        <f t="shared" si="43"/>
        <v>546575</v>
      </c>
      <c r="AQ38" s="167">
        <f t="shared" si="43"/>
        <v>1560361</v>
      </c>
      <c r="AR38" s="167">
        <f t="shared" si="43"/>
        <v>977873</v>
      </c>
      <c r="AS38" s="167">
        <f t="shared" si="43"/>
        <v>1168936</v>
      </c>
      <c r="AT38" s="167">
        <f t="shared" si="43"/>
        <v>1526101</v>
      </c>
      <c r="AU38" s="167">
        <f t="shared" si="43"/>
        <v>592353</v>
      </c>
      <c r="AV38" s="167">
        <f t="shared" si="43"/>
        <v>858709</v>
      </c>
      <c r="AW38" s="167">
        <f t="shared" si="43"/>
        <v>1721072</v>
      </c>
      <c r="AX38" s="167">
        <f t="shared" si="43"/>
        <v>542901</v>
      </c>
      <c r="AY38" s="167">
        <f t="shared" si="43"/>
        <v>1925447</v>
      </c>
      <c r="AZ38" s="168">
        <f>SUM(AZ35:AZ37)</f>
        <v>2898252</v>
      </c>
      <c r="BA38" s="167">
        <f t="shared" ref="BA38:BF38" si="44">SUM(BA35:BA37)</f>
        <v>8390604</v>
      </c>
      <c r="BB38" s="167">
        <f t="shared" si="44"/>
        <v>0</v>
      </c>
      <c r="BC38" s="167">
        <f t="shared" si="44"/>
        <v>0</v>
      </c>
      <c r="BD38" s="167">
        <f t="shared" si="44"/>
        <v>0</v>
      </c>
      <c r="BE38" s="167">
        <f t="shared" si="44"/>
        <v>0</v>
      </c>
      <c r="BF38" s="167">
        <f t="shared" si="44"/>
        <v>0</v>
      </c>
      <c r="BI38" s="167">
        <f t="shared" si="40"/>
        <v>22709184</v>
      </c>
    </row>
    <row r="39" spans="1:61" x14ac:dyDescent="0.25">
      <c r="A39" s="552" t="s">
        <v>30</v>
      </c>
      <c r="B39" s="57" t="s">
        <v>38</v>
      </c>
      <c r="C39" s="163">
        <f>IF(AO42=0,0,AO39/SUM(AO39:AO40))</f>
        <v>0</v>
      </c>
      <c r="D39" s="163">
        <f t="shared" ref="D39:M39" si="45">IF(AP42=0,0,AP39/SUM(AP39:AP40))</f>
        <v>1</v>
      </c>
      <c r="E39" s="163">
        <f t="shared" si="45"/>
        <v>1</v>
      </c>
      <c r="F39" s="163">
        <f t="shared" si="45"/>
        <v>1</v>
      </c>
      <c r="G39" s="163">
        <f t="shared" si="45"/>
        <v>1</v>
      </c>
      <c r="H39" s="163">
        <f t="shared" si="45"/>
        <v>1</v>
      </c>
      <c r="I39" s="163">
        <f t="shared" si="45"/>
        <v>1</v>
      </c>
      <c r="J39" s="163">
        <f t="shared" si="45"/>
        <v>1</v>
      </c>
      <c r="K39" s="163">
        <f t="shared" si="45"/>
        <v>1</v>
      </c>
      <c r="L39" s="163">
        <f t="shared" si="45"/>
        <v>1</v>
      </c>
      <c r="M39" s="163">
        <f t="shared" si="45"/>
        <v>1</v>
      </c>
      <c r="N39" s="163">
        <f>IF(SUM(AZ42:BF42)=0,0,SUM(AZ39:BF39)/SUM(AZ39:BF40))</f>
        <v>0.99050729880893962</v>
      </c>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O39" s="166"/>
      <c r="AP39" s="166">
        <v>439834</v>
      </c>
      <c r="AQ39" s="166">
        <v>3483675</v>
      </c>
      <c r="AR39" s="166">
        <v>2449036</v>
      </c>
      <c r="AS39" s="166">
        <v>2411837</v>
      </c>
      <c r="AT39" s="166">
        <v>3385452</v>
      </c>
      <c r="AU39" s="166">
        <v>2000471</v>
      </c>
      <c r="AV39" s="166">
        <v>10045536</v>
      </c>
      <c r="AW39" s="166">
        <v>5981970</v>
      </c>
      <c r="AX39" s="166">
        <v>4517216</v>
      </c>
      <c r="AY39" s="166">
        <v>2996535</v>
      </c>
      <c r="AZ39" s="172">
        <v>8083082</v>
      </c>
      <c r="BA39" s="166">
        <v>9782818</v>
      </c>
      <c r="BB39" s="166"/>
      <c r="BC39" s="166"/>
      <c r="BD39" s="166"/>
      <c r="BE39" s="166"/>
      <c r="BF39" s="166"/>
      <c r="BI39" s="166">
        <f t="shared" si="40"/>
        <v>55577462</v>
      </c>
    </row>
    <row r="40" spans="1:61" x14ac:dyDescent="0.25">
      <c r="A40" s="553"/>
      <c r="B40" s="56" t="s">
        <v>36</v>
      </c>
      <c r="C40" s="164">
        <f>IF(AO42=0,0,AO40/SUM(AO39:AO40))</f>
        <v>0</v>
      </c>
      <c r="D40" s="164">
        <f t="shared" ref="D40:M40" si="46">IF(AP42=0,0,AP40/SUM(AP39:AP40))</f>
        <v>0</v>
      </c>
      <c r="E40" s="164">
        <f t="shared" si="46"/>
        <v>0</v>
      </c>
      <c r="F40" s="164">
        <f t="shared" si="46"/>
        <v>0</v>
      </c>
      <c r="G40" s="164">
        <f t="shared" si="46"/>
        <v>0</v>
      </c>
      <c r="H40" s="164">
        <f t="shared" si="46"/>
        <v>0</v>
      </c>
      <c r="I40" s="164">
        <f t="shared" si="46"/>
        <v>0</v>
      </c>
      <c r="J40" s="164">
        <f t="shared" si="46"/>
        <v>0</v>
      </c>
      <c r="K40" s="164">
        <f t="shared" si="46"/>
        <v>0</v>
      </c>
      <c r="L40" s="164">
        <f t="shared" si="46"/>
        <v>0</v>
      </c>
      <c r="M40" s="164">
        <f t="shared" si="46"/>
        <v>0</v>
      </c>
      <c r="N40" s="164">
        <f>IF(SUM(AZ42:BF42)=0,0,SUM(AZ40:BF40)/SUM(AZ39:BF40))</f>
        <v>9.4927011910603699E-3</v>
      </c>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O40" s="166"/>
      <c r="AP40" s="166"/>
      <c r="AQ40" s="166">
        <v>0</v>
      </c>
      <c r="AR40" s="166">
        <v>0</v>
      </c>
      <c r="AS40" s="166">
        <v>0</v>
      </c>
      <c r="AT40" s="166">
        <v>0</v>
      </c>
      <c r="AU40" s="166">
        <v>0</v>
      </c>
      <c r="AV40" s="166">
        <v>0</v>
      </c>
      <c r="AW40" s="166">
        <v>0</v>
      </c>
      <c r="AX40" s="166">
        <v>0</v>
      </c>
      <c r="AY40" s="166">
        <v>0</v>
      </c>
      <c r="AZ40" s="172">
        <v>0</v>
      </c>
      <c r="BA40" s="166">
        <v>171221</v>
      </c>
      <c r="BB40" s="166"/>
      <c r="BC40" s="166"/>
      <c r="BD40" s="166"/>
      <c r="BE40" s="166"/>
      <c r="BF40" s="166"/>
      <c r="BI40" s="166">
        <f t="shared" si="40"/>
        <v>171221</v>
      </c>
    </row>
    <row r="41" spans="1:61" x14ac:dyDescent="0.25">
      <c r="A41" s="553"/>
      <c r="B41" s="171" t="s">
        <v>168</v>
      </c>
      <c r="C41" s="165"/>
      <c r="D41" s="165"/>
      <c r="E41" s="165"/>
      <c r="F41" s="165"/>
      <c r="G41" s="165"/>
      <c r="H41" s="165"/>
      <c r="I41" s="165"/>
      <c r="J41" s="165"/>
      <c r="K41" s="165"/>
      <c r="L41" s="165"/>
      <c r="M41" s="165"/>
      <c r="N41" s="165"/>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O41" s="166"/>
      <c r="AP41" s="166">
        <v>10592</v>
      </c>
      <c r="AQ41" s="166"/>
      <c r="AR41" s="166"/>
      <c r="AS41" s="166"/>
      <c r="AT41" s="166">
        <v>255300</v>
      </c>
      <c r="AU41" s="166">
        <v>18115</v>
      </c>
      <c r="AV41" s="166">
        <v>193308</v>
      </c>
      <c r="AW41" s="166">
        <v>199380</v>
      </c>
      <c r="AX41" s="166">
        <v>-199380</v>
      </c>
      <c r="AY41" s="166">
        <v>1686</v>
      </c>
      <c r="AZ41" s="172"/>
      <c r="BA41" s="166">
        <v>1468194</v>
      </c>
      <c r="BB41" s="166"/>
      <c r="BC41" s="166"/>
      <c r="BD41" s="166"/>
      <c r="BE41" s="166"/>
      <c r="BF41" s="166"/>
      <c r="BI41" s="166">
        <f t="shared" si="40"/>
        <v>1947195</v>
      </c>
    </row>
    <row r="42" spans="1:61" s="60" customFormat="1" ht="15.75" thickBot="1" x14ac:dyDescent="0.3">
      <c r="A42" s="554"/>
      <c r="B42" s="169" t="s">
        <v>33</v>
      </c>
      <c r="C42" s="153">
        <f t="shared" ref="C42" si="47">SUM(C39:C40)</f>
        <v>0</v>
      </c>
      <c r="D42" s="153">
        <f t="shared" ref="D42:M42" si="48">SUM(D39:D40)</f>
        <v>1</v>
      </c>
      <c r="E42" s="153">
        <f t="shared" si="48"/>
        <v>1</v>
      </c>
      <c r="F42" s="153">
        <f t="shared" si="48"/>
        <v>1</v>
      </c>
      <c r="G42" s="153">
        <f t="shared" si="48"/>
        <v>1</v>
      </c>
      <c r="H42" s="153">
        <f t="shared" si="48"/>
        <v>1</v>
      </c>
      <c r="I42" s="153">
        <f t="shared" si="48"/>
        <v>1</v>
      </c>
      <c r="J42" s="153">
        <f t="shared" si="48"/>
        <v>1</v>
      </c>
      <c r="K42" s="153">
        <f t="shared" si="48"/>
        <v>1</v>
      </c>
      <c r="L42" s="153">
        <f t="shared" si="48"/>
        <v>1</v>
      </c>
      <c r="M42" s="153">
        <f t="shared" si="48"/>
        <v>1</v>
      </c>
      <c r="N42" s="153">
        <f>SUM(N39:N40)</f>
        <v>1</v>
      </c>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O42" s="167">
        <f t="shared" ref="AO42:AY42" si="49">SUM(AO39:AO41)</f>
        <v>0</v>
      </c>
      <c r="AP42" s="167">
        <f t="shared" si="49"/>
        <v>450426</v>
      </c>
      <c r="AQ42" s="167">
        <f t="shared" si="49"/>
        <v>3483675</v>
      </c>
      <c r="AR42" s="167">
        <f t="shared" si="49"/>
        <v>2449036</v>
      </c>
      <c r="AS42" s="167">
        <f t="shared" si="49"/>
        <v>2411837</v>
      </c>
      <c r="AT42" s="167">
        <f t="shared" si="49"/>
        <v>3640752</v>
      </c>
      <c r="AU42" s="167">
        <f t="shared" si="49"/>
        <v>2018586</v>
      </c>
      <c r="AV42" s="167">
        <f t="shared" si="49"/>
        <v>10238844</v>
      </c>
      <c r="AW42" s="167">
        <f t="shared" si="49"/>
        <v>6181350</v>
      </c>
      <c r="AX42" s="167">
        <f t="shared" si="49"/>
        <v>4317836</v>
      </c>
      <c r="AY42" s="167">
        <f t="shared" si="49"/>
        <v>2998221</v>
      </c>
      <c r="AZ42" s="168">
        <f>SUM(AZ39:AZ41)</f>
        <v>8083082</v>
      </c>
      <c r="BA42" s="167">
        <f t="shared" ref="BA42:BF42" si="50">SUM(BA39:BA41)</f>
        <v>11422233</v>
      </c>
      <c r="BB42" s="167">
        <f t="shared" si="50"/>
        <v>0</v>
      </c>
      <c r="BC42" s="167">
        <f t="shared" si="50"/>
        <v>0</v>
      </c>
      <c r="BD42" s="167">
        <f t="shared" si="50"/>
        <v>0</v>
      </c>
      <c r="BE42" s="167">
        <f t="shared" si="50"/>
        <v>0</v>
      </c>
      <c r="BF42" s="167">
        <f t="shared" si="50"/>
        <v>0</v>
      </c>
      <c r="BI42" s="167">
        <f t="shared" si="40"/>
        <v>57695878</v>
      </c>
    </row>
    <row r="43" spans="1:61" x14ac:dyDescent="0.25">
      <c r="A43" s="552" t="s">
        <v>31</v>
      </c>
      <c r="B43" s="57" t="s">
        <v>38</v>
      </c>
      <c r="C43" s="163">
        <f>IF(AO46=0,0,AO43/SUM(AO43:AO44))</f>
        <v>0</v>
      </c>
      <c r="D43" s="163">
        <f t="shared" ref="D43:M43" si="51">IF(AP46=0,0,AP43/SUM(AP43:AP44))</f>
        <v>1</v>
      </c>
      <c r="E43" s="163">
        <f t="shared" si="51"/>
        <v>1</v>
      </c>
      <c r="F43" s="163">
        <f t="shared" si="51"/>
        <v>0.45144590283951264</v>
      </c>
      <c r="G43" s="163">
        <f t="shared" si="51"/>
        <v>1</v>
      </c>
      <c r="H43" s="163">
        <f t="shared" si="51"/>
        <v>1</v>
      </c>
      <c r="I43" s="163">
        <f t="shared" si="51"/>
        <v>1</v>
      </c>
      <c r="J43" s="163">
        <f t="shared" si="51"/>
        <v>1</v>
      </c>
      <c r="K43" s="163">
        <f t="shared" si="51"/>
        <v>0.986478236718493</v>
      </c>
      <c r="L43" s="163">
        <f t="shared" si="51"/>
        <v>1</v>
      </c>
      <c r="M43" s="163">
        <f t="shared" si="51"/>
        <v>0.91894503098118752</v>
      </c>
      <c r="N43" s="163">
        <f>IF(SUM(AZ46:BF46)=0,0,SUM(AZ43:BF43)/SUM(AZ43:BF44))</f>
        <v>0.96579796110085825</v>
      </c>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O43" s="166"/>
      <c r="AP43" s="166">
        <v>88766</v>
      </c>
      <c r="AQ43" s="166">
        <v>150868</v>
      </c>
      <c r="AR43" s="166">
        <v>43165</v>
      </c>
      <c r="AS43" s="166">
        <v>823338</v>
      </c>
      <c r="AT43" s="166">
        <v>807699</v>
      </c>
      <c r="AU43" s="166">
        <v>135557</v>
      </c>
      <c r="AV43" s="166">
        <v>2694831</v>
      </c>
      <c r="AW43" s="166">
        <v>1829197</v>
      </c>
      <c r="AX43" s="166">
        <v>383323</v>
      </c>
      <c r="AY43" s="166">
        <v>5741110</v>
      </c>
      <c r="AZ43" s="172">
        <v>4049211</v>
      </c>
      <c r="BA43" s="166">
        <v>9278797</v>
      </c>
      <c r="BB43" s="166"/>
      <c r="BC43" s="166"/>
      <c r="BD43" s="166"/>
      <c r="BE43" s="166"/>
      <c r="BF43" s="166"/>
      <c r="BI43" s="166">
        <f t="shared" si="40"/>
        <v>26025862</v>
      </c>
    </row>
    <row r="44" spans="1:61" x14ac:dyDescent="0.25">
      <c r="A44" s="553"/>
      <c r="B44" s="56" t="s">
        <v>36</v>
      </c>
      <c r="C44" s="164">
        <f>IF(AO46=0,0,AO44/SUM(AO43:AO44))</f>
        <v>0</v>
      </c>
      <c r="D44" s="164">
        <f t="shared" ref="D44:M44" si="52">IF(AP46=0,0,AP44/SUM(AP43:AP44))</f>
        <v>0</v>
      </c>
      <c r="E44" s="164">
        <f t="shared" si="52"/>
        <v>0</v>
      </c>
      <c r="F44" s="164">
        <f t="shared" si="52"/>
        <v>0.54855409716048742</v>
      </c>
      <c r="G44" s="164">
        <f t="shared" si="52"/>
        <v>0</v>
      </c>
      <c r="H44" s="164">
        <f t="shared" si="52"/>
        <v>0</v>
      </c>
      <c r="I44" s="164">
        <f t="shared" si="52"/>
        <v>0</v>
      </c>
      <c r="J44" s="164">
        <f t="shared" si="52"/>
        <v>0</v>
      </c>
      <c r="K44" s="164">
        <f t="shared" si="52"/>
        <v>1.3521763281507008E-2</v>
      </c>
      <c r="L44" s="164">
        <f t="shared" si="52"/>
        <v>0</v>
      </c>
      <c r="M44" s="164">
        <f t="shared" si="52"/>
        <v>8.1054969018812484E-2</v>
      </c>
      <c r="N44" s="164">
        <f>IF(SUM(AZ46:BF46)=0,0,SUM(AZ44:BF44)/SUM(AZ43:BF44))</f>
        <v>3.420203889914171E-2</v>
      </c>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O44" s="166"/>
      <c r="AP44" s="166"/>
      <c r="AQ44" s="166">
        <v>0</v>
      </c>
      <c r="AR44" s="166">
        <v>52450</v>
      </c>
      <c r="AS44" s="166">
        <v>0</v>
      </c>
      <c r="AT44" s="166">
        <v>0</v>
      </c>
      <c r="AU44" s="166">
        <v>0</v>
      </c>
      <c r="AV44" s="166">
        <v>0</v>
      </c>
      <c r="AW44" s="166">
        <v>25073</v>
      </c>
      <c r="AX44" s="166">
        <v>0</v>
      </c>
      <c r="AY44" s="166">
        <v>506391</v>
      </c>
      <c r="AZ44" s="172">
        <v>0</v>
      </c>
      <c r="BA44" s="166">
        <v>471988</v>
      </c>
      <c r="BB44" s="166"/>
      <c r="BC44" s="166"/>
      <c r="BD44" s="166"/>
      <c r="BE44" s="166"/>
      <c r="BF44" s="166"/>
      <c r="BI44" s="166">
        <f t="shared" si="40"/>
        <v>1055902</v>
      </c>
    </row>
    <row r="45" spans="1:61" x14ac:dyDescent="0.25">
      <c r="A45" s="553"/>
      <c r="B45" s="171" t="s">
        <v>168</v>
      </c>
      <c r="C45" s="165"/>
      <c r="D45" s="165"/>
      <c r="E45" s="165"/>
      <c r="F45" s="165"/>
      <c r="G45" s="165"/>
      <c r="H45" s="165"/>
      <c r="I45" s="165"/>
      <c r="J45" s="165"/>
      <c r="K45" s="165"/>
      <c r="L45" s="165"/>
      <c r="M45" s="165"/>
      <c r="N45" s="165"/>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O45" s="166"/>
      <c r="AP45" s="166"/>
      <c r="AQ45" s="166"/>
      <c r="AR45" s="166"/>
      <c r="AS45" s="166"/>
      <c r="AT45" s="166"/>
      <c r="AU45" s="166"/>
      <c r="AV45" s="166"/>
      <c r="AW45" s="166"/>
      <c r="AX45" s="166"/>
      <c r="AY45" s="166"/>
      <c r="AZ45" s="172"/>
      <c r="BA45" s="166">
        <v>0</v>
      </c>
      <c r="BB45" s="166"/>
      <c r="BC45" s="166"/>
      <c r="BD45" s="166"/>
      <c r="BE45" s="166"/>
      <c r="BF45" s="166"/>
      <c r="BI45" s="166">
        <f t="shared" si="40"/>
        <v>0</v>
      </c>
    </row>
    <row r="46" spans="1:61" s="60" customFormat="1" ht="15.75" thickBot="1" x14ac:dyDescent="0.3">
      <c r="A46" s="554"/>
      <c r="B46" s="169" t="s">
        <v>33</v>
      </c>
      <c r="C46" s="153">
        <f t="shared" ref="C46" si="53">SUM(C43:C44)</f>
        <v>0</v>
      </c>
      <c r="D46" s="153">
        <f t="shared" ref="D46:M46" si="54">SUM(D43:D44)</f>
        <v>1</v>
      </c>
      <c r="E46" s="153">
        <f t="shared" si="54"/>
        <v>1</v>
      </c>
      <c r="F46" s="153">
        <f t="shared" si="54"/>
        <v>1</v>
      </c>
      <c r="G46" s="153">
        <f t="shared" si="54"/>
        <v>1</v>
      </c>
      <c r="H46" s="153">
        <f t="shared" si="54"/>
        <v>1</v>
      </c>
      <c r="I46" s="153">
        <f t="shared" si="54"/>
        <v>1</v>
      </c>
      <c r="J46" s="153">
        <f t="shared" si="54"/>
        <v>1</v>
      </c>
      <c r="K46" s="153">
        <f t="shared" si="54"/>
        <v>1</v>
      </c>
      <c r="L46" s="153">
        <f t="shared" si="54"/>
        <v>1</v>
      </c>
      <c r="M46" s="153">
        <f t="shared" si="54"/>
        <v>1</v>
      </c>
      <c r="N46" s="153">
        <f>SUM(N43:N44)</f>
        <v>1</v>
      </c>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O46" s="167">
        <f t="shared" ref="AO46:AY46" si="55">SUM(AO43:AO45)</f>
        <v>0</v>
      </c>
      <c r="AP46" s="167">
        <f t="shared" si="55"/>
        <v>88766</v>
      </c>
      <c r="AQ46" s="167">
        <f t="shared" si="55"/>
        <v>150868</v>
      </c>
      <c r="AR46" s="167">
        <f t="shared" si="55"/>
        <v>95615</v>
      </c>
      <c r="AS46" s="167">
        <f t="shared" si="55"/>
        <v>823338</v>
      </c>
      <c r="AT46" s="167">
        <f t="shared" si="55"/>
        <v>807699</v>
      </c>
      <c r="AU46" s="167">
        <f t="shared" si="55"/>
        <v>135557</v>
      </c>
      <c r="AV46" s="167">
        <f t="shared" si="55"/>
        <v>2694831</v>
      </c>
      <c r="AW46" s="167">
        <f t="shared" si="55"/>
        <v>1854270</v>
      </c>
      <c r="AX46" s="167">
        <f t="shared" si="55"/>
        <v>383323</v>
      </c>
      <c r="AY46" s="167">
        <f t="shared" si="55"/>
        <v>6247501</v>
      </c>
      <c r="AZ46" s="168">
        <f>SUM(AZ43:AZ45)</f>
        <v>4049211</v>
      </c>
      <c r="BA46" s="167">
        <f t="shared" ref="BA46:BF46" si="56">SUM(BA43:BA45)</f>
        <v>9750785</v>
      </c>
      <c r="BB46" s="167">
        <f t="shared" si="56"/>
        <v>0</v>
      </c>
      <c r="BC46" s="167">
        <f t="shared" si="56"/>
        <v>0</v>
      </c>
      <c r="BD46" s="167">
        <f t="shared" si="56"/>
        <v>0</v>
      </c>
      <c r="BE46" s="167">
        <f t="shared" si="56"/>
        <v>0</v>
      </c>
      <c r="BF46" s="167">
        <f t="shared" si="56"/>
        <v>0</v>
      </c>
      <c r="BI46" s="167">
        <f t="shared" si="40"/>
        <v>27081764</v>
      </c>
    </row>
    <row r="47" spans="1:61" x14ac:dyDescent="0.25">
      <c r="A47" s="552" t="s">
        <v>32</v>
      </c>
      <c r="B47" s="57" t="s">
        <v>38</v>
      </c>
      <c r="C47" s="163">
        <f>IF(AO50=0,0,AO47/SUM(AO47:AO48))</f>
        <v>0</v>
      </c>
      <c r="D47" s="163">
        <f t="shared" ref="D47:L47" si="57">IF(AP50=0,0,AP47/SUM(AP47:AP48))</f>
        <v>1</v>
      </c>
      <c r="E47" s="163">
        <f t="shared" si="57"/>
        <v>1</v>
      </c>
      <c r="F47" s="163">
        <f t="shared" si="57"/>
        <v>0</v>
      </c>
      <c r="G47" s="163">
        <f t="shared" si="57"/>
        <v>1</v>
      </c>
      <c r="H47" s="163">
        <f t="shared" si="57"/>
        <v>0</v>
      </c>
      <c r="I47" s="163">
        <f t="shared" si="57"/>
        <v>1</v>
      </c>
      <c r="J47" s="163">
        <f t="shared" si="57"/>
        <v>1</v>
      </c>
      <c r="K47" s="163">
        <f t="shared" si="57"/>
        <v>0</v>
      </c>
      <c r="L47" s="163">
        <f t="shared" si="57"/>
        <v>1</v>
      </c>
      <c r="M47" s="163">
        <f>IF(AY50=0,0,IF(AY47=0,0,AY47/SUM(AY47:AY48)))</f>
        <v>1</v>
      </c>
      <c r="N47" s="163">
        <f>IF(SUM(AZ50:BF50)=0,0,SUM(AZ47:BF47)/SUM(AZ47:BF48))</f>
        <v>1</v>
      </c>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O47" s="166"/>
      <c r="AP47" s="166">
        <v>46229</v>
      </c>
      <c r="AQ47" s="166">
        <v>16559</v>
      </c>
      <c r="AR47" s="166">
        <v>0</v>
      </c>
      <c r="AS47" s="166">
        <v>5376</v>
      </c>
      <c r="AT47" s="166">
        <v>0</v>
      </c>
      <c r="AU47" s="336">
        <v>61292</v>
      </c>
      <c r="AV47" s="166">
        <v>131213</v>
      </c>
      <c r="AW47" s="166">
        <v>0</v>
      </c>
      <c r="AX47" s="166">
        <v>101472</v>
      </c>
      <c r="AY47" s="166">
        <v>16282</v>
      </c>
      <c r="AZ47" s="172">
        <v>1072401</v>
      </c>
      <c r="BA47" s="166">
        <v>682649</v>
      </c>
      <c r="BB47" s="166"/>
      <c r="BC47" s="166"/>
      <c r="BD47" s="166"/>
      <c r="BE47" s="166"/>
      <c r="BF47" s="166"/>
      <c r="BI47" s="166">
        <f t="shared" si="40"/>
        <v>2133473</v>
      </c>
    </row>
    <row r="48" spans="1:61" x14ac:dyDescent="0.25">
      <c r="A48" s="553"/>
      <c r="B48" s="56" t="s">
        <v>36</v>
      </c>
      <c r="C48" s="164">
        <f>IF(AO50=0,0,AO48/SUM(AO47:AO48))</f>
        <v>0</v>
      </c>
      <c r="D48" s="164">
        <f t="shared" ref="D48:L48" si="58">IF(AP50=0,0,AP48/SUM(AP47:AP48))</f>
        <v>0</v>
      </c>
      <c r="E48" s="164">
        <f t="shared" si="58"/>
        <v>0</v>
      </c>
      <c r="F48" s="164">
        <f t="shared" si="58"/>
        <v>0</v>
      </c>
      <c r="G48" s="164">
        <f t="shared" si="58"/>
        <v>0</v>
      </c>
      <c r="H48" s="164">
        <f t="shared" si="58"/>
        <v>0</v>
      </c>
      <c r="I48" s="164">
        <f t="shared" si="58"/>
        <v>0</v>
      </c>
      <c r="J48" s="164">
        <f t="shared" si="58"/>
        <v>0</v>
      </c>
      <c r="K48" s="164">
        <f t="shared" si="58"/>
        <v>0</v>
      </c>
      <c r="L48" s="164">
        <f t="shared" si="58"/>
        <v>0</v>
      </c>
      <c r="M48" s="164">
        <f>IF(AY50=0,0,IF(AY48=0,0,AY48/SUM(AY47:AY48)))</f>
        <v>0</v>
      </c>
      <c r="N48" s="164">
        <f>IF(SUM(AZ50:BF50)=0,0,SUM(AZ48:BF48)/SUM(AZ47:BF48))</f>
        <v>0</v>
      </c>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O48" s="166"/>
      <c r="AP48" s="166"/>
      <c r="AQ48" s="166">
        <v>0</v>
      </c>
      <c r="AR48" s="166">
        <v>0</v>
      </c>
      <c r="AS48" s="166">
        <v>0</v>
      </c>
      <c r="AT48" s="166">
        <v>0</v>
      </c>
      <c r="AU48" s="336">
        <v>0</v>
      </c>
      <c r="AV48" s="166">
        <v>0</v>
      </c>
      <c r="AW48" s="166">
        <v>0</v>
      </c>
      <c r="AX48" s="166">
        <v>0</v>
      </c>
      <c r="AY48" s="166">
        <v>0</v>
      </c>
      <c r="AZ48" s="172">
        <v>0</v>
      </c>
      <c r="BA48" s="166">
        <v>0</v>
      </c>
      <c r="BB48" s="166"/>
      <c r="BC48" s="166"/>
      <c r="BD48" s="166"/>
      <c r="BE48" s="166"/>
      <c r="BF48" s="166"/>
      <c r="BI48" s="166">
        <f t="shared" si="40"/>
        <v>0</v>
      </c>
    </row>
    <row r="49" spans="1:61" x14ac:dyDescent="0.25">
      <c r="A49" s="553"/>
      <c r="B49" s="171" t="s">
        <v>168</v>
      </c>
      <c r="C49" s="165"/>
      <c r="D49" s="165"/>
      <c r="E49" s="165"/>
      <c r="F49" s="165"/>
      <c r="G49" s="165"/>
      <c r="H49" s="165"/>
      <c r="I49" s="165"/>
      <c r="J49" s="165"/>
      <c r="K49" s="165"/>
      <c r="L49" s="165"/>
      <c r="M49" s="165"/>
      <c r="N49" s="165"/>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O49" s="166"/>
      <c r="AP49" s="166"/>
      <c r="AQ49" s="166"/>
      <c r="AR49" s="166"/>
      <c r="AS49" s="166"/>
      <c r="AT49" s="166"/>
      <c r="AU49" s="336"/>
      <c r="AV49" s="166"/>
      <c r="AW49" s="166"/>
      <c r="AX49" s="166"/>
      <c r="AY49" s="166"/>
      <c r="AZ49" s="172"/>
      <c r="BA49" s="166">
        <v>0</v>
      </c>
      <c r="BB49" s="166"/>
      <c r="BC49" s="166"/>
      <c r="BD49" s="166"/>
      <c r="BE49" s="166"/>
      <c r="BF49" s="166"/>
      <c r="BI49" s="166">
        <f t="shared" si="40"/>
        <v>0</v>
      </c>
    </row>
    <row r="50" spans="1:61" s="60" customFormat="1" ht="15.75" thickBot="1" x14ac:dyDescent="0.3">
      <c r="A50" s="554"/>
      <c r="B50" s="169" t="s">
        <v>33</v>
      </c>
      <c r="C50" s="153">
        <f t="shared" ref="C50" si="59">SUM(C47:C48)</f>
        <v>0</v>
      </c>
      <c r="D50" s="153">
        <f t="shared" ref="D50:M50" si="60">SUM(D47:D48)</f>
        <v>1</v>
      </c>
      <c r="E50" s="153">
        <f t="shared" si="60"/>
        <v>1</v>
      </c>
      <c r="F50" s="153">
        <f t="shared" si="60"/>
        <v>0</v>
      </c>
      <c r="G50" s="153">
        <f t="shared" si="60"/>
        <v>1</v>
      </c>
      <c r="H50" s="153">
        <f t="shared" si="60"/>
        <v>0</v>
      </c>
      <c r="I50" s="153">
        <f t="shared" si="60"/>
        <v>1</v>
      </c>
      <c r="J50" s="153">
        <f t="shared" si="60"/>
        <v>1</v>
      </c>
      <c r="K50" s="153">
        <f t="shared" si="60"/>
        <v>0</v>
      </c>
      <c r="L50" s="153">
        <f t="shared" si="60"/>
        <v>1</v>
      </c>
      <c r="M50" s="153">
        <f t="shared" si="60"/>
        <v>1</v>
      </c>
      <c r="N50" s="153">
        <f>SUM(N47:N48)</f>
        <v>1</v>
      </c>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O50" s="167">
        <f t="shared" ref="AO50:AY50" si="61">SUM(AO47:AO49)</f>
        <v>0</v>
      </c>
      <c r="AP50" s="167">
        <f t="shared" si="61"/>
        <v>46229</v>
      </c>
      <c r="AQ50" s="167">
        <f t="shared" si="61"/>
        <v>16559</v>
      </c>
      <c r="AR50" s="167">
        <f t="shared" si="61"/>
        <v>0</v>
      </c>
      <c r="AS50" s="167">
        <f t="shared" si="61"/>
        <v>5376</v>
      </c>
      <c r="AT50" s="167">
        <f t="shared" si="61"/>
        <v>0</v>
      </c>
      <c r="AU50" s="167">
        <f t="shared" si="61"/>
        <v>61292</v>
      </c>
      <c r="AV50" s="167">
        <f t="shared" si="61"/>
        <v>131213</v>
      </c>
      <c r="AW50" s="167">
        <f t="shared" si="61"/>
        <v>0</v>
      </c>
      <c r="AX50" s="167">
        <f t="shared" si="61"/>
        <v>101472</v>
      </c>
      <c r="AY50" s="167">
        <f t="shared" si="61"/>
        <v>16282</v>
      </c>
      <c r="AZ50" s="168">
        <f>SUM(AZ47:AZ49)</f>
        <v>1072401</v>
      </c>
      <c r="BA50" s="167">
        <f t="shared" ref="BA50:BF50" si="62">SUM(BA47:BA49)</f>
        <v>682649</v>
      </c>
      <c r="BB50" s="167">
        <f t="shared" si="62"/>
        <v>0</v>
      </c>
      <c r="BC50" s="167">
        <f t="shared" si="62"/>
        <v>0</v>
      </c>
      <c r="BD50" s="167">
        <f t="shared" si="62"/>
        <v>0</v>
      </c>
      <c r="BE50" s="167">
        <f t="shared" si="62"/>
        <v>0</v>
      </c>
      <c r="BF50" s="167">
        <f t="shared" si="62"/>
        <v>0</v>
      </c>
      <c r="BI50" s="167">
        <f t="shared" si="40"/>
        <v>2133473</v>
      </c>
    </row>
    <row r="51" spans="1:61" x14ac:dyDescent="0.25">
      <c r="A51" s="555" t="s">
        <v>39</v>
      </c>
      <c r="B51" s="59" t="s">
        <v>38</v>
      </c>
      <c r="C51" s="163">
        <f>IF(AO54=0,0,AO51/SUM(AO51:AO52))</f>
        <v>0</v>
      </c>
      <c r="D51" s="163">
        <f t="shared" ref="D51:M51" si="63">IF(AP54=0,0,AP51/SUM(AP51:AP52))</f>
        <v>1</v>
      </c>
      <c r="E51" s="163">
        <f t="shared" si="63"/>
        <v>0.99864341962256298</v>
      </c>
      <c r="F51" s="163">
        <f t="shared" si="63"/>
        <v>0.98299794938089191</v>
      </c>
      <c r="G51" s="163">
        <f t="shared" si="63"/>
        <v>1</v>
      </c>
      <c r="H51" s="163">
        <f t="shared" si="63"/>
        <v>0.88479170321659273</v>
      </c>
      <c r="I51" s="163">
        <f t="shared" si="63"/>
        <v>1</v>
      </c>
      <c r="J51" s="163">
        <f t="shared" si="63"/>
        <v>1</v>
      </c>
      <c r="K51" s="163">
        <f t="shared" si="63"/>
        <v>0.9973793895199411</v>
      </c>
      <c r="L51" s="163">
        <f t="shared" si="63"/>
        <v>1</v>
      </c>
      <c r="M51" s="163">
        <f t="shared" si="63"/>
        <v>0.95396520784205352</v>
      </c>
      <c r="N51" s="163">
        <f>IF(SUM(AZ54:BF54)=0,0,SUM(AZ51:BF51)/SUM(AZ51:BF52))</f>
        <v>0.98373237470676445</v>
      </c>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O51" s="166">
        <f t="shared" ref="AO51:AZ51" si="64">AO35+AO39+AO43+AO47</f>
        <v>0</v>
      </c>
      <c r="AP51" s="166">
        <f t="shared" si="64"/>
        <v>1120036</v>
      </c>
      <c r="AQ51" s="166">
        <f t="shared" si="64"/>
        <v>5031569</v>
      </c>
      <c r="AR51" s="166">
        <f t="shared" si="64"/>
        <v>3032472</v>
      </c>
      <c r="AS51" s="166">
        <f t="shared" si="64"/>
        <v>4906019</v>
      </c>
      <c r="AT51" s="166">
        <f t="shared" si="64"/>
        <v>5033196</v>
      </c>
      <c r="AU51" s="166">
        <f t="shared" si="64"/>
        <v>2783633</v>
      </c>
      <c r="AV51" s="166">
        <f t="shared" si="64"/>
        <v>13730289</v>
      </c>
      <c r="AW51" s="166">
        <f t="shared" si="64"/>
        <v>9542545</v>
      </c>
      <c r="AX51" s="166">
        <f t="shared" si="64"/>
        <v>5544912</v>
      </c>
      <c r="AY51" s="166">
        <f t="shared" si="64"/>
        <v>10493789</v>
      </c>
      <c r="AZ51" s="172">
        <f t="shared" si="64"/>
        <v>15919292</v>
      </c>
      <c r="BA51" s="166">
        <f t="shared" ref="BA51:BF51" si="65">BA35+BA39+BA43+BA47</f>
        <v>26148451</v>
      </c>
      <c r="BB51" s="166">
        <f t="shared" si="65"/>
        <v>0</v>
      </c>
      <c r="BC51" s="166">
        <f t="shared" si="65"/>
        <v>0</v>
      </c>
      <c r="BD51" s="166">
        <f t="shared" si="65"/>
        <v>0</v>
      </c>
      <c r="BE51" s="166">
        <f t="shared" si="65"/>
        <v>0</v>
      </c>
      <c r="BF51" s="166">
        <f t="shared" si="65"/>
        <v>0</v>
      </c>
      <c r="BI51" s="166">
        <f t="shared" si="40"/>
        <v>103286203</v>
      </c>
    </row>
    <row r="52" spans="1:61" x14ac:dyDescent="0.25">
      <c r="A52" s="556"/>
      <c r="B52" s="56" t="s">
        <v>36</v>
      </c>
      <c r="C52" s="164">
        <f>IF(AO54=0,0,AO52/SUM(AO51:AO52))</f>
        <v>0</v>
      </c>
      <c r="D52" s="164">
        <f t="shared" ref="D52:M52" si="66">IF(AP54=0,0,AP52/SUM(AP51:AP52))</f>
        <v>0</v>
      </c>
      <c r="E52" s="164">
        <f t="shared" si="66"/>
        <v>1.3565803774369821E-3</v>
      </c>
      <c r="F52" s="164">
        <f t="shared" si="66"/>
        <v>1.7002050619108037E-2</v>
      </c>
      <c r="G52" s="164">
        <f t="shared" si="66"/>
        <v>0</v>
      </c>
      <c r="H52" s="164">
        <f t="shared" si="66"/>
        <v>0.11520829678340727</v>
      </c>
      <c r="I52" s="164">
        <f t="shared" si="66"/>
        <v>0</v>
      </c>
      <c r="J52" s="164">
        <f t="shared" si="66"/>
        <v>0</v>
      </c>
      <c r="K52" s="164">
        <f t="shared" si="66"/>
        <v>2.6206104800588817E-3</v>
      </c>
      <c r="L52" s="164">
        <f t="shared" si="66"/>
        <v>0</v>
      </c>
      <c r="M52" s="164">
        <f t="shared" si="66"/>
        <v>4.6034792157946508E-2</v>
      </c>
      <c r="N52" s="164">
        <f>IF(SUM(AZ54:BF54)=0,0,SUM(AZ52:BF52)/SUM(AZ51:BF52))</f>
        <v>1.6267625293235558E-2</v>
      </c>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O52" s="166">
        <f t="shared" ref="AO52:AZ52" si="67">AO36+AO40+AO44+AO48</f>
        <v>0</v>
      </c>
      <c r="AP52" s="166">
        <f t="shared" si="67"/>
        <v>0</v>
      </c>
      <c r="AQ52" s="166">
        <f t="shared" si="67"/>
        <v>6835</v>
      </c>
      <c r="AR52" s="166">
        <f t="shared" si="67"/>
        <v>52450</v>
      </c>
      <c r="AS52" s="166">
        <f t="shared" si="67"/>
        <v>0</v>
      </c>
      <c r="AT52" s="166">
        <f t="shared" si="67"/>
        <v>655370</v>
      </c>
      <c r="AU52" s="166">
        <f t="shared" si="67"/>
        <v>0</v>
      </c>
      <c r="AV52" s="166">
        <f t="shared" si="67"/>
        <v>0</v>
      </c>
      <c r="AW52" s="166">
        <f t="shared" si="67"/>
        <v>25073</v>
      </c>
      <c r="AX52" s="166">
        <f t="shared" si="67"/>
        <v>0</v>
      </c>
      <c r="AY52" s="166">
        <f t="shared" si="67"/>
        <v>506391</v>
      </c>
      <c r="AZ52" s="172">
        <f t="shared" si="67"/>
        <v>0</v>
      </c>
      <c r="BA52" s="166">
        <f t="shared" ref="BA52:BF52" si="68">BA36+BA40+BA44+BA48</f>
        <v>695659</v>
      </c>
      <c r="BB52" s="166">
        <f t="shared" si="68"/>
        <v>0</v>
      </c>
      <c r="BC52" s="166">
        <f t="shared" si="68"/>
        <v>0</v>
      </c>
      <c r="BD52" s="166">
        <f t="shared" si="68"/>
        <v>0</v>
      </c>
      <c r="BE52" s="166">
        <f t="shared" si="68"/>
        <v>0</v>
      </c>
      <c r="BF52" s="166">
        <f t="shared" si="68"/>
        <v>0</v>
      </c>
      <c r="BI52" s="166">
        <f t="shared" si="40"/>
        <v>1941778</v>
      </c>
    </row>
    <row r="53" spans="1:61" x14ac:dyDescent="0.25">
      <c r="A53" s="556"/>
      <c r="B53" s="171" t="s">
        <v>168</v>
      </c>
      <c r="C53" s="165"/>
      <c r="D53" s="165"/>
      <c r="E53" s="165"/>
      <c r="F53" s="165"/>
      <c r="G53" s="165"/>
      <c r="H53" s="165"/>
      <c r="I53" s="165"/>
      <c r="J53" s="165"/>
      <c r="K53" s="165"/>
      <c r="L53" s="165"/>
      <c r="M53" s="165"/>
      <c r="N53" s="165"/>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O53" s="166">
        <f t="shared" ref="AO53:AZ53" si="69">AO37+AO41+AO45+AO49</f>
        <v>0</v>
      </c>
      <c r="AP53" s="166">
        <f t="shared" si="69"/>
        <v>11960</v>
      </c>
      <c r="AQ53" s="166">
        <f t="shared" si="69"/>
        <v>173059</v>
      </c>
      <c r="AR53" s="166">
        <f t="shared" si="69"/>
        <v>437602</v>
      </c>
      <c r="AS53" s="166">
        <f t="shared" si="69"/>
        <v>-496532</v>
      </c>
      <c r="AT53" s="166">
        <f t="shared" si="69"/>
        <v>285986</v>
      </c>
      <c r="AU53" s="166">
        <f t="shared" si="69"/>
        <v>24155</v>
      </c>
      <c r="AV53" s="166">
        <f t="shared" si="69"/>
        <v>193308</v>
      </c>
      <c r="AW53" s="166">
        <f t="shared" si="69"/>
        <v>189074</v>
      </c>
      <c r="AX53" s="166">
        <f t="shared" si="69"/>
        <v>-199380</v>
      </c>
      <c r="AY53" s="166">
        <f>AY37+AY41+AY45+AY49</f>
        <v>187271</v>
      </c>
      <c r="AZ53" s="172">
        <f t="shared" si="69"/>
        <v>183654</v>
      </c>
      <c r="BA53" s="166">
        <f t="shared" ref="BA53:BF53" si="70">BA37+BA41+BA45+BA49</f>
        <v>3402161</v>
      </c>
      <c r="BB53" s="166">
        <f t="shared" si="70"/>
        <v>0</v>
      </c>
      <c r="BC53" s="166">
        <f t="shared" si="70"/>
        <v>0</v>
      </c>
      <c r="BD53" s="166">
        <f t="shared" si="70"/>
        <v>0</v>
      </c>
      <c r="BE53" s="166">
        <f t="shared" si="70"/>
        <v>0</v>
      </c>
      <c r="BF53" s="166">
        <f t="shared" si="70"/>
        <v>0</v>
      </c>
      <c r="BI53" s="166">
        <f t="shared" si="40"/>
        <v>4392318</v>
      </c>
    </row>
    <row r="54" spans="1:61" s="60" customFormat="1" ht="15.75" thickBot="1" x14ac:dyDescent="0.3">
      <c r="A54" s="557"/>
      <c r="B54" s="169" t="s">
        <v>33</v>
      </c>
      <c r="C54" s="153">
        <f t="shared" ref="C54" si="71">SUM(C51:C52)</f>
        <v>0</v>
      </c>
      <c r="D54" s="153">
        <f t="shared" ref="D54:M54" si="72">SUM(D51:D52)</f>
        <v>1</v>
      </c>
      <c r="E54" s="153">
        <f t="shared" si="72"/>
        <v>1</v>
      </c>
      <c r="F54" s="153">
        <f t="shared" si="72"/>
        <v>1</v>
      </c>
      <c r="G54" s="153">
        <f t="shared" si="72"/>
        <v>1</v>
      </c>
      <c r="H54" s="153">
        <f t="shared" si="72"/>
        <v>1</v>
      </c>
      <c r="I54" s="153">
        <f t="shared" si="72"/>
        <v>1</v>
      </c>
      <c r="J54" s="153">
        <f t="shared" si="72"/>
        <v>1</v>
      </c>
      <c r="K54" s="153">
        <f t="shared" si="72"/>
        <v>1</v>
      </c>
      <c r="L54" s="153">
        <f t="shared" si="72"/>
        <v>1</v>
      </c>
      <c r="M54" s="153">
        <f t="shared" si="72"/>
        <v>1</v>
      </c>
      <c r="N54" s="153">
        <f>SUM(N51:N52)</f>
        <v>1</v>
      </c>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O54" s="167">
        <f t="shared" ref="AO54:AY54" si="73">SUM(AO51:AO53)</f>
        <v>0</v>
      </c>
      <c r="AP54" s="167">
        <f t="shared" si="73"/>
        <v>1131996</v>
      </c>
      <c r="AQ54" s="167">
        <f t="shared" si="73"/>
        <v>5211463</v>
      </c>
      <c r="AR54" s="167">
        <f t="shared" si="73"/>
        <v>3522524</v>
      </c>
      <c r="AS54" s="167">
        <f t="shared" si="73"/>
        <v>4409487</v>
      </c>
      <c r="AT54" s="167">
        <f t="shared" si="73"/>
        <v>5974552</v>
      </c>
      <c r="AU54" s="167">
        <f t="shared" si="73"/>
        <v>2807788</v>
      </c>
      <c r="AV54" s="167">
        <f t="shared" si="73"/>
        <v>13923597</v>
      </c>
      <c r="AW54" s="167">
        <f t="shared" si="73"/>
        <v>9756692</v>
      </c>
      <c r="AX54" s="167">
        <f t="shared" si="73"/>
        <v>5345532</v>
      </c>
      <c r="AY54" s="167">
        <f t="shared" si="73"/>
        <v>11187451</v>
      </c>
      <c r="AZ54" s="168">
        <f>SUM(AZ51:AZ53)</f>
        <v>16102946</v>
      </c>
      <c r="BA54" s="167">
        <f t="shared" ref="BA54:BF54" si="74">SUM(BA51:BA53)</f>
        <v>30246271</v>
      </c>
      <c r="BB54" s="167">
        <f t="shared" si="74"/>
        <v>0</v>
      </c>
      <c r="BC54" s="167">
        <f t="shared" si="74"/>
        <v>0</v>
      </c>
      <c r="BD54" s="167">
        <f t="shared" si="74"/>
        <v>0</v>
      </c>
      <c r="BE54" s="167">
        <f t="shared" si="74"/>
        <v>0</v>
      </c>
      <c r="BF54" s="167">
        <f t="shared" si="74"/>
        <v>0</v>
      </c>
      <c r="BI54" s="167">
        <f t="shared" si="40"/>
        <v>109620299</v>
      </c>
    </row>
    <row r="55" spans="1:61" x14ac:dyDescent="0.25">
      <c r="E55" s="77"/>
      <c r="F55" s="77"/>
      <c r="G55" s="77"/>
      <c r="H55" s="77"/>
    </row>
    <row r="56" spans="1:61" x14ac:dyDescent="0.25">
      <c r="AO56" s="166"/>
      <c r="AP56" s="166"/>
      <c r="AQ56" s="166"/>
      <c r="AR56" s="166"/>
      <c r="AS56" s="166"/>
      <c r="AT56" s="166"/>
      <c r="AU56" s="166"/>
      <c r="AV56" s="166"/>
      <c r="AW56" s="166"/>
      <c r="AX56" s="166"/>
      <c r="AY56" s="166"/>
    </row>
    <row r="57" spans="1:61" x14ac:dyDescent="0.25">
      <c r="A57" s="549" t="s">
        <v>35</v>
      </c>
      <c r="B57" s="549"/>
      <c r="C57" s="158" t="s">
        <v>170</v>
      </c>
      <c r="AO57" s="166"/>
      <c r="AP57" s="166"/>
      <c r="AQ57" s="166"/>
      <c r="AR57" s="166"/>
      <c r="AS57" s="166"/>
      <c r="AT57" s="166"/>
      <c r="AU57" s="166"/>
      <c r="AV57" s="166"/>
      <c r="AW57" s="166"/>
      <c r="AX57" s="166"/>
      <c r="AY57" s="166"/>
    </row>
    <row r="58" spans="1:61" ht="15.75" thickBot="1" x14ac:dyDescent="0.3">
      <c r="A58" s="549"/>
      <c r="B58" s="549"/>
      <c r="C58" s="183"/>
      <c r="D58" s="183"/>
      <c r="E58" s="183"/>
      <c r="F58" s="183"/>
      <c r="G58" s="183"/>
      <c r="H58" s="183"/>
      <c r="I58" s="183"/>
      <c r="J58" s="183"/>
      <c r="K58" s="183"/>
      <c r="L58" s="183"/>
      <c r="M58" s="183"/>
      <c r="N58" s="183"/>
      <c r="O58" s="183"/>
      <c r="P58" s="183"/>
      <c r="AO58" s="166"/>
      <c r="AP58" s="166"/>
      <c r="AQ58" s="166"/>
      <c r="AR58" s="166"/>
      <c r="AS58" s="166"/>
      <c r="AT58" s="166"/>
      <c r="AU58" s="166"/>
      <c r="AV58" s="166"/>
      <c r="AW58" s="166"/>
      <c r="AX58" s="166"/>
      <c r="AY58" s="166"/>
    </row>
    <row r="59" spans="1:61" ht="15.75" thickBot="1" x14ac:dyDescent="0.3">
      <c r="B59" s="44" t="s">
        <v>34</v>
      </c>
      <c r="C59" s="41">
        <f>C34</f>
        <v>45292</v>
      </c>
      <c r="D59" s="41">
        <f t="shared" ref="D59:AM59" si="75">D34</f>
        <v>45323</v>
      </c>
      <c r="E59" s="41">
        <f t="shared" si="75"/>
        <v>45352</v>
      </c>
      <c r="F59" s="41">
        <f t="shared" si="75"/>
        <v>45383</v>
      </c>
      <c r="G59" s="41">
        <f t="shared" si="75"/>
        <v>45413</v>
      </c>
      <c r="H59" s="41">
        <f t="shared" si="75"/>
        <v>45444</v>
      </c>
      <c r="I59" s="41">
        <f t="shared" si="75"/>
        <v>45474</v>
      </c>
      <c r="J59" s="41">
        <f t="shared" si="75"/>
        <v>45505</v>
      </c>
      <c r="K59" s="41">
        <f t="shared" si="75"/>
        <v>45536</v>
      </c>
      <c r="L59" s="41">
        <f t="shared" si="75"/>
        <v>45566</v>
      </c>
      <c r="M59" s="41">
        <f t="shared" si="75"/>
        <v>45597</v>
      </c>
      <c r="N59" s="41">
        <f t="shared" si="75"/>
        <v>45627</v>
      </c>
      <c r="O59" s="41">
        <f t="shared" si="75"/>
        <v>45658</v>
      </c>
      <c r="P59" s="41">
        <f t="shared" si="75"/>
        <v>45689</v>
      </c>
      <c r="Q59" s="41">
        <f t="shared" si="75"/>
        <v>45717</v>
      </c>
      <c r="R59" s="41">
        <f t="shared" si="75"/>
        <v>45748</v>
      </c>
      <c r="S59" s="41">
        <f t="shared" si="75"/>
        <v>45778</v>
      </c>
      <c r="T59" s="41">
        <f t="shared" si="75"/>
        <v>45809</v>
      </c>
      <c r="U59" s="41">
        <f t="shared" si="75"/>
        <v>45839</v>
      </c>
      <c r="V59" s="41">
        <f t="shared" si="75"/>
        <v>45870</v>
      </c>
      <c r="W59" s="41">
        <f t="shared" si="75"/>
        <v>45901</v>
      </c>
      <c r="X59" s="41">
        <f t="shared" si="75"/>
        <v>45931</v>
      </c>
      <c r="Y59" s="41">
        <f t="shared" si="75"/>
        <v>45962</v>
      </c>
      <c r="Z59" s="41">
        <f t="shared" si="75"/>
        <v>45992</v>
      </c>
      <c r="AA59" s="41">
        <f t="shared" si="75"/>
        <v>46023</v>
      </c>
      <c r="AB59" s="41">
        <f t="shared" si="75"/>
        <v>46054</v>
      </c>
      <c r="AC59" s="41">
        <f t="shared" si="75"/>
        <v>46082</v>
      </c>
      <c r="AD59" s="41">
        <f t="shared" si="75"/>
        <v>46113</v>
      </c>
      <c r="AE59" s="41">
        <f t="shared" si="75"/>
        <v>46143</v>
      </c>
      <c r="AF59" s="41">
        <f t="shared" si="75"/>
        <v>46174</v>
      </c>
      <c r="AG59" s="41">
        <f t="shared" si="75"/>
        <v>46204</v>
      </c>
      <c r="AH59" s="41">
        <f t="shared" si="75"/>
        <v>46235</v>
      </c>
      <c r="AI59" s="41">
        <f t="shared" si="75"/>
        <v>46266</v>
      </c>
      <c r="AJ59" s="41">
        <f t="shared" si="75"/>
        <v>46296</v>
      </c>
      <c r="AK59" s="41">
        <f t="shared" si="75"/>
        <v>46327</v>
      </c>
      <c r="AL59" s="41">
        <f t="shared" si="75"/>
        <v>46357</v>
      </c>
      <c r="AM59" s="41">
        <f t="shared" si="75"/>
        <v>46388</v>
      </c>
      <c r="AO59" s="166"/>
      <c r="AP59" s="166"/>
      <c r="AQ59" s="166"/>
      <c r="AR59" s="166"/>
      <c r="AS59" s="166"/>
      <c r="AT59" s="166"/>
      <c r="AU59" s="166"/>
      <c r="AV59" s="166"/>
      <c r="AW59" s="166"/>
      <c r="AX59" s="166"/>
      <c r="AY59" s="166"/>
    </row>
    <row r="60" spans="1:61" x14ac:dyDescent="0.25">
      <c r="B60" s="45" t="s">
        <v>28</v>
      </c>
      <c r="C60" s="53">
        <f t="shared" ref="C60" si="76">SUM(C68,C76)</f>
        <v>92084.37878380873</v>
      </c>
      <c r="D60" s="53">
        <f t="shared" ref="D60:AM60" si="77">SUM(D68,D76)</f>
        <v>2149165.1950797229</v>
      </c>
      <c r="E60" s="53">
        <f t="shared" si="77"/>
        <v>3741925.7483163886</v>
      </c>
      <c r="F60" s="53">
        <f t="shared" si="77"/>
        <v>3647612.9863054473</v>
      </c>
      <c r="G60" s="53">
        <f t="shared" si="77"/>
        <v>5542742.6070007337</v>
      </c>
      <c r="H60" s="53">
        <f t="shared" si="77"/>
        <v>5199936.4847952053</v>
      </c>
      <c r="I60" s="53">
        <f t="shared" si="77"/>
        <v>5583172.2095649987</v>
      </c>
      <c r="J60" s="53">
        <f t="shared" si="77"/>
        <v>5190531.2892574957</v>
      </c>
      <c r="K60" s="53">
        <f t="shared" si="77"/>
        <v>4654114.2391431229</v>
      </c>
      <c r="L60" s="53">
        <f t="shared" si="77"/>
        <v>4790013.6935302056</v>
      </c>
      <c r="M60" s="53">
        <f t="shared" si="77"/>
        <v>3741490.8556266413</v>
      </c>
      <c r="N60" s="53">
        <f t="shared" si="77"/>
        <v>10214996.075473195</v>
      </c>
      <c r="O60" s="53">
        <f t="shared" si="77"/>
        <v>0</v>
      </c>
      <c r="P60" s="53">
        <f t="shared" si="77"/>
        <v>0</v>
      </c>
      <c r="Q60" s="53">
        <f t="shared" si="77"/>
        <v>0</v>
      </c>
      <c r="R60" s="53">
        <f t="shared" si="77"/>
        <v>0</v>
      </c>
      <c r="S60" s="53">
        <f t="shared" si="77"/>
        <v>0</v>
      </c>
      <c r="T60" s="53">
        <f t="shared" si="77"/>
        <v>0</v>
      </c>
      <c r="U60" s="53">
        <f t="shared" si="77"/>
        <v>0</v>
      </c>
      <c r="V60" s="53">
        <f t="shared" si="77"/>
        <v>0</v>
      </c>
      <c r="W60" s="53">
        <f t="shared" si="77"/>
        <v>0</v>
      </c>
      <c r="X60" s="53">
        <f t="shared" si="77"/>
        <v>0</v>
      </c>
      <c r="Y60" s="53">
        <f t="shared" si="77"/>
        <v>0</v>
      </c>
      <c r="Z60" s="53">
        <f t="shared" si="77"/>
        <v>0</v>
      </c>
      <c r="AA60" s="53">
        <f t="shared" si="77"/>
        <v>0</v>
      </c>
      <c r="AB60" s="53">
        <f t="shared" si="77"/>
        <v>0</v>
      </c>
      <c r="AC60" s="53">
        <f t="shared" si="77"/>
        <v>0</v>
      </c>
      <c r="AD60" s="53">
        <f t="shared" si="77"/>
        <v>0</v>
      </c>
      <c r="AE60" s="53">
        <f t="shared" si="77"/>
        <v>0</v>
      </c>
      <c r="AF60" s="53">
        <f t="shared" si="77"/>
        <v>0</v>
      </c>
      <c r="AG60" s="53">
        <f t="shared" si="77"/>
        <v>0</v>
      </c>
      <c r="AH60" s="53">
        <f t="shared" si="77"/>
        <v>0</v>
      </c>
      <c r="AI60" s="53">
        <f t="shared" si="77"/>
        <v>0</v>
      </c>
      <c r="AJ60" s="53">
        <f t="shared" si="77"/>
        <v>0</v>
      </c>
      <c r="AK60" s="53">
        <f t="shared" si="77"/>
        <v>0</v>
      </c>
      <c r="AL60" s="53">
        <f t="shared" si="77"/>
        <v>0</v>
      </c>
      <c r="AM60" s="53">
        <f t="shared" si="77"/>
        <v>0</v>
      </c>
    </row>
    <row r="61" spans="1:61" x14ac:dyDescent="0.25">
      <c r="B61" s="46" t="s">
        <v>29</v>
      </c>
      <c r="C61" s="53">
        <f t="shared" ref="C61" si="78">SUM(C69,C77)</f>
        <v>0</v>
      </c>
      <c r="D61" s="53">
        <f t="shared" ref="D61:AM61" si="79">SUM(D69,D77)</f>
        <v>550030.9134929562</v>
      </c>
      <c r="E61" s="53">
        <f t="shared" si="79"/>
        <v>2094781.3357113546</v>
      </c>
      <c r="F61" s="53">
        <f t="shared" si="79"/>
        <v>1486493.9982326007</v>
      </c>
      <c r="G61" s="53">
        <f t="shared" si="79"/>
        <v>1178233.8783606507</v>
      </c>
      <c r="H61" s="53">
        <f t="shared" si="79"/>
        <v>1690251.5153206438</v>
      </c>
      <c r="I61" s="53">
        <f t="shared" si="79"/>
        <v>713778.31234019517</v>
      </c>
      <c r="J61" s="53">
        <f t="shared" si="79"/>
        <v>950413.28795343149</v>
      </c>
      <c r="K61" s="53">
        <f t="shared" si="79"/>
        <v>2131402.5053669522</v>
      </c>
      <c r="L61" s="53">
        <f t="shared" si="79"/>
        <v>1110318.6355845525</v>
      </c>
      <c r="M61" s="53">
        <f t="shared" si="79"/>
        <v>2077320.0686413946</v>
      </c>
      <c r="N61" s="53">
        <f t="shared" si="79"/>
        <v>9376701.2241219208</v>
      </c>
      <c r="O61" s="53">
        <f t="shared" si="79"/>
        <v>0</v>
      </c>
      <c r="P61" s="53">
        <f t="shared" si="79"/>
        <v>0</v>
      </c>
      <c r="Q61" s="53">
        <f t="shared" si="79"/>
        <v>0</v>
      </c>
      <c r="R61" s="53">
        <f t="shared" si="79"/>
        <v>0</v>
      </c>
      <c r="S61" s="53">
        <f t="shared" si="79"/>
        <v>0</v>
      </c>
      <c r="T61" s="53">
        <f t="shared" si="79"/>
        <v>0</v>
      </c>
      <c r="U61" s="53">
        <f t="shared" si="79"/>
        <v>0</v>
      </c>
      <c r="V61" s="53">
        <f t="shared" si="79"/>
        <v>0</v>
      </c>
      <c r="W61" s="53">
        <f t="shared" si="79"/>
        <v>0</v>
      </c>
      <c r="X61" s="53">
        <f t="shared" si="79"/>
        <v>0</v>
      </c>
      <c r="Y61" s="53">
        <f t="shared" si="79"/>
        <v>0</v>
      </c>
      <c r="Z61" s="53">
        <f t="shared" si="79"/>
        <v>0</v>
      </c>
      <c r="AA61" s="53">
        <f t="shared" si="79"/>
        <v>0</v>
      </c>
      <c r="AB61" s="53">
        <f t="shared" si="79"/>
        <v>0</v>
      </c>
      <c r="AC61" s="53">
        <f t="shared" si="79"/>
        <v>0</v>
      </c>
      <c r="AD61" s="53">
        <f t="shared" si="79"/>
        <v>0</v>
      </c>
      <c r="AE61" s="53">
        <f t="shared" si="79"/>
        <v>0</v>
      </c>
      <c r="AF61" s="53">
        <f t="shared" si="79"/>
        <v>0</v>
      </c>
      <c r="AG61" s="53">
        <f t="shared" si="79"/>
        <v>0</v>
      </c>
      <c r="AH61" s="53">
        <f t="shared" si="79"/>
        <v>0</v>
      </c>
      <c r="AI61" s="53">
        <f t="shared" si="79"/>
        <v>0</v>
      </c>
      <c r="AJ61" s="53">
        <f t="shared" si="79"/>
        <v>0</v>
      </c>
      <c r="AK61" s="53">
        <f t="shared" si="79"/>
        <v>0</v>
      </c>
      <c r="AL61" s="53">
        <f t="shared" si="79"/>
        <v>0</v>
      </c>
      <c r="AM61" s="53">
        <f t="shared" si="79"/>
        <v>0</v>
      </c>
    </row>
    <row r="62" spans="1:61" x14ac:dyDescent="0.25">
      <c r="B62" s="46" t="s">
        <v>30</v>
      </c>
      <c r="C62" s="53">
        <f t="shared" ref="C62" si="80">SUM(C70,C78)</f>
        <v>0</v>
      </c>
      <c r="D62" s="53">
        <f t="shared" ref="D62:AM62" si="81">SUM(D70,D78)</f>
        <v>464242.7961012068</v>
      </c>
      <c r="E62" s="53">
        <f t="shared" si="81"/>
        <v>3658419.3054605704</v>
      </c>
      <c r="F62" s="53">
        <f t="shared" si="81"/>
        <v>2442094.0394618711</v>
      </c>
      <c r="G62" s="53">
        <f t="shared" si="81"/>
        <v>2437711.6361325872</v>
      </c>
      <c r="H62" s="53">
        <f t="shared" si="81"/>
        <v>3821395.8334030937</v>
      </c>
      <c r="I62" s="53">
        <f t="shared" si="81"/>
        <v>2050502.2531438004</v>
      </c>
      <c r="J62" s="53">
        <f t="shared" si="81"/>
        <v>9977297.7243153006</v>
      </c>
      <c r="K62" s="53">
        <f t="shared" si="81"/>
        <v>6955708.2633528551</v>
      </c>
      <c r="L62" s="53">
        <f t="shared" si="81"/>
        <v>3998780.9530611173</v>
      </c>
      <c r="M62" s="53">
        <f t="shared" si="81"/>
        <v>3104270.9358177977</v>
      </c>
      <c r="N62" s="53">
        <f t="shared" si="81"/>
        <v>19160513.907041922</v>
      </c>
      <c r="O62" s="53">
        <f t="shared" si="81"/>
        <v>0</v>
      </c>
      <c r="P62" s="53">
        <f t="shared" si="81"/>
        <v>0</v>
      </c>
      <c r="Q62" s="53">
        <f t="shared" si="81"/>
        <v>0</v>
      </c>
      <c r="R62" s="53">
        <f t="shared" si="81"/>
        <v>0</v>
      </c>
      <c r="S62" s="53">
        <f t="shared" si="81"/>
        <v>0</v>
      </c>
      <c r="T62" s="53">
        <f t="shared" si="81"/>
        <v>0</v>
      </c>
      <c r="U62" s="53">
        <f t="shared" si="81"/>
        <v>0</v>
      </c>
      <c r="V62" s="53">
        <f t="shared" si="81"/>
        <v>0</v>
      </c>
      <c r="W62" s="53">
        <f t="shared" si="81"/>
        <v>0</v>
      </c>
      <c r="X62" s="53">
        <f t="shared" si="81"/>
        <v>0</v>
      </c>
      <c r="Y62" s="53">
        <f t="shared" si="81"/>
        <v>0</v>
      </c>
      <c r="Z62" s="53">
        <f t="shared" si="81"/>
        <v>0</v>
      </c>
      <c r="AA62" s="53">
        <f t="shared" si="81"/>
        <v>0</v>
      </c>
      <c r="AB62" s="53">
        <f t="shared" si="81"/>
        <v>0</v>
      </c>
      <c r="AC62" s="53">
        <f t="shared" si="81"/>
        <v>0</v>
      </c>
      <c r="AD62" s="53">
        <f t="shared" si="81"/>
        <v>0</v>
      </c>
      <c r="AE62" s="53">
        <f t="shared" si="81"/>
        <v>0</v>
      </c>
      <c r="AF62" s="53">
        <f t="shared" si="81"/>
        <v>0</v>
      </c>
      <c r="AG62" s="53">
        <f t="shared" si="81"/>
        <v>0</v>
      </c>
      <c r="AH62" s="53">
        <f t="shared" si="81"/>
        <v>0</v>
      </c>
      <c r="AI62" s="53">
        <f t="shared" si="81"/>
        <v>0</v>
      </c>
      <c r="AJ62" s="53">
        <f t="shared" si="81"/>
        <v>0</v>
      </c>
      <c r="AK62" s="53">
        <f t="shared" si="81"/>
        <v>0</v>
      </c>
      <c r="AL62" s="53">
        <f t="shared" si="81"/>
        <v>0</v>
      </c>
      <c r="AM62" s="53">
        <f t="shared" si="81"/>
        <v>0</v>
      </c>
    </row>
    <row r="63" spans="1:61" x14ac:dyDescent="0.25">
      <c r="B63" s="46" t="s">
        <v>31</v>
      </c>
      <c r="C63" s="53">
        <f t="shared" ref="C63" si="82">SUM(C71,C79)</f>
        <v>0</v>
      </c>
      <c r="D63" s="53">
        <f t="shared" ref="D63:AM63" si="83">SUM(D71,D79)</f>
        <v>93330.631342806853</v>
      </c>
      <c r="E63" s="53">
        <f t="shared" si="83"/>
        <v>106392.01384482108</v>
      </c>
      <c r="F63" s="53">
        <f t="shared" si="83"/>
        <v>44474.913756008849</v>
      </c>
      <c r="G63" s="53">
        <f t="shared" si="83"/>
        <v>819491.08175354113</v>
      </c>
      <c r="H63" s="53">
        <f t="shared" si="83"/>
        <v>840881.43718015077</v>
      </c>
      <c r="I63" s="53">
        <f t="shared" si="83"/>
        <v>136364.76716093507</v>
      </c>
      <c r="J63" s="53">
        <f t="shared" si="83"/>
        <v>2735542.5500110006</v>
      </c>
      <c r="K63" s="53">
        <f t="shared" si="83"/>
        <v>1051491.9717598232</v>
      </c>
      <c r="L63" s="53">
        <f t="shared" si="83"/>
        <v>380996.50569171365</v>
      </c>
      <c r="M63" s="53">
        <f t="shared" si="83"/>
        <v>6252952.6907653455</v>
      </c>
      <c r="N63" s="53">
        <f t="shared" si="83"/>
        <v>12814335.900795164</v>
      </c>
      <c r="O63" s="53">
        <f t="shared" si="83"/>
        <v>0</v>
      </c>
      <c r="P63" s="53">
        <f t="shared" si="83"/>
        <v>0</v>
      </c>
      <c r="Q63" s="53">
        <f t="shared" si="83"/>
        <v>0</v>
      </c>
      <c r="R63" s="53">
        <f t="shared" si="83"/>
        <v>0</v>
      </c>
      <c r="S63" s="53">
        <f t="shared" si="83"/>
        <v>0</v>
      </c>
      <c r="T63" s="53">
        <f t="shared" si="83"/>
        <v>0</v>
      </c>
      <c r="U63" s="53">
        <f t="shared" si="83"/>
        <v>0</v>
      </c>
      <c r="V63" s="53">
        <f t="shared" si="83"/>
        <v>0</v>
      </c>
      <c r="W63" s="53">
        <f t="shared" si="83"/>
        <v>0</v>
      </c>
      <c r="X63" s="53">
        <f t="shared" si="83"/>
        <v>0</v>
      </c>
      <c r="Y63" s="53">
        <f t="shared" si="83"/>
        <v>0</v>
      </c>
      <c r="Z63" s="53">
        <f t="shared" si="83"/>
        <v>0</v>
      </c>
      <c r="AA63" s="53">
        <f t="shared" si="83"/>
        <v>0</v>
      </c>
      <c r="AB63" s="53">
        <f t="shared" si="83"/>
        <v>0</v>
      </c>
      <c r="AC63" s="53">
        <f t="shared" si="83"/>
        <v>0</v>
      </c>
      <c r="AD63" s="53">
        <f t="shared" si="83"/>
        <v>0</v>
      </c>
      <c r="AE63" s="53">
        <f t="shared" si="83"/>
        <v>0</v>
      </c>
      <c r="AF63" s="53">
        <f t="shared" si="83"/>
        <v>0</v>
      </c>
      <c r="AG63" s="53">
        <f t="shared" si="83"/>
        <v>0</v>
      </c>
      <c r="AH63" s="53">
        <f t="shared" si="83"/>
        <v>0</v>
      </c>
      <c r="AI63" s="53">
        <f t="shared" si="83"/>
        <v>0</v>
      </c>
      <c r="AJ63" s="53">
        <f t="shared" si="83"/>
        <v>0</v>
      </c>
      <c r="AK63" s="53">
        <f t="shared" si="83"/>
        <v>0</v>
      </c>
      <c r="AL63" s="53">
        <f t="shared" si="83"/>
        <v>0</v>
      </c>
      <c r="AM63" s="53">
        <f t="shared" si="83"/>
        <v>0</v>
      </c>
    </row>
    <row r="64" spans="1:61" ht="15.75" thickBot="1" x14ac:dyDescent="0.3">
      <c r="B64" s="26" t="s">
        <v>32</v>
      </c>
      <c r="C64" s="61">
        <f t="shared" ref="C64" si="84">SUM(C72,C80)</f>
        <v>0</v>
      </c>
      <c r="D64" s="61">
        <f t="shared" ref="D64:AM64" si="85">SUM(D72,D80)</f>
        <v>39862.177680000001</v>
      </c>
      <c r="E64" s="61">
        <f t="shared" si="85"/>
        <v>17196.990236487061</v>
      </c>
      <c r="F64" s="61">
        <f t="shared" si="85"/>
        <v>0</v>
      </c>
      <c r="G64" s="61">
        <f t="shared" si="85"/>
        <v>5481.2067978932091</v>
      </c>
      <c r="H64" s="61">
        <f t="shared" si="85"/>
        <v>0</v>
      </c>
      <c r="I64" s="61">
        <f t="shared" si="85"/>
        <v>59595.954965012155</v>
      </c>
      <c r="J64" s="61">
        <f t="shared" si="85"/>
        <v>247520.64089700871</v>
      </c>
      <c r="K64" s="61">
        <f t="shared" si="85"/>
        <v>132324.55371835022</v>
      </c>
      <c r="L64" s="61">
        <f t="shared" si="85"/>
        <v>106707.30620076697</v>
      </c>
      <c r="M64" s="61">
        <f t="shared" si="85"/>
        <v>16600.634130077608</v>
      </c>
      <c r="N64" s="61">
        <f t="shared" si="85"/>
        <v>1766992.7679268685</v>
      </c>
      <c r="O64" s="61">
        <f t="shared" si="85"/>
        <v>0</v>
      </c>
      <c r="P64" s="61">
        <f t="shared" si="85"/>
        <v>0</v>
      </c>
      <c r="Q64" s="61">
        <f t="shared" si="85"/>
        <v>0</v>
      </c>
      <c r="R64" s="61">
        <f t="shared" si="85"/>
        <v>0</v>
      </c>
      <c r="S64" s="61">
        <f t="shared" si="85"/>
        <v>0</v>
      </c>
      <c r="T64" s="61">
        <f t="shared" si="85"/>
        <v>0</v>
      </c>
      <c r="U64" s="61">
        <f t="shared" si="85"/>
        <v>0</v>
      </c>
      <c r="V64" s="61">
        <f t="shared" si="85"/>
        <v>0</v>
      </c>
      <c r="W64" s="61">
        <f t="shared" si="85"/>
        <v>0</v>
      </c>
      <c r="X64" s="61">
        <f t="shared" si="85"/>
        <v>0</v>
      </c>
      <c r="Y64" s="61">
        <f t="shared" si="85"/>
        <v>0</v>
      </c>
      <c r="Z64" s="61">
        <f t="shared" si="85"/>
        <v>0</v>
      </c>
      <c r="AA64" s="61">
        <f t="shared" si="85"/>
        <v>0</v>
      </c>
      <c r="AB64" s="61">
        <f t="shared" si="85"/>
        <v>0</v>
      </c>
      <c r="AC64" s="61">
        <f t="shared" si="85"/>
        <v>0</v>
      </c>
      <c r="AD64" s="61">
        <f t="shared" si="85"/>
        <v>0</v>
      </c>
      <c r="AE64" s="61">
        <f t="shared" si="85"/>
        <v>0</v>
      </c>
      <c r="AF64" s="61">
        <f t="shared" si="85"/>
        <v>0</v>
      </c>
      <c r="AG64" s="61">
        <f t="shared" si="85"/>
        <v>0</v>
      </c>
      <c r="AH64" s="61">
        <f t="shared" si="85"/>
        <v>0</v>
      </c>
      <c r="AI64" s="61">
        <f t="shared" si="85"/>
        <v>0</v>
      </c>
      <c r="AJ64" s="61">
        <f t="shared" si="85"/>
        <v>0</v>
      </c>
      <c r="AK64" s="61">
        <f t="shared" si="85"/>
        <v>0</v>
      </c>
      <c r="AL64" s="61">
        <f t="shared" si="85"/>
        <v>0</v>
      </c>
      <c r="AM64" s="61">
        <f t="shared" si="85"/>
        <v>0</v>
      </c>
      <c r="AN64" s="279" t="s">
        <v>180</v>
      </c>
    </row>
    <row r="65" spans="2:40" ht="15.75" thickBot="1" x14ac:dyDescent="0.3">
      <c r="B65" s="47" t="s">
        <v>33</v>
      </c>
      <c r="C65" s="62">
        <f>SUM(C60:C64)</f>
        <v>92084.37878380873</v>
      </c>
      <c r="D65" s="63">
        <f t="shared" ref="D65:AM65" si="86">SUM(D60:D64)</f>
        <v>3296631.7136966931</v>
      </c>
      <c r="E65" s="63">
        <f t="shared" si="86"/>
        <v>9618715.3935696222</v>
      </c>
      <c r="F65" s="63">
        <f t="shared" si="86"/>
        <v>7620675.9377559293</v>
      </c>
      <c r="G65" s="63">
        <f t="shared" si="86"/>
        <v>9983660.4100454058</v>
      </c>
      <c r="H65" s="63">
        <f t="shared" si="86"/>
        <v>11552465.270699093</v>
      </c>
      <c r="I65" s="63">
        <f t="shared" si="86"/>
        <v>8543413.497174941</v>
      </c>
      <c r="J65" s="63">
        <f t="shared" si="86"/>
        <v>19101305.492434237</v>
      </c>
      <c r="K65" s="63">
        <f t="shared" si="86"/>
        <v>14925041.533341102</v>
      </c>
      <c r="L65" s="63">
        <f t="shared" si="86"/>
        <v>10386817.094068358</v>
      </c>
      <c r="M65" s="63">
        <f t="shared" si="86"/>
        <v>15192635.184981257</v>
      </c>
      <c r="N65" s="63">
        <f t="shared" si="86"/>
        <v>53333539.875359073</v>
      </c>
      <c r="O65" s="63">
        <f t="shared" si="86"/>
        <v>0</v>
      </c>
      <c r="P65" s="63">
        <f t="shared" si="86"/>
        <v>0</v>
      </c>
      <c r="Q65" s="63">
        <f t="shared" si="86"/>
        <v>0</v>
      </c>
      <c r="R65" s="63">
        <f t="shared" si="86"/>
        <v>0</v>
      </c>
      <c r="S65" s="63">
        <f t="shared" si="86"/>
        <v>0</v>
      </c>
      <c r="T65" s="63">
        <f t="shared" si="86"/>
        <v>0</v>
      </c>
      <c r="U65" s="63">
        <f t="shared" si="86"/>
        <v>0</v>
      </c>
      <c r="V65" s="63">
        <f t="shared" si="86"/>
        <v>0</v>
      </c>
      <c r="W65" s="63">
        <f t="shared" si="86"/>
        <v>0</v>
      </c>
      <c r="X65" s="63">
        <f t="shared" si="86"/>
        <v>0</v>
      </c>
      <c r="Y65" s="63">
        <f t="shared" si="86"/>
        <v>0</v>
      </c>
      <c r="Z65" s="63">
        <f t="shared" si="86"/>
        <v>0</v>
      </c>
      <c r="AA65" s="63">
        <f t="shared" si="86"/>
        <v>0</v>
      </c>
      <c r="AB65" s="63">
        <f t="shared" si="86"/>
        <v>0</v>
      </c>
      <c r="AC65" s="63">
        <f t="shared" si="86"/>
        <v>0</v>
      </c>
      <c r="AD65" s="63">
        <f t="shared" si="86"/>
        <v>0</v>
      </c>
      <c r="AE65" s="63">
        <f t="shared" si="86"/>
        <v>0</v>
      </c>
      <c r="AF65" s="63">
        <f t="shared" si="86"/>
        <v>0</v>
      </c>
      <c r="AG65" s="63">
        <f t="shared" si="86"/>
        <v>0</v>
      </c>
      <c r="AH65" s="63">
        <f t="shared" si="86"/>
        <v>0</v>
      </c>
      <c r="AI65" s="63">
        <f t="shared" si="86"/>
        <v>0</v>
      </c>
      <c r="AJ65" s="63">
        <f t="shared" si="86"/>
        <v>0</v>
      </c>
      <c r="AK65" s="63">
        <f t="shared" si="86"/>
        <v>0</v>
      </c>
      <c r="AL65" s="63">
        <f t="shared" si="86"/>
        <v>0</v>
      </c>
      <c r="AM65" s="63">
        <f t="shared" si="86"/>
        <v>0</v>
      </c>
      <c r="AN65" s="280">
        <f>SUM(C65:AM65)</f>
        <v>163646985.78190953</v>
      </c>
    </row>
    <row r="66" spans="2:40" ht="15.75" thickBot="1" x14ac:dyDescent="0.3">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280">
        <f>' 1M - RES'!O32-' 1M - RES'!C17+'2M - SGS'!O38+'3M - LGS'!O38+'4M - SPS'!O38+'11M - LPS'!O38+' LI 1M - RES'!O32+'LI 2M - SGS'!O38+'LI 3M - LGS'!O38+'LI 4M - SPS'!O38+'Biz DRENE'!P75</f>
        <v>163628687.37825182</v>
      </c>
    </row>
    <row r="67" spans="2:40" ht="15.75" thickBot="1" x14ac:dyDescent="0.3">
      <c r="B67" s="44" t="s">
        <v>159</v>
      </c>
      <c r="C67" s="41">
        <f>C59</f>
        <v>45292</v>
      </c>
      <c r="D67" s="41">
        <f t="shared" ref="D67:AM67" si="87">D59</f>
        <v>45323</v>
      </c>
      <c r="E67" s="41">
        <f t="shared" si="87"/>
        <v>45352</v>
      </c>
      <c r="F67" s="41">
        <f t="shared" si="87"/>
        <v>45383</v>
      </c>
      <c r="G67" s="41">
        <f t="shared" si="87"/>
        <v>45413</v>
      </c>
      <c r="H67" s="41">
        <f t="shared" si="87"/>
        <v>45444</v>
      </c>
      <c r="I67" s="41">
        <f t="shared" si="87"/>
        <v>45474</v>
      </c>
      <c r="J67" s="41">
        <f t="shared" si="87"/>
        <v>45505</v>
      </c>
      <c r="K67" s="41">
        <f t="shared" si="87"/>
        <v>45536</v>
      </c>
      <c r="L67" s="41">
        <f t="shared" si="87"/>
        <v>45566</v>
      </c>
      <c r="M67" s="41">
        <f t="shared" si="87"/>
        <v>45597</v>
      </c>
      <c r="N67" s="41">
        <f t="shared" si="87"/>
        <v>45627</v>
      </c>
      <c r="O67" s="41">
        <f t="shared" si="87"/>
        <v>45658</v>
      </c>
      <c r="P67" s="41">
        <f t="shared" si="87"/>
        <v>45689</v>
      </c>
      <c r="Q67" s="41">
        <f t="shared" si="87"/>
        <v>45717</v>
      </c>
      <c r="R67" s="41">
        <f t="shared" si="87"/>
        <v>45748</v>
      </c>
      <c r="S67" s="41">
        <f t="shared" si="87"/>
        <v>45778</v>
      </c>
      <c r="T67" s="41">
        <f t="shared" si="87"/>
        <v>45809</v>
      </c>
      <c r="U67" s="41">
        <f t="shared" si="87"/>
        <v>45839</v>
      </c>
      <c r="V67" s="41">
        <f t="shared" si="87"/>
        <v>45870</v>
      </c>
      <c r="W67" s="41">
        <f t="shared" si="87"/>
        <v>45901</v>
      </c>
      <c r="X67" s="41">
        <f t="shared" si="87"/>
        <v>45931</v>
      </c>
      <c r="Y67" s="41">
        <f t="shared" si="87"/>
        <v>45962</v>
      </c>
      <c r="Z67" s="41">
        <f t="shared" si="87"/>
        <v>45992</v>
      </c>
      <c r="AA67" s="41">
        <f t="shared" si="87"/>
        <v>46023</v>
      </c>
      <c r="AB67" s="41">
        <f t="shared" si="87"/>
        <v>46054</v>
      </c>
      <c r="AC67" s="41">
        <f t="shared" si="87"/>
        <v>46082</v>
      </c>
      <c r="AD67" s="41">
        <f t="shared" si="87"/>
        <v>46113</v>
      </c>
      <c r="AE67" s="41">
        <f t="shared" si="87"/>
        <v>46143</v>
      </c>
      <c r="AF67" s="41">
        <f t="shared" si="87"/>
        <v>46174</v>
      </c>
      <c r="AG67" s="41">
        <f t="shared" si="87"/>
        <v>46204</v>
      </c>
      <c r="AH67" s="41">
        <f t="shared" si="87"/>
        <v>46235</v>
      </c>
      <c r="AI67" s="41">
        <f t="shared" si="87"/>
        <v>46266</v>
      </c>
      <c r="AJ67" s="41">
        <f t="shared" si="87"/>
        <v>46296</v>
      </c>
      <c r="AK67" s="41">
        <f t="shared" si="87"/>
        <v>46327</v>
      </c>
      <c r="AL67" s="41">
        <f t="shared" si="87"/>
        <v>46357</v>
      </c>
      <c r="AM67" s="41">
        <f t="shared" si="87"/>
        <v>46388</v>
      </c>
      <c r="AN67" s="319">
        <f>'RES kWh ENTRY'!O184+'BIZ SUM'!O194</f>
        <v>163646985.78190953</v>
      </c>
    </row>
    <row r="68" spans="2:40" x14ac:dyDescent="0.25">
      <c r="B68" s="45" t="s">
        <v>28</v>
      </c>
      <c r="C68" s="53">
        <f>' 1M - RES'!C16+'Res DRENE'!C17</f>
        <v>92084.37878380873</v>
      </c>
      <c r="D68" s="53">
        <f>' 1M - RES'!D16+'Res DRENE'!D17</f>
        <v>2149165.1950797229</v>
      </c>
      <c r="E68" s="53">
        <f>' 1M - RES'!E16+'Res DRENE'!E17</f>
        <v>3276443.9455091292</v>
      </c>
      <c r="F68" s="53">
        <f>' 1M - RES'!F16+'Res DRENE'!F17</f>
        <v>2495503.4549024682</v>
      </c>
      <c r="G68" s="53">
        <f>' 1M - RES'!G16+'Res DRENE'!G17</f>
        <v>4172194.0725215939</v>
      </c>
      <c r="H68" s="53">
        <f>' 1M - RES'!H16+'Res DRENE'!H17</f>
        <v>4253447.9151988849</v>
      </c>
      <c r="I68" s="53">
        <f>' 1M - RES'!I16+'Res DRENE'!I17</f>
        <v>4845645.6713829888</v>
      </c>
      <c r="J68" s="53">
        <f>' 1M - RES'!J16+'Res DRENE'!J17</f>
        <v>5029378.7871252028</v>
      </c>
      <c r="K68" s="53">
        <f>' 1M - RES'!K16+'Res DRENE'!K17</f>
        <v>4058376.6163956001</v>
      </c>
      <c r="L68" s="53">
        <f>' 1M - RES'!L16+'Res DRENE'!L17</f>
        <v>4086051.0253999764</v>
      </c>
      <c r="M68" s="53">
        <f>' 1M - RES'!M16+'Res DRENE'!M17</f>
        <v>3095633.9102335726</v>
      </c>
      <c r="N68" s="53">
        <f>' 1M - RES'!N16+'Res DRENE'!N17</f>
        <v>9307392.1000444479</v>
      </c>
      <c r="O68" s="53">
        <f>' 1M - RES'!O16+'Res DRENE'!O17</f>
        <v>0</v>
      </c>
      <c r="P68" s="53">
        <f>' 1M - RES'!P16+'Res DRENE'!P17</f>
        <v>0</v>
      </c>
      <c r="Q68" s="53">
        <f>' 1M - RES'!Q16+'Res DRENE'!Q17</f>
        <v>0</v>
      </c>
      <c r="R68" s="53">
        <f>' 1M - RES'!R16+'Res DRENE'!R17</f>
        <v>0</v>
      </c>
      <c r="S68" s="53">
        <f>' 1M - RES'!S16+'Res DRENE'!S17</f>
        <v>0</v>
      </c>
      <c r="T68" s="53">
        <f>' 1M - RES'!T16+'Res DRENE'!T17</f>
        <v>0</v>
      </c>
      <c r="U68" s="53">
        <f>' 1M - RES'!U16+'Res DRENE'!U17</f>
        <v>0</v>
      </c>
      <c r="V68" s="53">
        <f>' 1M - RES'!V16+'Res DRENE'!V17</f>
        <v>0</v>
      </c>
      <c r="W68" s="53">
        <f>' 1M - RES'!W16+'Res DRENE'!W17</f>
        <v>0</v>
      </c>
      <c r="X68" s="53">
        <f>' 1M - RES'!X16+'Res DRENE'!X17</f>
        <v>0</v>
      </c>
      <c r="Y68" s="53">
        <f>' 1M - RES'!Y16+'Res DRENE'!Y17</f>
        <v>0</v>
      </c>
      <c r="Z68" s="53">
        <f>' 1M - RES'!Z16+'Res DRENE'!Z17</f>
        <v>0</v>
      </c>
      <c r="AA68" s="53">
        <f>' 1M - RES'!AA16+'Res DRENE'!AA17</f>
        <v>0</v>
      </c>
      <c r="AB68" s="53">
        <f>' 1M - RES'!AB16+'Res DRENE'!AB17</f>
        <v>0</v>
      </c>
      <c r="AC68" s="53">
        <f>' 1M - RES'!AC16+'Res DRENE'!AC17</f>
        <v>0</v>
      </c>
      <c r="AD68" s="53">
        <f>' 1M - RES'!AD16+'Res DRENE'!AD17</f>
        <v>0</v>
      </c>
      <c r="AE68" s="53">
        <f>' 1M - RES'!AE16+'Res DRENE'!AE17</f>
        <v>0</v>
      </c>
      <c r="AF68" s="53">
        <f>' 1M - RES'!AF16+'Res DRENE'!AF17</f>
        <v>0</v>
      </c>
      <c r="AG68" s="53">
        <f>' 1M - RES'!AG16+'Res DRENE'!AG17</f>
        <v>0</v>
      </c>
      <c r="AH68" s="53">
        <f>' 1M - RES'!AH16+'Res DRENE'!AH17</f>
        <v>0</v>
      </c>
      <c r="AI68" s="53">
        <f>' 1M - RES'!AI16+'Res DRENE'!AI17</f>
        <v>0</v>
      </c>
      <c r="AJ68" s="53">
        <f>' 1M - RES'!AJ16+'Res DRENE'!AJ17</f>
        <v>0</v>
      </c>
      <c r="AK68" s="53">
        <f>' 1M - RES'!AK16+'Res DRENE'!AK17</f>
        <v>0</v>
      </c>
      <c r="AL68" s="53">
        <f>' 1M - RES'!AL16+'Res DRENE'!AL17</f>
        <v>0</v>
      </c>
      <c r="AM68" s="53">
        <f>' 1M - RES'!AM16+'Res DRENE'!AM17</f>
        <v>0</v>
      </c>
    </row>
    <row r="69" spans="2:40" x14ac:dyDescent="0.25">
      <c r="B69" s="46" t="s">
        <v>29</v>
      </c>
      <c r="C69" s="53">
        <f>'2M - SGS'!C19+'Biz DRENE'!C19</f>
        <v>0</v>
      </c>
      <c r="D69" s="53">
        <f>'2M - SGS'!D19+'Biz DRENE'!D19</f>
        <v>396016.84824589745</v>
      </c>
      <c r="E69" s="53">
        <f>'2M - SGS'!E19+'Biz DRENE'!E19</f>
        <v>1791976.2802768599</v>
      </c>
      <c r="F69" s="53">
        <f>'2M - SGS'!F19+'Biz DRENE'!F19</f>
        <v>1039212.5348498046</v>
      </c>
      <c r="G69" s="53">
        <f>'2M - SGS'!G19+'Biz DRENE'!G19</f>
        <v>1139403.3536729298</v>
      </c>
      <c r="H69" s="53">
        <f>'2M - SGS'!H19+'Biz DRENE'!H19</f>
        <v>1518759.9081254022</v>
      </c>
      <c r="I69" s="53">
        <f>'2M - SGS'!I19+'Biz DRENE'!I19</f>
        <v>507378.27994308277</v>
      </c>
      <c r="J69" s="53">
        <f>'2M - SGS'!J19+'Biz DRENE'!J19</f>
        <v>912862.49503578187</v>
      </c>
      <c r="K69" s="53">
        <f>'2M - SGS'!K19+'Biz DRENE'!K19</f>
        <v>1950373.111794078</v>
      </c>
      <c r="L69" s="53">
        <f>'2M - SGS'!L19+'Biz DRENE'!L19</f>
        <v>862778.30050468806</v>
      </c>
      <c r="M69" s="53">
        <f>'2M - SGS'!M19+'Biz DRENE'!M19</f>
        <v>1882003.6868635779</v>
      </c>
      <c r="N69" s="53">
        <f>'2M - SGS'!N19+'Biz DRENE'!N19</f>
        <v>9203163.5640267115</v>
      </c>
      <c r="O69" s="53">
        <f>'2M - SGS'!O19+'Biz DRENE'!O19</f>
        <v>0</v>
      </c>
      <c r="P69" s="53">
        <f>'2M - SGS'!P19+'Biz DRENE'!P19</f>
        <v>0</v>
      </c>
      <c r="Q69" s="53">
        <f>'2M - SGS'!Q19+'Biz DRENE'!Q19</f>
        <v>0</v>
      </c>
      <c r="R69" s="53">
        <f>'2M - SGS'!R19+'Biz DRENE'!R19</f>
        <v>0</v>
      </c>
      <c r="S69" s="53">
        <f>'2M - SGS'!S19+'Biz DRENE'!S19</f>
        <v>0</v>
      </c>
      <c r="T69" s="53">
        <f>'2M - SGS'!T19+'Biz DRENE'!T19</f>
        <v>0</v>
      </c>
      <c r="U69" s="53">
        <f>'2M - SGS'!U19+'Biz DRENE'!U19</f>
        <v>0</v>
      </c>
      <c r="V69" s="53">
        <f>'2M - SGS'!V19+'Biz DRENE'!V19</f>
        <v>0</v>
      </c>
      <c r="W69" s="53">
        <f>'2M - SGS'!W19+'Biz DRENE'!W19</f>
        <v>0</v>
      </c>
      <c r="X69" s="53">
        <f>'2M - SGS'!X19+'Biz DRENE'!X19</f>
        <v>0</v>
      </c>
      <c r="Y69" s="53">
        <f>'2M - SGS'!Y19+'Biz DRENE'!Y19</f>
        <v>0</v>
      </c>
      <c r="Z69" s="53">
        <f>'2M - SGS'!Z19+'Biz DRENE'!Z19</f>
        <v>0</v>
      </c>
      <c r="AA69" s="53">
        <f>'2M - SGS'!AA19+'Biz DRENE'!AA19</f>
        <v>0</v>
      </c>
      <c r="AB69" s="53">
        <f>'2M - SGS'!AB19+'Biz DRENE'!AB19</f>
        <v>0</v>
      </c>
      <c r="AC69" s="53">
        <f>'2M - SGS'!AC19+'Biz DRENE'!AC19</f>
        <v>0</v>
      </c>
      <c r="AD69" s="53">
        <f>'2M - SGS'!AD19+'Biz DRENE'!AD19</f>
        <v>0</v>
      </c>
      <c r="AE69" s="53">
        <f>'2M - SGS'!AE19+'Biz DRENE'!AE19</f>
        <v>0</v>
      </c>
      <c r="AF69" s="53">
        <f>'2M - SGS'!AF19+'Biz DRENE'!AF19</f>
        <v>0</v>
      </c>
      <c r="AG69" s="53">
        <f>'2M - SGS'!AG19+'Biz DRENE'!AG19</f>
        <v>0</v>
      </c>
      <c r="AH69" s="53">
        <f>'2M - SGS'!AH19+'Biz DRENE'!AH19</f>
        <v>0</v>
      </c>
      <c r="AI69" s="53">
        <f>'2M - SGS'!AI19+'Biz DRENE'!AI19</f>
        <v>0</v>
      </c>
      <c r="AJ69" s="53">
        <f>'2M - SGS'!AJ19+'Biz DRENE'!AJ19</f>
        <v>0</v>
      </c>
      <c r="AK69" s="53">
        <f>'2M - SGS'!AK19+'Biz DRENE'!AK19</f>
        <v>0</v>
      </c>
      <c r="AL69" s="53">
        <f>'2M - SGS'!AL19+'Biz DRENE'!AL19</f>
        <v>0</v>
      </c>
      <c r="AM69" s="53">
        <f>'2M - SGS'!AM19+'Biz DRENE'!AM19</f>
        <v>0</v>
      </c>
      <c r="AN69" s="353" t="s">
        <v>232</v>
      </c>
    </row>
    <row r="70" spans="2:40" x14ac:dyDescent="0.25">
      <c r="B70" s="46" t="s">
        <v>30</v>
      </c>
      <c r="C70" s="53">
        <f>'3M - LGS'!C19+'Biz DRENE'!C37</f>
        <v>0</v>
      </c>
      <c r="D70" s="53">
        <f>'3M - LGS'!D19+'Biz DRENE'!D37</f>
        <v>406991.01293953147</v>
      </c>
      <c r="E70" s="53">
        <f>'3M - LGS'!E19+'Biz DRENE'!E37</f>
        <v>1864549.6244787974</v>
      </c>
      <c r="F70" s="53">
        <f>'3M - LGS'!F19+'Biz DRENE'!F37</f>
        <v>1804864.5657179109</v>
      </c>
      <c r="G70" s="53">
        <f>'3M - LGS'!G19+'Biz DRENE'!G37</f>
        <v>1879706.7294982709</v>
      </c>
      <c r="H70" s="53">
        <f>'3M - LGS'!H19+'Biz DRENE'!H37</f>
        <v>2761731.5748227541</v>
      </c>
      <c r="I70" s="53">
        <f>'3M - LGS'!I19+'Biz DRENE'!I37</f>
        <v>1013731.6381438007</v>
      </c>
      <c r="J70" s="53">
        <f>'3M - LGS'!J19+'Biz DRENE'!J37</f>
        <v>9615529.8963153008</v>
      </c>
      <c r="K70" s="53">
        <f>'3M - LGS'!K19+'Biz DRENE'!K37</f>
        <v>6955708.2633528551</v>
      </c>
      <c r="L70" s="53">
        <f>'3M - LGS'!L19+'Biz DRENE'!L37</f>
        <v>3998780.9530611173</v>
      </c>
      <c r="M70" s="53">
        <f>'3M - LGS'!M19+'Biz DRENE'!M37</f>
        <v>3104270.9358177977</v>
      </c>
      <c r="N70" s="53">
        <f>'3M - LGS'!N19+'Biz DRENE'!N37</f>
        <v>19117959.397283345</v>
      </c>
      <c r="O70" s="53">
        <f>'3M - LGS'!O19+'Biz DRENE'!O37</f>
        <v>0</v>
      </c>
      <c r="P70" s="53">
        <f>'3M - LGS'!P19+'Biz DRENE'!P37</f>
        <v>0</v>
      </c>
      <c r="Q70" s="53">
        <f>'3M - LGS'!Q19+'Biz DRENE'!Q37</f>
        <v>0</v>
      </c>
      <c r="R70" s="53">
        <f>'3M - LGS'!R19+'Biz DRENE'!R37</f>
        <v>0</v>
      </c>
      <c r="S70" s="53">
        <f>'3M - LGS'!S19+'Biz DRENE'!S37</f>
        <v>0</v>
      </c>
      <c r="T70" s="53">
        <f>'3M - LGS'!T19+'Biz DRENE'!T37</f>
        <v>0</v>
      </c>
      <c r="U70" s="53">
        <f>'3M - LGS'!U19+'Biz DRENE'!U37</f>
        <v>0</v>
      </c>
      <c r="V70" s="53">
        <f>'3M - LGS'!V19+'Biz DRENE'!V37</f>
        <v>0</v>
      </c>
      <c r="W70" s="53">
        <f>'3M - LGS'!W19+'Biz DRENE'!W37</f>
        <v>0</v>
      </c>
      <c r="X70" s="53">
        <f>'3M - LGS'!X19+'Biz DRENE'!X37</f>
        <v>0</v>
      </c>
      <c r="Y70" s="53">
        <f>'3M - LGS'!Y19+'Biz DRENE'!Y37</f>
        <v>0</v>
      </c>
      <c r="Z70" s="53">
        <f>'3M - LGS'!Z19+'Biz DRENE'!Z37</f>
        <v>0</v>
      </c>
      <c r="AA70" s="53">
        <f>'3M - LGS'!AA19+'Biz DRENE'!AA37</f>
        <v>0</v>
      </c>
      <c r="AB70" s="53">
        <f>'3M - LGS'!AB19+'Biz DRENE'!AB37</f>
        <v>0</v>
      </c>
      <c r="AC70" s="53">
        <f>'3M - LGS'!AC19+'Biz DRENE'!AC37</f>
        <v>0</v>
      </c>
      <c r="AD70" s="53">
        <f>'3M - LGS'!AD19+'Biz DRENE'!AD37</f>
        <v>0</v>
      </c>
      <c r="AE70" s="53">
        <f>'3M - LGS'!AE19+'Biz DRENE'!AE37</f>
        <v>0</v>
      </c>
      <c r="AF70" s="53">
        <f>'3M - LGS'!AF19+'Biz DRENE'!AF37</f>
        <v>0</v>
      </c>
      <c r="AG70" s="53">
        <f>'3M - LGS'!AG19+'Biz DRENE'!AG37</f>
        <v>0</v>
      </c>
      <c r="AH70" s="53">
        <f>'3M - LGS'!AH19+'Biz DRENE'!AH37</f>
        <v>0</v>
      </c>
      <c r="AI70" s="53">
        <f>'3M - LGS'!AI19+'Biz DRENE'!AI37</f>
        <v>0</v>
      </c>
      <c r="AJ70" s="53">
        <f>'3M - LGS'!AJ19+'Biz DRENE'!AJ37</f>
        <v>0</v>
      </c>
      <c r="AK70" s="53">
        <f>'3M - LGS'!AK19+'Biz DRENE'!AK37</f>
        <v>0</v>
      </c>
      <c r="AL70" s="53">
        <f>'3M - LGS'!AL19+'Biz DRENE'!AL37</f>
        <v>0</v>
      </c>
      <c r="AM70" s="53">
        <f>'3M - LGS'!AM19+'Biz DRENE'!AM37</f>
        <v>0</v>
      </c>
      <c r="AN70" s="356">
        <f>' 1M - RES'!C18</f>
        <v>586557.21416531468</v>
      </c>
    </row>
    <row r="71" spans="2:40" x14ac:dyDescent="0.25">
      <c r="B71" s="46" t="s">
        <v>31</v>
      </c>
      <c r="C71" s="53">
        <f>'4M - SPS'!C19+'Biz DRENE'!C55</f>
        <v>0</v>
      </c>
      <c r="D71" s="53">
        <f>'4M - SPS'!D19+'Biz DRENE'!D55</f>
        <v>93330.631342806853</v>
      </c>
      <c r="E71" s="53">
        <f>'4M - SPS'!E19+'Biz DRENE'!E55</f>
        <v>106392.01384482108</v>
      </c>
      <c r="F71" s="53">
        <f>'4M - SPS'!F19+'Biz DRENE'!F55</f>
        <v>44474.913756008849</v>
      </c>
      <c r="G71" s="53">
        <f>'4M - SPS'!G19+'Biz DRENE'!G55</f>
        <v>819491.08175354113</v>
      </c>
      <c r="H71" s="53">
        <f>'4M - SPS'!H19+'Biz DRENE'!H55</f>
        <v>840881.43718015077</v>
      </c>
      <c r="I71" s="53">
        <f>'4M - SPS'!I19+'Biz DRENE'!I55</f>
        <v>136364.76716093507</v>
      </c>
      <c r="J71" s="53">
        <f>'4M - SPS'!J19+'Biz DRENE'!J55</f>
        <v>2735542.5500110006</v>
      </c>
      <c r="K71" s="53">
        <f>'4M - SPS'!K19+'Biz DRENE'!K55</f>
        <v>1051491.9717598232</v>
      </c>
      <c r="L71" s="53">
        <f>'4M - SPS'!L19+'Biz DRENE'!L55</f>
        <v>380996.50569171365</v>
      </c>
      <c r="M71" s="53">
        <f>'4M - SPS'!M19+'Biz DRENE'!M55</f>
        <v>6252952.6907653455</v>
      </c>
      <c r="N71" s="53">
        <f>'4M - SPS'!N19+'Biz DRENE'!N55</f>
        <v>12814335.900795164</v>
      </c>
      <c r="O71" s="53">
        <f>'4M - SPS'!O19+'Biz DRENE'!O55</f>
        <v>0</v>
      </c>
      <c r="P71" s="53">
        <f>'4M - SPS'!P19+'Biz DRENE'!P55</f>
        <v>0</v>
      </c>
      <c r="Q71" s="53">
        <f>'4M - SPS'!Q19+'Biz DRENE'!Q55</f>
        <v>0</v>
      </c>
      <c r="R71" s="53">
        <f>'4M - SPS'!R19+'Biz DRENE'!R55</f>
        <v>0</v>
      </c>
      <c r="S71" s="53">
        <f>'4M - SPS'!S19+'Biz DRENE'!S55</f>
        <v>0</v>
      </c>
      <c r="T71" s="53">
        <f>'4M - SPS'!T19+'Biz DRENE'!T55</f>
        <v>0</v>
      </c>
      <c r="U71" s="53">
        <f>'4M - SPS'!U19+'Biz DRENE'!U55</f>
        <v>0</v>
      </c>
      <c r="V71" s="53">
        <f>'4M - SPS'!V19+'Biz DRENE'!V55</f>
        <v>0</v>
      </c>
      <c r="W71" s="53">
        <f>'4M - SPS'!W19+'Biz DRENE'!W55</f>
        <v>0</v>
      </c>
      <c r="X71" s="53">
        <f>'4M - SPS'!X19+'Biz DRENE'!X55</f>
        <v>0</v>
      </c>
      <c r="Y71" s="53">
        <f>'4M - SPS'!Y19+'Biz DRENE'!Y55</f>
        <v>0</v>
      </c>
      <c r="Z71" s="53">
        <f>'4M - SPS'!Z19+'Biz DRENE'!Z55</f>
        <v>0</v>
      </c>
      <c r="AA71" s="53">
        <f>'4M - SPS'!AA19+'Biz DRENE'!AA55</f>
        <v>0</v>
      </c>
      <c r="AB71" s="53">
        <f>'4M - SPS'!AB19+'Biz DRENE'!AB55</f>
        <v>0</v>
      </c>
      <c r="AC71" s="53">
        <f>'4M - SPS'!AC19+'Biz DRENE'!AC55</f>
        <v>0</v>
      </c>
      <c r="AD71" s="53">
        <f>'4M - SPS'!AD19+'Biz DRENE'!AD55</f>
        <v>0</v>
      </c>
      <c r="AE71" s="53">
        <f>'4M - SPS'!AE19+'Biz DRENE'!AE55</f>
        <v>0</v>
      </c>
      <c r="AF71" s="53">
        <f>'4M - SPS'!AF19+'Biz DRENE'!AF55</f>
        <v>0</v>
      </c>
      <c r="AG71" s="53">
        <f>'4M - SPS'!AG19+'Biz DRENE'!AG55</f>
        <v>0</v>
      </c>
      <c r="AH71" s="53">
        <f>'4M - SPS'!AH19+'Biz DRENE'!AH55</f>
        <v>0</v>
      </c>
      <c r="AI71" s="53">
        <f>'4M - SPS'!AI19+'Biz DRENE'!AI55</f>
        <v>0</v>
      </c>
      <c r="AJ71" s="53">
        <f>'4M - SPS'!AJ19+'Biz DRENE'!AJ55</f>
        <v>0</v>
      </c>
      <c r="AK71" s="53">
        <f>'4M - SPS'!AK19+'Biz DRENE'!AK55</f>
        <v>0</v>
      </c>
      <c r="AL71" s="53">
        <f>'4M - SPS'!AL19+'Biz DRENE'!AL55</f>
        <v>0</v>
      </c>
      <c r="AM71" s="53">
        <f>'4M - SPS'!AM19+'Biz DRENE'!AM55</f>
        <v>0</v>
      </c>
      <c r="AN71" s="353" t="s">
        <v>233</v>
      </c>
    </row>
    <row r="72" spans="2:40" ht="15.75" thickBot="1" x14ac:dyDescent="0.3">
      <c r="B72" s="26" t="s">
        <v>32</v>
      </c>
      <c r="C72" s="61">
        <f>'11M - LPS'!C19+'Biz DRENE'!C73</f>
        <v>0</v>
      </c>
      <c r="D72" s="61">
        <f>'11M - LPS'!D19+'Biz DRENE'!D73</f>
        <v>39862.177680000001</v>
      </c>
      <c r="E72" s="61">
        <f>'11M - LPS'!E19+'Biz DRENE'!E73</f>
        <v>17196.990236487061</v>
      </c>
      <c r="F72" s="61">
        <f>'11M - LPS'!F19+'Biz DRENE'!F73</f>
        <v>0</v>
      </c>
      <c r="G72" s="61">
        <f>'11M - LPS'!G19+'Biz DRENE'!G73</f>
        <v>5481.2067978932091</v>
      </c>
      <c r="H72" s="61">
        <f>'11M - LPS'!H19+'Biz DRENE'!H73</f>
        <v>0</v>
      </c>
      <c r="I72" s="61">
        <f>'11M - LPS'!I19+'Biz DRENE'!I73</f>
        <v>59595.954965012155</v>
      </c>
      <c r="J72" s="61">
        <f>'11M - LPS'!J19+'Biz DRENE'!J73</f>
        <v>247520.64089700871</v>
      </c>
      <c r="K72" s="61">
        <f>'11M - LPS'!K19+'Biz DRENE'!K73</f>
        <v>132324.55371835022</v>
      </c>
      <c r="L72" s="61">
        <f>'11M - LPS'!L19+'Biz DRENE'!L73</f>
        <v>106707.30620076697</v>
      </c>
      <c r="M72" s="61">
        <f>'11M - LPS'!M19+'Biz DRENE'!M73</f>
        <v>16600.634130077608</v>
      </c>
      <c r="N72" s="61">
        <f>'11M - LPS'!N19+'Biz DRENE'!N73</f>
        <v>1766992.7679268685</v>
      </c>
      <c r="O72" s="61">
        <f>'11M - LPS'!O19+'Biz DRENE'!O73</f>
        <v>0</v>
      </c>
      <c r="P72" s="61">
        <f>'11M - LPS'!P19+'Biz DRENE'!P73</f>
        <v>0</v>
      </c>
      <c r="Q72" s="61">
        <f>'11M - LPS'!Q19+'Biz DRENE'!Q73</f>
        <v>0</v>
      </c>
      <c r="R72" s="61">
        <f>'11M - LPS'!R19+'Biz DRENE'!R73</f>
        <v>0</v>
      </c>
      <c r="S72" s="61">
        <f>'11M - LPS'!S19+'Biz DRENE'!S73</f>
        <v>0</v>
      </c>
      <c r="T72" s="61">
        <f>'11M - LPS'!T19+'Biz DRENE'!T73</f>
        <v>0</v>
      </c>
      <c r="U72" s="61">
        <f>'11M - LPS'!U19+'Biz DRENE'!U73</f>
        <v>0</v>
      </c>
      <c r="V72" s="61">
        <f>'11M - LPS'!V19+'Biz DRENE'!V73</f>
        <v>0</v>
      </c>
      <c r="W72" s="61">
        <f>'11M - LPS'!W19+'Biz DRENE'!W73</f>
        <v>0</v>
      </c>
      <c r="X72" s="61">
        <f>'11M - LPS'!X19+'Biz DRENE'!X73</f>
        <v>0</v>
      </c>
      <c r="Y72" s="61">
        <f>'11M - LPS'!Y19+'Biz DRENE'!Y73</f>
        <v>0</v>
      </c>
      <c r="Z72" s="61">
        <f>'11M - LPS'!Z19+'Biz DRENE'!Z73</f>
        <v>0</v>
      </c>
      <c r="AA72" s="61">
        <f>'11M - LPS'!AA19+'Biz DRENE'!AA73</f>
        <v>0</v>
      </c>
      <c r="AB72" s="61">
        <f>'11M - LPS'!AB19+'Biz DRENE'!AB73</f>
        <v>0</v>
      </c>
      <c r="AC72" s="61">
        <f>'11M - LPS'!AC19+'Biz DRENE'!AC73</f>
        <v>0</v>
      </c>
      <c r="AD72" s="61">
        <f>'11M - LPS'!AD19+'Biz DRENE'!AD73</f>
        <v>0</v>
      </c>
      <c r="AE72" s="61">
        <f>'11M - LPS'!AE19+'Biz DRENE'!AE73</f>
        <v>0</v>
      </c>
      <c r="AF72" s="61">
        <f>'11M - LPS'!AF19+'Biz DRENE'!AF73</f>
        <v>0</v>
      </c>
      <c r="AG72" s="61">
        <f>'11M - LPS'!AG19+'Biz DRENE'!AG73</f>
        <v>0</v>
      </c>
      <c r="AH72" s="61">
        <f>'11M - LPS'!AH19+'Biz DRENE'!AH73</f>
        <v>0</v>
      </c>
      <c r="AI72" s="61">
        <f>'11M - LPS'!AI19+'Biz DRENE'!AI73</f>
        <v>0</v>
      </c>
      <c r="AJ72" s="61">
        <f>'11M - LPS'!AJ19+'Biz DRENE'!AJ73</f>
        <v>0</v>
      </c>
      <c r="AK72" s="61">
        <f>'11M - LPS'!AK19+'Biz DRENE'!AK73</f>
        <v>0</v>
      </c>
      <c r="AL72" s="61">
        <f>'11M - LPS'!AL19+'Biz DRENE'!AL73</f>
        <v>0</v>
      </c>
      <c r="AM72" s="61">
        <f>'11M - LPS'!AM19+'Biz DRENE'!AM73</f>
        <v>0</v>
      </c>
      <c r="AN72" s="356">
        <f>AN65+AN70</f>
        <v>164233542.99607483</v>
      </c>
    </row>
    <row r="73" spans="2:40" ht="15.75" thickBot="1" x14ac:dyDescent="0.3">
      <c r="B73" s="47" t="s">
        <v>33</v>
      </c>
      <c r="C73" s="62">
        <f>SUM(C68:C72)</f>
        <v>92084.37878380873</v>
      </c>
      <c r="D73" s="63">
        <f t="shared" ref="D73:AM73" si="88">SUM(D68:D72)</f>
        <v>3085365.8652879586</v>
      </c>
      <c r="E73" s="63">
        <f t="shared" si="88"/>
        <v>7056558.8543460947</v>
      </c>
      <c r="F73" s="63">
        <f t="shared" si="88"/>
        <v>5384055.4692261927</v>
      </c>
      <c r="G73" s="63">
        <f t="shared" si="88"/>
        <v>8016276.4442442283</v>
      </c>
      <c r="H73" s="63">
        <f t="shared" si="88"/>
        <v>9374820.8353271913</v>
      </c>
      <c r="I73" s="63">
        <f t="shared" si="88"/>
        <v>6562716.3115958199</v>
      </c>
      <c r="J73" s="63">
        <f t="shared" si="88"/>
        <v>18540834.369384296</v>
      </c>
      <c r="K73" s="63">
        <f t="shared" si="88"/>
        <v>14148274.517020706</v>
      </c>
      <c r="L73" s="63">
        <f t="shared" si="88"/>
        <v>9435314.0908582639</v>
      </c>
      <c r="M73" s="63">
        <f t="shared" si="88"/>
        <v>14351461.857810372</v>
      </c>
      <c r="N73" s="63">
        <f t="shared" si="88"/>
        <v>52209843.730076537</v>
      </c>
      <c r="O73" s="63">
        <f t="shared" si="88"/>
        <v>0</v>
      </c>
      <c r="P73" s="63">
        <f t="shared" si="88"/>
        <v>0</v>
      </c>
      <c r="Q73" s="63">
        <f t="shared" si="88"/>
        <v>0</v>
      </c>
      <c r="R73" s="63">
        <f t="shared" si="88"/>
        <v>0</v>
      </c>
      <c r="S73" s="63">
        <f t="shared" si="88"/>
        <v>0</v>
      </c>
      <c r="T73" s="63">
        <f t="shared" si="88"/>
        <v>0</v>
      </c>
      <c r="U73" s="63">
        <f t="shared" si="88"/>
        <v>0</v>
      </c>
      <c r="V73" s="63">
        <f t="shared" si="88"/>
        <v>0</v>
      </c>
      <c r="W73" s="63">
        <f t="shared" si="88"/>
        <v>0</v>
      </c>
      <c r="X73" s="63">
        <f t="shared" si="88"/>
        <v>0</v>
      </c>
      <c r="Y73" s="63">
        <f t="shared" si="88"/>
        <v>0</v>
      </c>
      <c r="Z73" s="63">
        <f t="shared" si="88"/>
        <v>0</v>
      </c>
      <c r="AA73" s="63">
        <f t="shared" si="88"/>
        <v>0</v>
      </c>
      <c r="AB73" s="63">
        <f t="shared" si="88"/>
        <v>0</v>
      </c>
      <c r="AC73" s="63">
        <f t="shared" si="88"/>
        <v>0</v>
      </c>
      <c r="AD73" s="63">
        <f t="shared" si="88"/>
        <v>0</v>
      </c>
      <c r="AE73" s="63">
        <f t="shared" si="88"/>
        <v>0</v>
      </c>
      <c r="AF73" s="63">
        <f t="shared" si="88"/>
        <v>0</v>
      </c>
      <c r="AG73" s="63">
        <f t="shared" si="88"/>
        <v>0</v>
      </c>
      <c r="AH73" s="63">
        <f t="shared" si="88"/>
        <v>0</v>
      </c>
      <c r="AI73" s="63">
        <f t="shared" si="88"/>
        <v>0</v>
      </c>
      <c r="AJ73" s="63">
        <f t="shared" si="88"/>
        <v>0</v>
      </c>
      <c r="AK73" s="63">
        <f t="shared" si="88"/>
        <v>0</v>
      </c>
      <c r="AL73" s="63">
        <f t="shared" si="88"/>
        <v>0</v>
      </c>
      <c r="AM73" s="63">
        <f t="shared" si="88"/>
        <v>0</v>
      </c>
    </row>
    <row r="74" spans="2:40" ht="15.75" thickBot="1" x14ac:dyDescent="0.3">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row>
    <row r="75" spans="2:40" ht="15.75" thickBot="1" x14ac:dyDescent="0.3">
      <c r="B75" s="50" t="s">
        <v>160</v>
      </c>
      <c r="C75" s="41">
        <f>C67</f>
        <v>45292</v>
      </c>
      <c r="D75" s="41">
        <f t="shared" ref="D75:AM75" si="89">D67</f>
        <v>45323</v>
      </c>
      <c r="E75" s="41">
        <f t="shared" si="89"/>
        <v>45352</v>
      </c>
      <c r="F75" s="41">
        <f t="shared" si="89"/>
        <v>45383</v>
      </c>
      <c r="G75" s="41">
        <f t="shared" si="89"/>
        <v>45413</v>
      </c>
      <c r="H75" s="41">
        <f t="shared" si="89"/>
        <v>45444</v>
      </c>
      <c r="I75" s="41">
        <f t="shared" si="89"/>
        <v>45474</v>
      </c>
      <c r="J75" s="41">
        <f t="shared" si="89"/>
        <v>45505</v>
      </c>
      <c r="K75" s="41">
        <f t="shared" si="89"/>
        <v>45536</v>
      </c>
      <c r="L75" s="41">
        <f t="shared" si="89"/>
        <v>45566</v>
      </c>
      <c r="M75" s="41">
        <f t="shared" si="89"/>
        <v>45597</v>
      </c>
      <c r="N75" s="41">
        <f t="shared" si="89"/>
        <v>45627</v>
      </c>
      <c r="O75" s="41">
        <f t="shared" si="89"/>
        <v>45658</v>
      </c>
      <c r="P75" s="41">
        <f t="shared" si="89"/>
        <v>45689</v>
      </c>
      <c r="Q75" s="41">
        <f t="shared" si="89"/>
        <v>45717</v>
      </c>
      <c r="R75" s="41">
        <f t="shared" si="89"/>
        <v>45748</v>
      </c>
      <c r="S75" s="41">
        <f t="shared" si="89"/>
        <v>45778</v>
      </c>
      <c r="T75" s="41">
        <f t="shared" si="89"/>
        <v>45809</v>
      </c>
      <c r="U75" s="41">
        <f t="shared" si="89"/>
        <v>45839</v>
      </c>
      <c r="V75" s="41">
        <f t="shared" si="89"/>
        <v>45870</v>
      </c>
      <c r="W75" s="41">
        <f t="shared" si="89"/>
        <v>45901</v>
      </c>
      <c r="X75" s="41">
        <f t="shared" si="89"/>
        <v>45931</v>
      </c>
      <c r="Y75" s="41">
        <f t="shared" si="89"/>
        <v>45962</v>
      </c>
      <c r="Z75" s="41">
        <f t="shared" si="89"/>
        <v>45992</v>
      </c>
      <c r="AA75" s="41">
        <f t="shared" si="89"/>
        <v>46023</v>
      </c>
      <c r="AB75" s="41">
        <f t="shared" si="89"/>
        <v>46054</v>
      </c>
      <c r="AC75" s="41">
        <f t="shared" si="89"/>
        <v>46082</v>
      </c>
      <c r="AD75" s="41">
        <f t="shared" si="89"/>
        <v>46113</v>
      </c>
      <c r="AE75" s="41">
        <f t="shared" si="89"/>
        <v>46143</v>
      </c>
      <c r="AF75" s="41">
        <f t="shared" si="89"/>
        <v>46174</v>
      </c>
      <c r="AG75" s="41">
        <f t="shared" si="89"/>
        <v>46204</v>
      </c>
      <c r="AH75" s="41">
        <f t="shared" si="89"/>
        <v>46235</v>
      </c>
      <c r="AI75" s="41">
        <f t="shared" si="89"/>
        <v>46266</v>
      </c>
      <c r="AJ75" s="41">
        <f t="shared" si="89"/>
        <v>46296</v>
      </c>
      <c r="AK75" s="41">
        <f t="shared" si="89"/>
        <v>46327</v>
      </c>
      <c r="AL75" s="41">
        <f t="shared" si="89"/>
        <v>46357</v>
      </c>
      <c r="AM75" s="41">
        <f t="shared" si="89"/>
        <v>46388</v>
      </c>
    </row>
    <row r="76" spans="2:40" x14ac:dyDescent="0.25">
      <c r="B76" s="51" t="s">
        <v>28</v>
      </c>
      <c r="C76" s="53">
        <f>' LI 1M - RES'!C16</f>
        <v>0</v>
      </c>
      <c r="D76" s="53">
        <f>' LI 1M - RES'!D16</f>
        <v>0</v>
      </c>
      <c r="E76" s="53">
        <f>' LI 1M - RES'!E16</f>
        <v>465481.80280725943</v>
      </c>
      <c r="F76" s="53">
        <f>' LI 1M - RES'!F16</f>
        <v>1152109.531402979</v>
      </c>
      <c r="G76" s="53">
        <f>' LI 1M - RES'!G16</f>
        <v>1370548.5344791396</v>
      </c>
      <c r="H76" s="53">
        <f>' LI 1M - RES'!H16</f>
        <v>946488.56959632051</v>
      </c>
      <c r="I76" s="53">
        <f>' LI 1M - RES'!I16</f>
        <v>737526.53818201029</v>
      </c>
      <c r="J76" s="53">
        <f>' LI 1M - RES'!J16</f>
        <v>161152.50213229298</v>
      </c>
      <c r="K76" s="53">
        <f>' LI 1M - RES'!K16</f>
        <v>595737.62274752301</v>
      </c>
      <c r="L76" s="53">
        <f>' LI 1M - RES'!L16</f>
        <v>703962.66813022888</v>
      </c>
      <c r="M76" s="53">
        <f>' LI 1M - RES'!M16</f>
        <v>645856.94539306872</v>
      </c>
      <c r="N76" s="53">
        <f>' LI 1M - RES'!N16</f>
        <v>907603.97542874643</v>
      </c>
      <c r="O76" s="53">
        <f>' LI 1M - RES'!O16</f>
        <v>0</v>
      </c>
      <c r="P76" s="53">
        <f>' LI 1M - RES'!P16</f>
        <v>0</v>
      </c>
      <c r="Q76" s="53">
        <f>' LI 1M - RES'!Q16</f>
        <v>0</v>
      </c>
      <c r="R76" s="53">
        <f>' LI 1M - RES'!R16</f>
        <v>0</v>
      </c>
      <c r="S76" s="53">
        <f>' LI 1M - RES'!S16</f>
        <v>0</v>
      </c>
      <c r="T76" s="53">
        <f>' LI 1M - RES'!T16</f>
        <v>0</v>
      </c>
      <c r="U76" s="53">
        <f>' LI 1M - RES'!U16</f>
        <v>0</v>
      </c>
      <c r="V76" s="53">
        <f>' LI 1M - RES'!V16</f>
        <v>0</v>
      </c>
      <c r="W76" s="53">
        <f>' LI 1M - RES'!W16</f>
        <v>0</v>
      </c>
      <c r="X76" s="53">
        <f>' LI 1M - RES'!X16</f>
        <v>0</v>
      </c>
      <c r="Y76" s="53">
        <f>' LI 1M - RES'!Y16</f>
        <v>0</v>
      </c>
      <c r="Z76" s="53">
        <f>' LI 1M - RES'!Z16</f>
        <v>0</v>
      </c>
      <c r="AA76" s="53">
        <f>' LI 1M - RES'!AA16</f>
        <v>0</v>
      </c>
      <c r="AB76" s="53">
        <f>' LI 1M - RES'!AB16</f>
        <v>0</v>
      </c>
      <c r="AC76" s="53">
        <f>' LI 1M - RES'!AC16</f>
        <v>0</v>
      </c>
      <c r="AD76" s="53">
        <f>' LI 1M - RES'!AD16</f>
        <v>0</v>
      </c>
      <c r="AE76" s="53">
        <f>' LI 1M - RES'!AE16</f>
        <v>0</v>
      </c>
      <c r="AF76" s="53">
        <f>' LI 1M - RES'!AF16</f>
        <v>0</v>
      </c>
      <c r="AG76" s="53">
        <f>' LI 1M - RES'!AG16</f>
        <v>0</v>
      </c>
      <c r="AH76" s="53">
        <f>' LI 1M - RES'!AH16</f>
        <v>0</v>
      </c>
      <c r="AI76" s="53">
        <f>' LI 1M - RES'!AI16</f>
        <v>0</v>
      </c>
      <c r="AJ76" s="53">
        <f>' LI 1M - RES'!AJ16</f>
        <v>0</v>
      </c>
      <c r="AK76" s="53">
        <f>' LI 1M - RES'!AK16</f>
        <v>0</v>
      </c>
      <c r="AL76" s="53">
        <f>' LI 1M - RES'!AL16</f>
        <v>0</v>
      </c>
      <c r="AM76" s="53">
        <f>' LI 1M - RES'!AM16</f>
        <v>0</v>
      </c>
    </row>
    <row r="77" spans="2:40" x14ac:dyDescent="0.25">
      <c r="B77" s="46" t="s">
        <v>29</v>
      </c>
      <c r="C77" s="10">
        <f>'LI 2M - SGS'!C19</f>
        <v>0</v>
      </c>
      <c r="D77" s="10">
        <f>'LI 2M - SGS'!D19</f>
        <v>154014.06524705878</v>
      </c>
      <c r="E77" s="10">
        <f>'LI 2M - SGS'!E19</f>
        <v>302805.05543449469</v>
      </c>
      <c r="F77" s="10">
        <f>'LI 2M - SGS'!F19</f>
        <v>447281.46338279615</v>
      </c>
      <c r="G77" s="10">
        <f>'LI 2M - SGS'!G19</f>
        <v>38830.524687720863</v>
      </c>
      <c r="H77" s="10">
        <f>'LI 2M - SGS'!H19</f>
        <v>171491.60719524149</v>
      </c>
      <c r="I77" s="10">
        <f>'LI 2M - SGS'!I19</f>
        <v>206400.03239711243</v>
      </c>
      <c r="J77" s="10">
        <f>'LI 2M - SGS'!J19</f>
        <v>37550.792917649633</v>
      </c>
      <c r="K77" s="10">
        <f>'LI 2M - SGS'!K19</f>
        <v>181029.39357287425</v>
      </c>
      <c r="L77" s="10">
        <f>'LI 2M - SGS'!L19</f>
        <v>247540.33507986451</v>
      </c>
      <c r="M77" s="10">
        <f>'LI 2M - SGS'!M19</f>
        <v>195316.38177781671</v>
      </c>
      <c r="N77" s="10">
        <f>'LI 2M - SGS'!N19</f>
        <v>173537.66009520928</v>
      </c>
      <c r="O77" s="10">
        <f>'LI 2M - SGS'!O19</f>
        <v>0</v>
      </c>
      <c r="P77" s="10">
        <f>'LI 2M - SGS'!P19</f>
        <v>0</v>
      </c>
      <c r="Q77" s="10">
        <f>'LI 2M - SGS'!Q19</f>
        <v>0</v>
      </c>
      <c r="R77" s="10">
        <f>'LI 2M - SGS'!R19</f>
        <v>0</v>
      </c>
      <c r="S77" s="10">
        <f>'LI 2M - SGS'!S19</f>
        <v>0</v>
      </c>
      <c r="T77" s="10">
        <f>'LI 2M - SGS'!T19</f>
        <v>0</v>
      </c>
      <c r="U77" s="10">
        <f>'LI 2M - SGS'!U19</f>
        <v>0</v>
      </c>
      <c r="V77" s="10">
        <f>'LI 2M - SGS'!V19</f>
        <v>0</v>
      </c>
      <c r="W77" s="10">
        <f>'LI 2M - SGS'!W19</f>
        <v>0</v>
      </c>
      <c r="X77" s="10">
        <f>'LI 2M - SGS'!X19</f>
        <v>0</v>
      </c>
      <c r="Y77" s="10">
        <f>'LI 2M - SGS'!Y19</f>
        <v>0</v>
      </c>
      <c r="Z77" s="10">
        <f>'LI 2M - SGS'!Z19</f>
        <v>0</v>
      </c>
      <c r="AA77" s="10">
        <f>'LI 2M - SGS'!AA19</f>
        <v>0</v>
      </c>
      <c r="AB77" s="10">
        <f>'LI 2M - SGS'!AB19</f>
        <v>0</v>
      </c>
      <c r="AC77" s="10">
        <f>'LI 2M - SGS'!AC19</f>
        <v>0</v>
      </c>
      <c r="AD77" s="10">
        <f>'LI 2M - SGS'!AD19</f>
        <v>0</v>
      </c>
      <c r="AE77" s="10">
        <f>'LI 2M - SGS'!AE19</f>
        <v>0</v>
      </c>
      <c r="AF77" s="10">
        <f>'LI 2M - SGS'!AF19</f>
        <v>0</v>
      </c>
      <c r="AG77" s="10">
        <f>'LI 2M - SGS'!AG19</f>
        <v>0</v>
      </c>
      <c r="AH77" s="10">
        <f>'LI 2M - SGS'!AH19</f>
        <v>0</v>
      </c>
      <c r="AI77" s="10">
        <f>'LI 2M - SGS'!AI19</f>
        <v>0</v>
      </c>
      <c r="AJ77" s="10">
        <f>'LI 2M - SGS'!AJ19</f>
        <v>0</v>
      </c>
      <c r="AK77" s="10">
        <f>'LI 2M - SGS'!AK19</f>
        <v>0</v>
      </c>
      <c r="AL77" s="10">
        <f>'LI 2M - SGS'!AL19</f>
        <v>0</v>
      </c>
      <c r="AM77" s="10">
        <f>'LI 2M - SGS'!AM19</f>
        <v>0</v>
      </c>
    </row>
    <row r="78" spans="2:40" x14ac:dyDescent="0.25">
      <c r="B78" s="46" t="s">
        <v>30</v>
      </c>
      <c r="C78" s="10">
        <f>'LI 3M - LGS'!C19</f>
        <v>0</v>
      </c>
      <c r="D78" s="10">
        <f>'LI 3M - LGS'!D19</f>
        <v>57251.783161675339</v>
      </c>
      <c r="E78" s="10">
        <f>'LI 3M - LGS'!E19</f>
        <v>1793869.6809817727</v>
      </c>
      <c r="F78" s="10">
        <f>'LI 3M - LGS'!F19</f>
        <v>637229.47374396038</v>
      </c>
      <c r="G78" s="10">
        <f>'LI 3M - LGS'!G19</f>
        <v>558004.90663431643</v>
      </c>
      <c r="H78" s="10">
        <f>'LI 3M - LGS'!H19</f>
        <v>1059664.2585803398</v>
      </c>
      <c r="I78" s="10">
        <f>'LI 3M - LGS'!I19</f>
        <v>1036770.6149999999</v>
      </c>
      <c r="J78" s="10">
        <f>'LI 3M - LGS'!J19</f>
        <v>361767.82799999992</v>
      </c>
      <c r="K78" s="10">
        <f>'LI 3M - LGS'!K19</f>
        <v>0</v>
      </c>
      <c r="L78" s="10">
        <f>'LI 3M - LGS'!L19</f>
        <v>0</v>
      </c>
      <c r="M78" s="10">
        <f>'LI 3M - LGS'!M19</f>
        <v>0</v>
      </c>
      <c r="N78" s="10">
        <f>'LI 3M - LGS'!N19</f>
        <v>42554.509758575601</v>
      </c>
      <c r="O78" s="10">
        <f>'LI 3M - LGS'!O19</f>
        <v>0</v>
      </c>
      <c r="P78" s="10">
        <f>'LI 3M - LGS'!P19</f>
        <v>0</v>
      </c>
      <c r="Q78" s="10">
        <f>'LI 3M - LGS'!Q19</f>
        <v>0</v>
      </c>
      <c r="R78" s="10">
        <f>'LI 3M - LGS'!R19</f>
        <v>0</v>
      </c>
      <c r="S78" s="10">
        <f>'LI 3M - LGS'!S19</f>
        <v>0</v>
      </c>
      <c r="T78" s="10">
        <f>'LI 3M - LGS'!T19</f>
        <v>0</v>
      </c>
      <c r="U78" s="10">
        <f>'LI 3M - LGS'!U19</f>
        <v>0</v>
      </c>
      <c r="V78" s="10">
        <f>'LI 3M - LGS'!V19</f>
        <v>0</v>
      </c>
      <c r="W78" s="10">
        <f>'LI 3M - LGS'!W19</f>
        <v>0</v>
      </c>
      <c r="X78" s="10">
        <f>'LI 3M - LGS'!X19</f>
        <v>0</v>
      </c>
      <c r="Y78" s="10">
        <f>'LI 3M - LGS'!Y19</f>
        <v>0</v>
      </c>
      <c r="Z78" s="10">
        <f>'LI 3M - LGS'!Z19</f>
        <v>0</v>
      </c>
      <c r="AA78" s="10">
        <f>'LI 3M - LGS'!AA19</f>
        <v>0</v>
      </c>
      <c r="AB78" s="10">
        <f>'LI 3M - LGS'!AB19</f>
        <v>0</v>
      </c>
      <c r="AC78" s="10">
        <f>'LI 3M - LGS'!AC19</f>
        <v>0</v>
      </c>
      <c r="AD78" s="10">
        <f>'LI 3M - LGS'!AD19</f>
        <v>0</v>
      </c>
      <c r="AE78" s="10">
        <f>'LI 3M - LGS'!AE19</f>
        <v>0</v>
      </c>
      <c r="AF78" s="10">
        <f>'LI 3M - LGS'!AF19</f>
        <v>0</v>
      </c>
      <c r="AG78" s="10">
        <f>'LI 3M - LGS'!AG19</f>
        <v>0</v>
      </c>
      <c r="AH78" s="10">
        <f>'LI 3M - LGS'!AH19</f>
        <v>0</v>
      </c>
      <c r="AI78" s="10">
        <f>'LI 3M - LGS'!AI19</f>
        <v>0</v>
      </c>
      <c r="AJ78" s="10">
        <f>'LI 3M - LGS'!AJ19</f>
        <v>0</v>
      </c>
      <c r="AK78" s="10">
        <f>'LI 3M - LGS'!AK19</f>
        <v>0</v>
      </c>
      <c r="AL78" s="10">
        <f>'LI 3M - LGS'!AL19</f>
        <v>0</v>
      </c>
      <c r="AM78" s="10">
        <f>'LI 3M - LGS'!AM19</f>
        <v>0</v>
      </c>
    </row>
    <row r="79" spans="2:40" x14ac:dyDescent="0.25">
      <c r="B79" s="46" t="s">
        <v>31</v>
      </c>
      <c r="C79" s="10">
        <f>'LI 4M - SPS'!C19</f>
        <v>0</v>
      </c>
      <c r="D79" s="10">
        <f>'LI 4M - SPS'!D19</f>
        <v>0</v>
      </c>
      <c r="E79" s="10">
        <f>'LI 4M - SPS'!E19</f>
        <v>0</v>
      </c>
      <c r="F79" s="10">
        <f>'LI 4M - SPS'!F19</f>
        <v>0</v>
      </c>
      <c r="G79" s="10">
        <f>'LI 4M - SPS'!G19</f>
        <v>0</v>
      </c>
      <c r="H79" s="10">
        <f>'LI 4M - SPS'!H19</f>
        <v>0</v>
      </c>
      <c r="I79" s="10">
        <f>'LI 4M - SPS'!I19</f>
        <v>0</v>
      </c>
      <c r="J79" s="10">
        <f>'LI 4M - SPS'!J19</f>
        <v>0</v>
      </c>
      <c r="K79" s="10">
        <f>'LI 4M - SPS'!K19</f>
        <v>0</v>
      </c>
      <c r="L79" s="10">
        <f>'LI 4M - SPS'!L19</f>
        <v>0</v>
      </c>
      <c r="M79" s="10">
        <f>'LI 4M - SPS'!M19</f>
        <v>0</v>
      </c>
      <c r="N79" s="10">
        <f>'LI 4M - SPS'!N19</f>
        <v>0</v>
      </c>
      <c r="O79" s="10">
        <f>'LI 4M - SPS'!O19</f>
        <v>0</v>
      </c>
      <c r="P79" s="10">
        <f>'LI 4M - SPS'!P19</f>
        <v>0</v>
      </c>
      <c r="Q79" s="10">
        <f>'LI 4M - SPS'!Q19</f>
        <v>0</v>
      </c>
      <c r="R79" s="10">
        <f>'LI 4M - SPS'!R19</f>
        <v>0</v>
      </c>
      <c r="S79" s="10">
        <f>'LI 4M - SPS'!S19</f>
        <v>0</v>
      </c>
      <c r="T79" s="10">
        <f>'LI 4M - SPS'!T19</f>
        <v>0</v>
      </c>
      <c r="U79" s="10">
        <f>'LI 4M - SPS'!U19</f>
        <v>0</v>
      </c>
      <c r="V79" s="10">
        <f>'LI 4M - SPS'!V19</f>
        <v>0</v>
      </c>
      <c r="W79" s="10">
        <f>'LI 4M - SPS'!W19</f>
        <v>0</v>
      </c>
      <c r="X79" s="10">
        <f>'LI 4M - SPS'!X19</f>
        <v>0</v>
      </c>
      <c r="Y79" s="10">
        <f>'LI 4M - SPS'!Y19</f>
        <v>0</v>
      </c>
      <c r="Z79" s="10">
        <f>'LI 4M - SPS'!Z19</f>
        <v>0</v>
      </c>
      <c r="AA79" s="10">
        <f>'LI 4M - SPS'!AA19</f>
        <v>0</v>
      </c>
      <c r="AB79" s="10">
        <f>'LI 4M - SPS'!AB19</f>
        <v>0</v>
      </c>
      <c r="AC79" s="10">
        <f>'LI 4M - SPS'!AC19</f>
        <v>0</v>
      </c>
      <c r="AD79" s="10">
        <f>'LI 4M - SPS'!AD19</f>
        <v>0</v>
      </c>
      <c r="AE79" s="10">
        <f>'LI 4M - SPS'!AE19</f>
        <v>0</v>
      </c>
      <c r="AF79" s="10">
        <f>'LI 4M - SPS'!AF19</f>
        <v>0</v>
      </c>
      <c r="AG79" s="10">
        <f>'LI 4M - SPS'!AG19</f>
        <v>0</v>
      </c>
      <c r="AH79" s="10">
        <f>'LI 4M - SPS'!AH19</f>
        <v>0</v>
      </c>
      <c r="AI79" s="10">
        <f>'LI 4M - SPS'!AI19</f>
        <v>0</v>
      </c>
      <c r="AJ79" s="10">
        <f>'LI 4M - SPS'!AJ19</f>
        <v>0</v>
      </c>
      <c r="AK79" s="10">
        <f>'LI 4M - SPS'!AK19</f>
        <v>0</v>
      </c>
      <c r="AL79" s="10">
        <f>'LI 4M - SPS'!AL19</f>
        <v>0</v>
      </c>
      <c r="AM79" s="10">
        <f>'LI 4M - SPS'!AM19</f>
        <v>0</v>
      </c>
    </row>
    <row r="80" spans="2:40" ht="15.75" thickBot="1" x14ac:dyDescent="0.3">
      <c r="B80" s="26" t="s">
        <v>32</v>
      </c>
      <c r="C80" s="117">
        <f>'LI 11M - LPS'!C19</f>
        <v>0</v>
      </c>
      <c r="D80" s="117">
        <f>'LI 11M - LPS'!D19</f>
        <v>0</v>
      </c>
      <c r="E80" s="117">
        <f>'LI 11M - LPS'!E19</f>
        <v>0</v>
      </c>
      <c r="F80" s="117">
        <f>'LI 11M - LPS'!F19</f>
        <v>0</v>
      </c>
      <c r="G80" s="117">
        <f>'LI 11M - LPS'!G19</f>
        <v>0</v>
      </c>
      <c r="H80" s="117">
        <f>'LI 11M - LPS'!H19</f>
        <v>0</v>
      </c>
      <c r="I80" s="117">
        <f>'LI 11M - LPS'!I19</f>
        <v>0</v>
      </c>
      <c r="J80" s="117">
        <f>'LI 11M - LPS'!J19</f>
        <v>0</v>
      </c>
      <c r="K80" s="117">
        <f>'LI 11M - LPS'!K19</f>
        <v>0</v>
      </c>
      <c r="L80" s="117">
        <f>'LI 11M - LPS'!L19</f>
        <v>0</v>
      </c>
      <c r="M80" s="117">
        <f>'LI 11M - LPS'!M19</f>
        <v>0</v>
      </c>
      <c r="N80" s="117">
        <f>'LI 11M - LPS'!N19</f>
        <v>0</v>
      </c>
      <c r="O80" s="117">
        <f>'LI 11M - LPS'!O19</f>
        <v>0</v>
      </c>
      <c r="P80" s="117">
        <f>'LI 11M - LPS'!P19</f>
        <v>0</v>
      </c>
      <c r="Q80" s="54">
        <f>'LI 11M - LPS'!Q19</f>
        <v>0</v>
      </c>
      <c r="R80" s="54">
        <f>'LI 11M - LPS'!R19</f>
        <v>0</v>
      </c>
      <c r="S80" s="54">
        <f>'LI 11M - LPS'!S19</f>
        <v>0</v>
      </c>
      <c r="T80" s="54">
        <f>'LI 11M - LPS'!T19</f>
        <v>0</v>
      </c>
      <c r="U80" s="54">
        <f>'LI 11M - LPS'!U19</f>
        <v>0</v>
      </c>
      <c r="V80" s="54">
        <f>'LI 11M - LPS'!V19</f>
        <v>0</v>
      </c>
      <c r="W80" s="54">
        <f>'LI 11M - LPS'!W19</f>
        <v>0</v>
      </c>
      <c r="X80" s="54">
        <f>'LI 11M - LPS'!X19</f>
        <v>0</v>
      </c>
      <c r="Y80" s="54">
        <f>'LI 11M - LPS'!Y19</f>
        <v>0</v>
      </c>
      <c r="Z80" s="54">
        <f>'LI 11M - LPS'!Z19</f>
        <v>0</v>
      </c>
      <c r="AA80" s="54">
        <f>'LI 11M - LPS'!AA19</f>
        <v>0</v>
      </c>
      <c r="AB80" s="54">
        <f>'LI 11M - LPS'!AB19</f>
        <v>0</v>
      </c>
      <c r="AC80" s="54">
        <f>'LI 11M - LPS'!AC19</f>
        <v>0</v>
      </c>
      <c r="AD80" s="54">
        <f>'LI 11M - LPS'!AD19</f>
        <v>0</v>
      </c>
      <c r="AE80" s="54">
        <f>'LI 11M - LPS'!AE19</f>
        <v>0</v>
      </c>
      <c r="AF80" s="54">
        <f>'LI 11M - LPS'!AF19</f>
        <v>0</v>
      </c>
      <c r="AG80" s="54">
        <f>'LI 11M - LPS'!AG19</f>
        <v>0</v>
      </c>
      <c r="AH80" s="54">
        <f>'LI 11M - LPS'!AH19</f>
        <v>0</v>
      </c>
      <c r="AI80" s="54">
        <f>'LI 11M - LPS'!AI19</f>
        <v>0</v>
      </c>
      <c r="AJ80" s="54">
        <f>'LI 11M - LPS'!AJ19</f>
        <v>0</v>
      </c>
      <c r="AK80" s="54">
        <f>'LI 11M - LPS'!AK19</f>
        <v>0</v>
      </c>
      <c r="AL80" s="54">
        <f>'LI 11M - LPS'!AL19</f>
        <v>0</v>
      </c>
      <c r="AM80" s="54">
        <f>'LI 11M - LPS'!AM19</f>
        <v>0</v>
      </c>
    </row>
    <row r="81" spans="1:52" ht="15.75" thickBot="1" x14ac:dyDescent="0.3">
      <c r="B81" s="47" t="s">
        <v>33</v>
      </c>
      <c r="C81" s="62">
        <f>SUM(C76:C80)</f>
        <v>0</v>
      </c>
      <c r="D81" s="63">
        <f t="shared" ref="D81:AM81" si="90">SUM(D76:D80)</f>
        <v>211265.84840873413</v>
      </c>
      <c r="E81" s="63">
        <f t="shared" si="90"/>
        <v>2562156.5392235266</v>
      </c>
      <c r="F81" s="63">
        <f t="shared" si="90"/>
        <v>2236620.4685297357</v>
      </c>
      <c r="G81" s="63">
        <f t="shared" si="90"/>
        <v>1967383.9658011771</v>
      </c>
      <c r="H81" s="63">
        <f t="shared" si="90"/>
        <v>2177644.4353719018</v>
      </c>
      <c r="I81" s="63">
        <f t="shared" si="90"/>
        <v>1980697.1855791225</v>
      </c>
      <c r="J81" s="63">
        <f t="shared" si="90"/>
        <v>560471.12304994254</v>
      </c>
      <c r="K81" s="63">
        <f t="shared" si="90"/>
        <v>776767.01632039726</v>
      </c>
      <c r="L81" s="63">
        <f t="shared" si="90"/>
        <v>951503.00321009336</v>
      </c>
      <c r="M81" s="63">
        <f t="shared" si="90"/>
        <v>841173.3271708854</v>
      </c>
      <c r="N81" s="63">
        <f t="shared" si="90"/>
        <v>1123696.1452825314</v>
      </c>
      <c r="O81" s="63">
        <f t="shared" si="90"/>
        <v>0</v>
      </c>
      <c r="P81" s="63">
        <f t="shared" si="90"/>
        <v>0</v>
      </c>
      <c r="Q81" s="55">
        <f t="shared" si="90"/>
        <v>0</v>
      </c>
      <c r="R81" s="55">
        <f t="shared" si="90"/>
        <v>0</v>
      </c>
      <c r="S81" s="55">
        <f t="shared" si="90"/>
        <v>0</v>
      </c>
      <c r="T81" s="55">
        <f t="shared" si="90"/>
        <v>0</v>
      </c>
      <c r="U81" s="55">
        <f t="shared" si="90"/>
        <v>0</v>
      </c>
      <c r="V81" s="55">
        <f t="shared" si="90"/>
        <v>0</v>
      </c>
      <c r="W81" s="55">
        <f t="shared" si="90"/>
        <v>0</v>
      </c>
      <c r="X81" s="55">
        <f t="shared" si="90"/>
        <v>0</v>
      </c>
      <c r="Y81" s="55">
        <f t="shared" si="90"/>
        <v>0</v>
      </c>
      <c r="Z81" s="55">
        <f t="shared" si="90"/>
        <v>0</v>
      </c>
      <c r="AA81" s="55">
        <f t="shared" si="90"/>
        <v>0</v>
      </c>
      <c r="AB81" s="55">
        <f t="shared" si="90"/>
        <v>0</v>
      </c>
      <c r="AC81" s="55">
        <f t="shared" si="90"/>
        <v>0</v>
      </c>
      <c r="AD81" s="55">
        <f t="shared" si="90"/>
        <v>0</v>
      </c>
      <c r="AE81" s="55">
        <f t="shared" si="90"/>
        <v>0</v>
      </c>
      <c r="AF81" s="55">
        <f t="shared" si="90"/>
        <v>0</v>
      </c>
      <c r="AG81" s="55">
        <f t="shared" si="90"/>
        <v>0</v>
      </c>
      <c r="AH81" s="55">
        <f t="shared" si="90"/>
        <v>0</v>
      </c>
      <c r="AI81" s="55">
        <f t="shared" si="90"/>
        <v>0</v>
      </c>
      <c r="AJ81" s="55">
        <f t="shared" si="90"/>
        <v>0</v>
      </c>
      <c r="AK81" s="55">
        <f t="shared" si="90"/>
        <v>0</v>
      </c>
      <c r="AL81" s="55">
        <f t="shared" si="90"/>
        <v>0</v>
      </c>
      <c r="AM81" s="55">
        <f t="shared" si="90"/>
        <v>0</v>
      </c>
    </row>
    <row r="85" spans="1:52" ht="18" customHeight="1" x14ac:dyDescent="0.25">
      <c r="A85" s="548" t="s">
        <v>256</v>
      </c>
      <c r="B85" s="548"/>
      <c r="C85" s="158" t="s">
        <v>170</v>
      </c>
    </row>
    <row r="86" spans="1:52" ht="15.75" thickBot="1" x14ac:dyDescent="0.3">
      <c r="A86" s="548"/>
      <c r="B86" s="548"/>
      <c r="U86" s="442" t="s">
        <v>265</v>
      </c>
      <c r="V86" s="442"/>
      <c r="W86" s="443"/>
    </row>
    <row r="87" spans="1:52" ht="15.75" thickBot="1" x14ac:dyDescent="0.3">
      <c r="B87" s="44" t="s">
        <v>34</v>
      </c>
      <c r="C87" s="454">
        <f>C59</f>
        <v>45292</v>
      </c>
      <c r="D87" s="454">
        <f t="shared" ref="D87:AM87" si="91">D59</f>
        <v>45323</v>
      </c>
      <c r="E87" s="454">
        <f t="shared" si="91"/>
        <v>45352</v>
      </c>
      <c r="F87" s="454">
        <f t="shared" si="91"/>
        <v>45383</v>
      </c>
      <c r="G87" s="454">
        <f t="shared" si="91"/>
        <v>45413</v>
      </c>
      <c r="H87" s="454">
        <f t="shared" si="91"/>
        <v>45444</v>
      </c>
      <c r="I87" s="454">
        <f t="shared" si="91"/>
        <v>45474</v>
      </c>
      <c r="J87" s="454">
        <f t="shared" si="91"/>
        <v>45505</v>
      </c>
      <c r="K87" s="454">
        <f t="shared" si="91"/>
        <v>45536</v>
      </c>
      <c r="L87" s="454">
        <f t="shared" si="91"/>
        <v>45566</v>
      </c>
      <c r="M87" s="454">
        <f t="shared" si="91"/>
        <v>45597</v>
      </c>
      <c r="N87" s="454">
        <f t="shared" si="91"/>
        <v>45627</v>
      </c>
      <c r="O87" s="454">
        <f t="shared" si="91"/>
        <v>45658</v>
      </c>
      <c r="P87" s="454">
        <f t="shared" si="91"/>
        <v>45689</v>
      </c>
      <c r="Q87" s="454">
        <f t="shared" si="91"/>
        <v>45717</v>
      </c>
      <c r="R87" s="454">
        <f t="shared" si="91"/>
        <v>45748</v>
      </c>
      <c r="S87" s="454">
        <f t="shared" si="91"/>
        <v>45778</v>
      </c>
      <c r="T87" s="454">
        <f t="shared" si="91"/>
        <v>45809</v>
      </c>
      <c r="U87" s="41">
        <f t="shared" si="91"/>
        <v>45839</v>
      </c>
      <c r="V87" s="41">
        <f t="shared" si="91"/>
        <v>45870</v>
      </c>
      <c r="W87" s="41">
        <f t="shared" si="91"/>
        <v>45901</v>
      </c>
      <c r="X87" s="41">
        <f t="shared" si="91"/>
        <v>45931</v>
      </c>
      <c r="Y87" s="41">
        <f t="shared" si="91"/>
        <v>45962</v>
      </c>
      <c r="Z87" s="41">
        <f t="shared" si="91"/>
        <v>45992</v>
      </c>
      <c r="AA87" s="41">
        <f t="shared" si="91"/>
        <v>46023</v>
      </c>
      <c r="AB87" s="41">
        <f t="shared" si="91"/>
        <v>46054</v>
      </c>
      <c r="AC87" s="41">
        <f t="shared" si="91"/>
        <v>46082</v>
      </c>
      <c r="AD87" s="41">
        <f t="shared" si="91"/>
        <v>46113</v>
      </c>
      <c r="AE87" s="41">
        <f t="shared" si="91"/>
        <v>46143</v>
      </c>
      <c r="AF87" s="41">
        <f t="shared" si="91"/>
        <v>46174</v>
      </c>
      <c r="AG87" s="41">
        <f t="shared" si="91"/>
        <v>46204</v>
      </c>
      <c r="AH87" s="41">
        <f t="shared" si="91"/>
        <v>46235</v>
      </c>
      <c r="AI87" s="41">
        <f t="shared" si="91"/>
        <v>46266</v>
      </c>
      <c r="AJ87" s="41">
        <f t="shared" si="91"/>
        <v>46296</v>
      </c>
      <c r="AK87" s="41">
        <f t="shared" si="91"/>
        <v>46327</v>
      </c>
      <c r="AL87" s="41">
        <f t="shared" si="91"/>
        <v>46357</v>
      </c>
      <c r="AM87" s="41">
        <f t="shared" si="91"/>
        <v>46388</v>
      </c>
      <c r="AN87" s="37"/>
      <c r="AO87" s="37"/>
      <c r="AP87" s="37"/>
      <c r="AQ87" s="37"/>
      <c r="AR87" s="37"/>
      <c r="AS87" s="37"/>
      <c r="AT87" s="37"/>
      <c r="AU87" s="37"/>
      <c r="AV87" s="37"/>
      <c r="AW87" s="37"/>
      <c r="AX87" s="37"/>
      <c r="AY87" s="37"/>
      <c r="AZ87" s="37"/>
    </row>
    <row r="88" spans="1:52" x14ac:dyDescent="0.25">
      <c r="B88" s="45" t="s">
        <v>28</v>
      </c>
      <c r="C88" s="455">
        <f t="shared" ref="C88:K92" si="92">IF(C$4="X",C96+C104,0)</f>
        <v>172.67344224990327</v>
      </c>
      <c r="D88" s="455">
        <f t="shared" si="92"/>
        <v>2447.157114158756</v>
      </c>
      <c r="E88" s="455">
        <f t="shared" si="92"/>
        <v>8908.4741288222867</v>
      </c>
      <c r="F88" s="455">
        <f t="shared" si="92"/>
        <v>11916.128762774759</v>
      </c>
      <c r="G88" s="455">
        <f t="shared" si="92"/>
        <v>24004.737487894025</v>
      </c>
      <c r="H88" s="455">
        <f t="shared" si="92"/>
        <v>180466.66302208445</v>
      </c>
      <c r="I88" s="455">
        <f t="shared" si="92"/>
        <v>316375.20245309256</v>
      </c>
      <c r="J88" s="455">
        <f t="shared" si="92"/>
        <v>368056.7452886118</v>
      </c>
      <c r="K88" s="455">
        <f t="shared" si="92"/>
        <v>215848.76749960185</v>
      </c>
      <c r="L88" s="455">
        <f t="shared" ref="L88:AM88" si="93">IF(L$4="X",L96+L104,0)</f>
        <v>53376.479163113392</v>
      </c>
      <c r="M88" s="455">
        <f t="shared" si="93"/>
        <v>93059.120711050724</v>
      </c>
      <c r="N88" s="455">
        <f t="shared" si="93"/>
        <v>177874.38027060466</v>
      </c>
      <c r="O88" s="455">
        <f t="shared" si="93"/>
        <v>193144.04681635133</v>
      </c>
      <c r="P88" s="455">
        <f t="shared" si="93"/>
        <v>161131.29239413043</v>
      </c>
      <c r="Q88" s="455">
        <f t="shared" si="93"/>
        <v>126130.71089521344</v>
      </c>
      <c r="R88" s="455">
        <f t="shared" si="93"/>
        <v>77419.157857817074</v>
      </c>
      <c r="S88" s="455">
        <f t="shared" si="93"/>
        <v>103682.69074648109</v>
      </c>
      <c r="T88" s="455">
        <f t="shared" si="93"/>
        <v>97777.988521685067</v>
      </c>
      <c r="U88" s="42">
        <f t="shared" si="93"/>
        <v>134741.87030348668</v>
      </c>
      <c r="V88" s="42">
        <f t="shared" si="93"/>
        <v>127337.33423982884</v>
      </c>
      <c r="W88" s="42">
        <f t="shared" si="93"/>
        <v>58337.688038338471</v>
      </c>
      <c r="X88" s="42">
        <f t="shared" si="93"/>
        <v>10679.845128217681</v>
      </c>
      <c r="Y88" s="42">
        <f t="shared" si="93"/>
        <v>19869.427724676338</v>
      </c>
      <c r="Z88" s="42">
        <f t="shared" si="93"/>
        <v>36574.943635306292</v>
      </c>
      <c r="AA88" s="42">
        <f t="shared" si="93"/>
        <v>36516.477708755076</v>
      </c>
      <c r="AB88" s="42">
        <f t="shared" si="93"/>
        <v>30449.019593050587</v>
      </c>
      <c r="AC88" s="42">
        <f t="shared" si="93"/>
        <v>22979.459515056482</v>
      </c>
      <c r="AD88" s="42">
        <f t="shared" si="93"/>
        <v>10761.740488542555</v>
      </c>
      <c r="AE88" s="42">
        <f t="shared" si="93"/>
        <v>15203.069372513588</v>
      </c>
      <c r="AF88" s="42">
        <f t="shared" si="93"/>
        <v>97777.988521685067</v>
      </c>
      <c r="AG88" s="42">
        <f t="shared" si="93"/>
        <v>134741.87030348668</v>
      </c>
      <c r="AH88" s="42">
        <f t="shared" si="93"/>
        <v>127337.33423982884</v>
      </c>
      <c r="AI88" s="42">
        <f t="shared" si="93"/>
        <v>58337.688038338471</v>
      </c>
      <c r="AJ88" s="42">
        <f t="shared" si="93"/>
        <v>10679.845128217681</v>
      </c>
      <c r="AK88" s="42">
        <f t="shared" si="93"/>
        <v>19869.427724676338</v>
      </c>
      <c r="AL88" s="42">
        <f t="shared" si="93"/>
        <v>36574.943635306292</v>
      </c>
      <c r="AM88" s="42">
        <f t="shared" si="93"/>
        <v>36516.477708755076</v>
      </c>
    </row>
    <row r="89" spans="1:52" x14ac:dyDescent="0.25">
      <c r="B89" s="46" t="s">
        <v>29</v>
      </c>
      <c r="C89" s="455">
        <f t="shared" si="92"/>
        <v>0</v>
      </c>
      <c r="D89" s="455">
        <f t="shared" si="92"/>
        <v>861.39431588549223</v>
      </c>
      <c r="E89" s="455">
        <f t="shared" si="92"/>
        <v>5445.1780330286037</v>
      </c>
      <c r="F89" s="455">
        <f t="shared" si="92"/>
        <v>12537.540754552774</v>
      </c>
      <c r="G89" s="455">
        <f t="shared" si="92"/>
        <v>22384.2693562329</v>
      </c>
      <c r="H89" s="455">
        <f t="shared" si="92"/>
        <v>38031.287731807017</v>
      </c>
      <c r="I89" s="455">
        <f t="shared" si="92"/>
        <v>57431.835496226857</v>
      </c>
      <c r="J89" s="455">
        <f t="shared" si="92"/>
        <v>52549.666654064567</v>
      </c>
      <c r="K89" s="455">
        <f t="shared" si="92"/>
        <v>58531.764049720769</v>
      </c>
      <c r="L89" s="455">
        <f t="shared" ref="L89:AM89" si="94">IF(L$4="X",L97+L105,0)</f>
        <v>46780.546202595375</v>
      </c>
      <c r="M89" s="455">
        <f t="shared" si="94"/>
        <v>45657.506485691192</v>
      </c>
      <c r="N89" s="455">
        <f t="shared" si="94"/>
        <v>66657.169718216872</v>
      </c>
      <c r="O89" s="455">
        <f t="shared" si="94"/>
        <v>83953.64110403863</v>
      </c>
      <c r="P89" s="455">
        <f t="shared" si="94"/>
        <v>64023.692118581916</v>
      </c>
      <c r="Q89" s="455">
        <f t="shared" si="94"/>
        <v>70915.985723627586</v>
      </c>
      <c r="R89" s="455">
        <f t="shared" si="94"/>
        <v>76822.763670870583</v>
      </c>
      <c r="S89" s="455">
        <f t="shared" si="94"/>
        <v>100865.11178488708</v>
      </c>
      <c r="T89" s="455">
        <f t="shared" si="94"/>
        <v>38037.024227668779</v>
      </c>
      <c r="U89" s="42">
        <f t="shared" si="94"/>
        <v>48264.244514150683</v>
      </c>
      <c r="V89" s="42">
        <f t="shared" si="94"/>
        <v>39294.44283315738</v>
      </c>
      <c r="W89" s="42">
        <f t="shared" si="94"/>
        <v>39640.897129130652</v>
      </c>
      <c r="X89" s="42">
        <f t="shared" si="94"/>
        <v>28086.44086847128</v>
      </c>
      <c r="Y89" s="42">
        <f t="shared" si="94"/>
        <v>22647.269227997109</v>
      </c>
      <c r="Z89" s="42">
        <f t="shared" si="94"/>
        <v>22098.60860807445</v>
      </c>
      <c r="AA89" s="42">
        <f t="shared" si="94"/>
        <v>22939.776907282088</v>
      </c>
      <c r="AB89" s="42">
        <f t="shared" si="94"/>
        <v>17598.356108385542</v>
      </c>
      <c r="AC89" s="42">
        <f t="shared" si="94"/>
        <v>21642.856029916911</v>
      </c>
      <c r="AD89" s="42">
        <f t="shared" si="94"/>
        <v>22732.540931759326</v>
      </c>
      <c r="AE89" s="42">
        <f t="shared" si="94"/>
        <v>30971.697235194755</v>
      </c>
      <c r="AF89" s="42">
        <f t="shared" si="94"/>
        <v>38037.024227668779</v>
      </c>
      <c r="AG89" s="42">
        <f t="shared" si="94"/>
        <v>48264.244514150683</v>
      </c>
      <c r="AH89" s="42">
        <f t="shared" si="94"/>
        <v>39294.44283315738</v>
      </c>
      <c r="AI89" s="42">
        <f t="shared" si="94"/>
        <v>39640.897129130652</v>
      </c>
      <c r="AJ89" s="42">
        <f t="shared" si="94"/>
        <v>28086.44086847128</v>
      </c>
      <c r="AK89" s="42">
        <f t="shared" si="94"/>
        <v>22647.269227997109</v>
      </c>
      <c r="AL89" s="42">
        <f t="shared" si="94"/>
        <v>22098.60860807445</v>
      </c>
      <c r="AM89" s="42">
        <f t="shared" si="94"/>
        <v>22939.776907282088</v>
      </c>
    </row>
    <row r="90" spans="1:52" x14ac:dyDescent="0.25">
      <c r="B90" s="46" t="s">
        <v>30</v>
      </c>
      <c r="C90" s="455">
        <f t="shared" si="92"/>
        <v>0</v>
      </c>
      <c r="D90" s="455">
        <f t="shared" si="92"/>
        <v>396.04307531161965</v>
      </c>
      <c r="E90" s="455">
        <f t="shared" si="92"/>
        <v>5255.1716707127143</v>
      </c>
      <c r="F90" s="455">
        <f t="shared" si="92"/>
        <v>12658.578987843015</v>
      </c>
      <c r="G90" s="455">
        <f t="shared" si="92"/>
        <v>24324.67974997377</v>
      </c>
      <c r="H90" s="455">
        <f t="shared" si="92"/>
        <v>75474.171582578972</v>
      </c>
      <c r="I90" s="455">
        <f t="shared" si="92"/>
        <v>118415.73190933064</v>
      </c>
      <c r="J90" s="455">
        <f t="shared" si="92"/>
        <v>139086.74050132991</v>
      </c>
      <c r="K90" s="455">
        <f t="shared" si="92"/>
        <v>141855.01674450305</v>
      </c>
      <c r="L90" s="455">
        <f t="shared" ref="L90:AM90" si="95">IF(L$4="X",L98+L106,0)</f>
        <v>80609.567854028064</v>
      </c>
      <c r="M90" s="455">
        <f t="shared" si="95"/>
        <v>78202.39480548272</v>
      </c>
      <c r="N90" s="455">
        <f t="shared" si="95"/>
        <v>110535.45560363692</v>
      </c>
      <c r="O90" s="455">
        <f t="shared" si="95"/>
        <v>140529.34193530612</v>
      </c>
      <c r="P90" s="455">
        <f t="shared" si="95"/>
        <v>113291.31598122054</v>
      </c>
      <c r="Q90" s="455">
        <f t="shared" si="95"/>
        <v>119497.65820612785</v>
      </c>
      <c r="R90" s="455">
        <f t="shared" si="95"/>
        <v>110418.68322233498</v>
      </c>
      <c r="S90" s="455">
        <f t="shared" si="95"/>
        <v>145592.10127598915</v>
      </c>
      <c r="T90" s="455">
        <f t="shared" si="95"/>
        <v>81582.236431400117</v>
      </c>
      <c r="U90" s="42">
        <f t="shared" si="95"/>
        <v>100224.62597606637</v>
      </c>
      <c r="V90" s="42">
        <f t="shared" si="95"/>
        <v>92003.466549549077</v>
      </c>
      <c r="W90" s="42">
        <f t="shared" si="95"/>
        <v>61907.645565163388</v>
      </c>
      <c r="X90" s="42">
        <f t="shared" si="95"/>
        <v>28652.164825915981</v>
      </c>
      <c r="Y90" s="42">
        <f t="shared" si="95"/>
        <v>26013.548604528227</v>
      </c>
      <c r="Z90" s="42">
        <f t="shared" si="95"/>
        <v>28968.038698207896</v>
      </c>
      <c r="AA90" s="42">
        <f t="shared" si="95"/>
        <v>30548.082310073918</v>
      </c>
      <c r="AB90" s="42">
        <f t="shared" si="95"/>
        <v>24951.709626807409</v>
      </c>
      <c r="AC90" s="42">
        <f t="shared" si="95"/>
        <v>26550.179783058706</v>
      </c>
      <c r="AD90" s="42">
        <f t="shared" si="95"/>
        <v>24475.828854659558</v>
      </c>
      <c r="AE90" s="42">
        <f t="shared" si="95"/>
        <v>33016.031498998353</v>
      </c>
      <c r="AF90" s="42">
        <f t="shared" si="95"/>
        <v>81582.236431400117</v>
      </c>
      <c r="AG90" s="42">
        <f t="shared" si="95"/>
        <v>100224.62597606637</v>
      </c>
      <c r="AH90" s="42">
        <f t="shared" si="95"/>
        <v>92003.466549549077</v>
      </c>
      <c r="AI90" s="42">
        <f t="shared" si="95"/>
        <v>61907.645565163388</v>
      </c>
      <c r="AJ90" s="42">
        <f t="shared" si="95"/>
        <v>28652.164825915981</v>
      </c>
      <c r="AK90" s="42">
        <f t="shared" si="95"/>
        <v>26013.548604528227</v>
      </c>
      <c r="AL90" s="42">
        <f t="shared" si="95"/>
        <v>28968.038698207896</v>
      </c>
      <c r="AM90" s="42">
        <f t="shared" si="95"/>
        <v>30548.082310073918</v>
      </c>
    </row>
    <row r="91" spans="1:52" x14ac:dyDescent="0.25">
      <c r="B91" s="46" t="s">
        <v>31</v>
      </c>
      <c r="C91" s="455">
        <f t="shared" si="92"/>
        <v>0</v>
      </c>
      <c r="D91" s="455">
        <f t="shared" si="92"/>
        <v>82.378565618850558</v>
      </c>
      <c r="E91" s="455">
        <f t="shared" si="92"/>
        <v>299.53071908427751</v>
      </c>
      <c r="F91" s="455">
        <f t="shared" si="92"/>
        <v>461.80491515534015</v>
      </c>
      <c r="G91" s="455">
        <f t="shared" si="92"/>
        <v>1770.3411045767634</v>
      </c>
      <c r="H91" s="455">
        <f t="shared" si="92"/>
        <v>8937.1395382724622</v>
      </c>
      <c r="I91" s="455">
        <f t="shared" si="92"/>
        <v>14236.294280497459</v>
      </c>
      <c r="J91" s="455">
        <f t="shared" si="92"/>
        <v>22991.782385332732</v>
      </c>
      <c r="K91" s="455">
        <f t="shared" si="92"/>
        <v>28631.450915721332</v>
      </c>
      <c r="L91" s="455">
        <f t="shared" ref="L91:AM91" si="96">IF(L$4="X",L99+L107,0)</f>
        <v>13276.136236453602</v>
      </c>
      <c r="M91" s="455">
        <f t="shared" si="96"/>
        <v>18926.969508287842</v>
      </c>
      <c r="N91" s="455">
        <f t="shared" si="96"/>
        <v>39120.890647264445</v>
      </c>
      <c r="O91" s="455">
        <f t="shared" si="96"/>
        <v>55693.494502337264</v>
      </c>
      <c r="P91" s="455">
        <f t="shared" si="96"/>
        <v>47119.782671426656</v>
      </c>
      <c r="Q91" s="455">
        <f t="shared" si="96"/>
        <v>50079.754797578797</v>
      </c>
      <c r="R91" s="455">
        <f t="shared" si="96"/>
        <v>47626.846391274841</v>
      </c>
      <c r="S91" s="455">
        <f t="shared" si="96"/>
        <v>61874.289743627553</v>
      </c>
      <c r="T91" s="455">
        <f t="shared" si="96"/>
        <v>53587.086872394022</v>
      </c>
      <c r="U91" s="42">
        <f t="shared" si="96"/>
        <v>60390.886677939496</v>
      </c>
      <c r="V91" s="42">
        <f t="shared" si="96"/>
        <v>59120.689870521383</v>
      </c>
      <c r="W91" s="42">
        <f t="shared" si="96"/>
        <v>41428.862553008374</v>
      </c>
      <c r="X91" s="42">
        <f t="shared" si="96"/>
        <v>18353.422335176798</v>
      </c>
      <c r="Y91" s="42">
        <f t="shared" si="96"/>
        <v>17574.434564466766</v>
      </c>
      <c r="Z91" s="42">
        <f t="shared" si="96"/>
        <v>17843.472724938918</v>
      </c>
      <c r="AA91" s="42">
        <f t="shared" si="96"/>
        <v>18277.380747904652</v>
      </c>
      <c r="AB91" s="42">
        <f t="shared" si="96"/>
        <v>16217.696779627997</v>
      </c>
      <c r="AC91" s="42">
        <f t="shared" si="96"/>
        <v>17787.870512143065</v>
      </c>
      <c r="AD91" s="42">
        <f t="shared" si="96"/>
        <v>16742.833119785697</v>
      </c>
      <c r="AE91" s="42">
        <f t="shared" si="96"/>
        <v>21260.431681508711</v>
      </c>
      <c r="AF91" s="42">
        <f t="shared" si="96"/>
        <v>53587.086872394022</v>
      </c>
      <c r="AG91" s="42">
        <f t="shared" si="96"/>
        <v>60390.886677939496</v>
      </c>
      <c r="AH91" s="42">
        <f t="shared" si="96"/>
        <v>59120.689870521383</v>
      </c>
      <c r="AI91" s="42">
        <f t="shared" si="96"/>
        <v>41428.862553008374</v>
      </c>
      <c r="AJ91" s="42">
        <f t="shared" si="96"/>
        <v>18353.422335176798</v>
      </c>
      <c r="AK91" s="42">
        <f t="shared" si="96"/>
        <v>17574.434564466766</v>
      </c>
      <c r="AL91" s="42">
        <f t="shared" si="96"/>
        <v>17843.472724938918</v>
      </c>
      <c r="AM91" s="42">
        <f t="shared" si="96"/>
        <v>18277.380747904652</v>
      </c>
    </row>
    <row r="92" spans="1:52" ht="15.75" thickBot="1" x14ac:dyDescent="0.3">
      <c r="B92" s="26" t="s">
        <v>32</v>
      </c>
      <c r="C92" s="456">
        <f t="shared" si="92"/>
        <v>0</v>
      </c>
      <c r="D92" s="456">
        <f t="shared" si="92"/>
        <v>25.642650754791383</v>
      </c>
      <c r="E92" s="456">
        <f t="shared" si="92"/>
        <v>71.086372021532426</v>
      </c>
      <c r="F92" s="456">
        <f t="shared" si="92"/>
        <v>99.127079434723441</v>
      </c>
      <c r="G92" s="456">
        <f t="shared" si="92"/>
        <v>140.93705063266265</v>
      </c>
      <c r="H92" s="456">
        <f t="shared" si="92"/>
        <v>194.01684334374136</v>
      </c>
      <c r="I92" s="456">
        <f t="shared" si="92"/>
        <v>353.61778272289013</v>
      </c>
      <c r="J92" s="456">
        <f t="shared" si="92"/>
        <v>4527.9594554601499</v>
      </c>
      <c r="K92" s="456">
        <f t="shared" si="92"/>
        <v>5546.1269992750076</v>
      </c>
      <c r="L92" s="456">
        <f t="shared" ref="L92:AM92" si="97">IF(L$4="X",L100+L108,0)</f>
        <v>651.50772940049876</v>
      </c>
      <c r="M92" s="456">
        <f t="shared" si="97"/>
        <v>438.67922778839056</v>
      </c>
      <c r="N92" s="456">
        <f t="shared" si="97"/>
        <v>1086.1540592226738</v>
      </c>
      <c r="O92" s="456">
        <f t="shared" si="97"/>
        <v>1750.3759523308627</v>
      </c>
      <c r="P92" s="456">
        <f t="shared" si="97"/>
        <v>1278.7406478138735</v>
      </c>
      <c r="Q92" s="456">
        <f t="shared" si="97"/>
        <v>1562.296864054174</v>
      </c>
      <c r="R92" s="456">
        <f t="shared" si="97"/>
        <v>2258.2160986546642</v>
      </c>
      <c r="S92" s="456">
        <f t="shared" si="97"/>
        <v>4984.2558282957707</v>
      </c>
      <c r="T92" s="456">
        <f t="shared" si="97"/>
        <v>2615.9393303181901</v>
      </c>
      <c r="U92" s="130">
        <f t="shared" si="97"/>
        <v>3084.1419955418355</v>
      </c>
      <c r="V92" s="130">
        <f t="shared" si="97"/>
        <v>2460.9583048145032</v>
      </c>
      <c r="W92" s="130">
        <f t="shared" si="97"/>
        <v>2451.6826633403693</v>
      </c>
      <c r="X92" s="130">
        <f t="shared" si="97"/>
        <v>1841.2534931911132</v>
      </c>
      <c r="Y92" s="130">
        <f t="shared" si="97"/>
        <v>1335.8743213138509</v>
      </c>
      <c r="Z92" s="130">
        <f t="shared" si="97"/>
        <v>1318.5168481118737</v>
      </c>
      <c r="AA92" s="130">
        <f t="shared" si="97"/>
        <v>1458.4256221376022</v>
      </c>
      <c r="AB92" s="130">
        <f t="shared" si="97"/>
        <v>1034.9305023027462</v>
      </c>
      <c r="AC92" s="130">
        <f t="shared" si="97"/>
        <v>1192.0633248756685</v>
      </c>
      <c r="AD92" s="130">
        <f t="shared" si="97"/>
        <v>1175.1307459199468</v>
      </c>
      <c r="AE92" s="130">
        <f t="shared" si="97"/>
        <v>1638.9024128050048</v>
      </c>
      <c r="AF92" s="130">
        <f t="shared" si="97"/>
        <v>2615.9393303181901</v>
      </c>
      <c r="AG92" s="130">
        <f t="shared" si="97"/>
        <v>3084.1419955418355</v>
      </c>
      <c r="AH92" s="130">
        <f t="shared" si="97"/>
        <v>2460.9583048145032</v>
      </c>
      <c r="AI92" s="130">
        <f t="shared" si="97"/>
        <v>2451.6826633403693</v>
      </c>
      <c r="AJ92" s="130">
        <f t="shared" si="97"/>
        <v>1841.2534931911132</v>
      </c>
      <c r="AK92" s="130">
        <f t="shared" si="97"/>
        <v>1335.8743213138509</v>
      </c>
      <c r="AL92" s="130">
        <f t="shared" si="97"/>
        <v>1318.5168481118737</v>
      </c>
      <c r="AM92" s="130">
        <f t="shared" si="97"/>
        <v>1458.4256221376022</v>
      </c>
      <c r="AN92" s="279" t="s">
        <v>181</v>
      </c>
    </row>
    <row r="93" spans="1:52" s="1" customFormat="1" ht="15.75" thickBot="1" x14ac:dyDescent="0.3">
      <c r="B93" s="47" t="s">
        <v>33</v>
      </c>
      <c r="C93" s="475">
        <f t="shared" ref="C93:K93" si="98">SUM(C88:C92)</f>
        <v>172.67344224990327</v>
      </c>
      <c r="D93" s="457">
        <f t="shared" si="98"/>
        <v>3812.6157217295099</v>
      </c>
      <c r="E93" s="457">
        <f t="shared" si="98"/>
        <v>19979.440923669412</v>
      </c>
      <c r="F93" s="457">
        <f t="shared" si="98"/>
        <v>37673.180499760609</v>
      </c>
      <c r="G93" s="457">
        <f t="shared" si="98"/>
        <v>72624.964749310122</v>
      </c>
      <c r="H93" s="457">
        <f t="shared" si="98"/>
        <v>303103.2787180866</v>
      </c>
      <c r="I93" s="457">
        <f t="shared" si="98"/>
        <v>506812.68192187039</v>
      </c>
      <c r="J93" s="457">
        <f t="shared" si="98"/>
        <v>587212.89428479923</v>
      </c>
      <c r="K93" s="457">
        <f t="shared" si="98"/>
        <v>450413.12620882195</v>
      </c>
      <c r="L93" s="457">
        <f t="shared" ref="L93:AM93" si="99">SUM(L88:L92)</f>
        <v>194694.23718559093</v>
      </c>
      <c r="M93" s="457">
        <f t="shared" si="99"/>
        <v>236284.67073830086</v>
      </c>
      <c r="N93" s="457">
        <f t="shared" si="99"/>
        <v>395274.05029894551</v>
      </c>
      <c r="O93" s="457">
        <f t="shared" si="99"/>
        <v>475070.90031036414</v>
      </c>
      <c r="P93" s="457">
        <f t="shared" si="99"/>
        <v>386844.82381317345</v>
      </c>
      <c r="Q93" s="457">
        <f t="shared" si="99"/>
        <v>368186.4064866018</v>
      </c>
      <c r="R93" s="457">
        <f t="shared" si="99"/>
        <v>314545.66724095214</v>
      </c>
      <c r="S93" s="457">
        <f t="shared" si="99"/>
        <v>416998.44937928062</v>
      </c>
      <c r="T93" s="457">
        <f t="shared" si="99"/>
        <v>273600.27538346616</v>
      </c>
      <c r="U93" s="466">
        <f t="shared" si="99"/>
        <v>346705.76946718502</v>
      </c>
      <c r="V93" s="466">
        <f t="shared" si="99"/>
        <v>320216.89179787121</v>
      </c>
      <c r="W93" s="466">
        <f t="shared" si="99"/>
        <v>203766.77594898126</v>
      </c>
      <c r="X93" s="466">
        <f t="shared" si="99"/>
        <v>87613.126650972845</v>
      </c>
      <c r="Y93" s="466">
        <f t="shared" si="99"/>
        <v>87440.554442982291</v>
      </c>
      <c r="Z93" s="466">
        <f t="shared" si="99"/>
        <v>106803.58051463944</v>
      </c>
      <c r="AA93" s="466">
        <f t="shared" si="99"/>
        <v>109740.14329615333</v>
      </c>
      <c r="AB93" s="466">
        <f t="shared" si="99"/>
        <v>90251.712610174276</v>
      </c>
      <c r="AC93" s="466">
        <f t="shared" si="99"/>
        <v>90152.429165050824</v>
      </c>
      <c r="AD93" s="466">
        <f t="shared" si="99"/>
        <v>75888.074140667071</v>
      </c>
      <c r="AE93" s="466">
        <f t="shared" si="99"/>
        <v>102090.13220102042</v>
      </c>
      <c r="AF93" s="466">
        <f t="shared" si="99"/>
        <v>273600.27538346616</v>
      </c>
      <c r="AG93" s="466">
        <f t="shared" si="99"/>
        <v>346705.76946718502</v>
      </c>
      <c r="AH93" s="466">
        <f t="shared" si="99"/>
        <v>320216.89179787121</v>
      </c>
      <c r="AI93" s="466">
        <f t="shared" si="99"/>
        <v>203766.77594898126</v>
      </c>
      <c r="AJ93" s="466">
        <f t="shared" si="99"/>
        <v>87613.126650972845</v>
      </c>
      <c r="AK93" s="466">
        <f t="shared" si="99"/>
        <v>87440.554442982291</v>
      </c>
      <c r="AL93" s="466">
        <f t="shared" si="99"/>
        <v>106803.58051463944</v>
      </c>
      <c r="AM93" s="466">
        <f t="shared" si="99"/>
        <v>109740.14329615333</v>
      </c>
      <c r="AN93" s="281">
        <f>SUM(C93:AM93)</f>
        <v>8199860.6450449219</v>
      </c>
    </row>
    <row r="94" spans="1:52" ht="15.75" thickBot="1" x14ac:dyDescent="0.3">
      <c r="C94" s="458"/>
      <c r="D94" s="458"/>
      <c r="E94" s="458"/>
      <c r="F94" s="458"/>
      <c r="G94" s="458"/>
      <c r="H94" s="458"/>
      <c r="I94" s="458"/>
      <c r="J94" s="458"/>
      <c r="K94" s="458"/>
      <c r="L94" s="458"/>
      <c r="M94" s="458"/>
      <c r="N94" s="458"/>
      <c r="O94" s="458"/>
      <c r="P94" s="458"/>
      <c r="S94" s="472" t="s">
        <v>260</v>
      </c>
      <c r="T94" s="485">
        <v>5043304.3373069726</v>
      </c>
      <c r="U94" s="473">
        <f>T94+U93</f>
        <v>5390010.1067741578</v>
      </c>
      <c r="V94" s="473"/>
    </row>
    <row r="95" spans="1:52" ht="15.75" thickBot="1" x14ac:dyDescent="0.3">
      <c r="B95" s="44" t="s">
        <v>150</v>
      </c>
      <c r="C95" s="454">
        <f>C87</f>
        <v>45292</v>
      </c>
      <c r="D95" s="454">
        <f t="shared" ref="D95:AM95" si="100">D87</f>
        <v>45323</v>
      </c>
      <c r="E95" s="454">
        <f t="shared" si="100"/>
        <v>45352</v>
      </c>
      <c r="F95" s="454">
        <f t="shared" si="100"/>
        <v>45383</v>
      </c>
      <c r="G95" s="454">
        <f t="shared" si="100"/>
        <v>45413</v>
      </c>
      <c r="H95" s="454">
        <f t="shared" si="100"/>
        <v>45444</v>
      </c>
      <c r="I95" s="454">
        <f t="shared" si="100"/>
        <v>45474</v>
      </c>
      <c r="J95" s="454">
        <f t="shared" si="100"/>
        <v>45505</v>
      </c>
      <c r="K95" s="454">
        <f t="shared" si="100"/>
        <v>45536</v>
      </c>
      <c r="L95" s="454">
        <f t="shared" si="100"/>
        <v>45566</v>
      </c>
      <c r="M95" s="454">
        <f t="shared" si="100"/>
        <v>45597</v>
      </c>
      <c r="N95" s="454">
        <f t="shared" si="100"/>
        <v>45627</v>
      </c>
      <c r="O95" s="454">
        <f t="shared" si="100"/>
        <v>45658</v>
      </c>
      <c r="P95" s="454">
        <f t="shared" si="100"/>
        <v>45689</v>
      </c>
      <c r="Q95" s="454">
        <f t="shared" si="100"/>
        <v>45717</v>
      </c>
      <c r="R95" s="454">
        <f t="shared" si="100"/>
        <v>45748</v>
      </c>
      <c r="S95" s="454">
        <f t="shared" si="100"/>
        <v>45778</v>
      </c>
      <c r="T95" s="454">
        <f t="shared" si="100"/>
        <v>45809</v>
      </c>
      <c r="U95" s="41">
        <f t="shared" si="100"/>
        <v>45839</v>
      </c>
      <c r="V95" s="41">
        <f t="shared" si="100"/>
        <v>45870</v>
      </c>
      <c r="W95" s="41">
        <f t="shared" si="100"/>
        <v>45901</v>
      </c>
      <c r="X95" s="41">
        <f t="shared" si="100"/>
        <v>45931</v>
      </c>
      <c r="Y95" s="41">
        <f t="shared" si="100"/>
        <v>45962</v>
      </c>
      <c r="Z95" s="41">
        <f t="shared" si="100"/>
        <v>45992</v>
      </c>
      <c r="AA95" s="41">
        <f t="shared" si="100"/>
        <v>46023</v>
      </c>
      <c r="AB95" s="41">
        <f t="shared" si="100"/>
        <v>46054</v>
      </c>
      <c r="AC95" s="41">
        <f t="shared" si="100"/>
        <v>46082</v>
      </c>
      <c r="AD95" s="41">
        <f t="shared" si="100"/>
        <v>46113</v>
      </c>
      <c r="AE95" s="41">
        <f t="shared" si="100"/>
        <v>46143</v>
      </c>
      <c r="AF95" s="41">
        <f t="shared" si="100"/>
        <v>46174</v>
      </c>
      <c r="AG95" s="41">
        <f t="shared" si="100"/>
        <v>46204</v>
      </c>
      <c r="AH95" s="41">
        <f t="shared" si="100"/>
        <v>46235</v>
      </c>
      <c r="AI95" s="41">
        <f t="shared" si="100"/>
        <v>46266</v>
      </c>
      <c r="AJ95" s="41">
        <f t="shared" si="100"/>
        <v>46296</v>
      </c>
      <c r="AK95" s="41">
        <f t="shared" si="100"/>
        <v>46327</v>
      </c>
      <c r="AL95" s="41">
        <f t="shared" si="100"/>
        <v>46357</v>
      </c>
      <c r="AM95" s="41">
        <f t="shared" si="100"/>
        <v>46388</v>
      </c>
    </row>
    <row r="96" spans="1:52" x14ac:dyDescent="0.25">
      <c r="B96" s="45" t="s">
        <v>28</v>
      </c>
      <c r="C96" s="459">
        <f>IF(C$4="X",' 1M - RES'!C61+'Res DRENE'!C21,0)</f>
        <v>172.67344224990327</v>
      </c>
      <c r="D96" s="459">
        <f>IF(D$4="X",' 1M - RES'!D61+'Res DRENE'!D21,0)</f>
        <v>2447.157114158756</v>
      </c>
      <c r="E96" s="459">
        <f>IF(E$4="X",' 1M - RES'!E61+'Res DRENE'!E21,0)</f>
        <v>7567.250562262564</v>
      </c>
      <c r="F96" s="459">
        <f>IF(F$4="X",' 1M - RES'!F61+'Res DRENE'!F21,0)</f>
        <v>8888.8849932029789</v>
      </c>
      <c r="G96" s="459">
        <f>IF(G$4="X",' 1M - RES'!G61+'Res DRENE'!G21,0)</f>
        <v>19935.935603648704</v>
      </c>
      <c r="H96" s="459">
        <f>IF(H$4="X",' 1M - RES'!H61+'Res DRENE'!H21,0)</f>
        <v>157375.98337125374</v>
      </c>
      <c r="I96" s="459">
        <f>IF(I$4="X",' 1M - RES'!I61+'Res DRENE'!I21,0)</f>
        <v>274700.09540970693</v>
      </c>
      <c r="J96" s="459">
        <f>IF(J$4="X",' 1M - RES'!J61+'Res DRENE'!J21,0)</f>
        <v>323436.90813233156</v>
      </c>
      <c r="K96" s="459">
        <f>IF(K$4="X",' 1M - RES'!K61+'Res DRENE'!K21,0)</f>
        <v>188164.89101102253</v>
      </c>
      <c r="L96" s="459">
        <f>IF(L$4="X",' 1M - RES'!L61+'Res DRENE'!L21,0)</f>
        <v>38946.70506398107</v>
      </c>
      <c r="M96" s="459">
        <f>IF(M$4="X",' 1M - RES'!M61+'Res DRENE'!M21,0)</f>
        <v>62604.865687962032</v>
      </c>
      <c r="N96" s="459">
        <f>IF(N$4="X",' 1M - RES'!N61+'Res DRENE'!N21,0)</f>
        <v>122079.33141874225</v>
      </c>
      <c r="O96" s="459">
        <f>IF(O$4="X",' 1M - RES'!O61+'Res DRENE'!O21,0)</f>
        <v>134677.11622941439</v>
      </c>
      <c r="P96" s="459">
        <f>IF(P$4="X",' 1M - RES'!P61+'Res DRENE'!P21,0)</f>
        <v>112357.00044809582</v>
      </c>
      <c r="Q96" s="459">
        <f>IF(Q$4="X",' 1M - RES'!Q61+'Res DRENE'!Q21,0)</f>
        <v>88321.755400309354</v>
      </c>
      <c r="R96" s="459">
        <f>IF(R$4="X",' 1M - RES'!R61+'Res DRENE'!R21,0)</f>
        <v>57115.778051253787</v>
      </c>
      <c r="S96" s="459">
        <f>IF(S$4="X",' 1M - RES'!S61+'Res DRENE'!S21,0)</f>
        <v>87403.142851740762</v>
      </c>
      <c r="T96" s="459">
        <f>IF(T$4="X",' 1M - RES'!T61+'Res DRENE'!T21,0)</f>
        <v>128358.54879592231</v>
      </c>
      <c r="U96" s="477">
        <f>IF(U$4="X",' 1M - RES'!U61+'Res DRENE'!U21,0)</f>
        <v>173661.26201165543</v>
      </c>
      <c r="V96" s="477">
        <f>IF(V$4="X",' 1M - RES'!V61+'Res DRENE'!V21,0)</f>
        <v>164937.44622964587</v>
      </c>
      <c r="W96" s="477">
        <f>IF(W$4="X",' 1M - RES'!W61+'Res DRENE'!W21,0)</f>
        <v>77892.911100381883</v>
      </c>
      <c r="X96" s="477">
        <f>IF(X$4="X",' 1M - RES'!X61+'Res DRENE'!X21,0)</f>
        <v>9054.2059805731988</v>
      </c>
      <c r="Y96" s="477">
        <f>IF(Y$4="X",' 1M - RES'!Y61+'Res DRENE'!Y21,0)</f>
        <v>9385.7818216576197</v>
      </c>
      <c r="Z96" s="477">
        <f>IF(Z$4="X",' 1M - RES'!Z61+'Res DRENE'!Z21,0)</f>
        <v>15856.700114050922</v>
      </c>
      <c r="AA96" s="477">
        <f>IF(AA$4="X",' 1M - RES'!AA61+'Res DRENE'!AA21,0)</f>
        <v>15769.242335109098</v>
      </c>
      <c r="AB96" s="477">
        <f>IF(AB$4="X",' 1M - RES'!AB61+'Res DRENE'!AB21,0)</f>
        <v>13255.268636402152</v>
      </c>
      <c r="AC96" s="477">
        <f>IF(AC$4="X",' 1M - RES'!AC61+'Res DRENE'!AC21,0)</f>
        <v>10890.599968636514</v>
      </c>
      <c r="AD96" s="477">
        <f>IF(AD$4="X",' 1M - RES'!AD61+'Res DRENE'!AD21,0)</f>
        <v>8374.671746521879</v>
      </c>
      <c r="AE96" s="477">
        <f>IF(AE$4="X",' 1M - RES'!AE61+'Res DRENE'!AE21,0)</f>
        <v>20727.280752073224</v>
      </c>
      <c r="AF96" s="477">
        <f>IF(AF$4="X",' 1M - RES'!AF61+'Res DRENE'!AF21,0)</f>
        <v>128358.54879592231</v>
      </c>
      <c r="AG96" s="477">
        <f>IF(AG$4="X",' 1M - RES'!AG61+'Res DRENE'!AG21,0)</f>
        <v>173661.26201165543</v>
      </c>
      <c r="AH96" s="477">
        <f>IF(AH$4="X",' 1M - RES'!AH61+'Res DRENE'!AH21,0)</f>
        <v>164937.44622964587</v>
      </c>
      <c r="AI96" s="477">
        <f>IF(AI$4="X",' 1M - RES'!AI61+'Res DRENE'!AI21,0)</f>
        <v>77892.911100381883</v>
      </c>
      <c r="AJ96" s="477">
        <f>IF(AJ$4="X",' 1M - RES'!AJ61+'Res DRENE'!AJ21,0)</f>
        <v>9054.2059805731988</v>
      </c>
      <c r="AK96" s="477">
        <f>IF(AK$4="X",' 1M - RES'!AK61+'Res DRENE'!AK21,0)</f>
        <v>9385.7818216576197</v>
      </c>
      <c r="AL96" s="477">
        <f>IF(AL$4="X",' 1M - RES'!AL61+'Res DRENE'!AL21,0)</f>
        <v>15856.700114050922</v>
      </c>
      <c r="AM96" s="477">
        <f>IF(AM$4="X",' 1M - RES'!AM61+'Res DRENE'!AM21,0)</f>
        <v>15769.242335109098</v>
      </c>
    </row>
    <row r="97" spans="1:39" x14ac:dyDescent="0.25">
      <c r="B97" s="46" t="s">
        <v>29</v>
      </c>
      <c r="C97" s="455">
        <f>IF(C$4="X",'2M - SGS'!C73+'Biz DRENE'!C77,0)</f>
        <v>0</v>
      </c>
      <c r="D97" s="455">
        <f>IF(D$4="X",'2M - SGS'!D73+'Biz DRENE'!D77,0)</f>
        <v>536.66098866076845</v>
      </c>
      <c r="E97" s="455">
        <f>IF(E$4="X",'2M - SGS'!E73+'Biz DRENE'!E77,0)</f>
        <v>3985.5110310488362</v>
      </c>
      <c r="F97" s="455">
        <f>IF(F$4="X",'2M - SGS'!F73+'Biz DRENE'!F77,0)</f>
        <v>9006.3112091760577</v>
      </c>
      <c r="G97" s="455">
        <f>IF(G$4="X",'2M - SGS'!G73+'Biz DRENE'!G77,0)</f>
        <v>16314.527276131414</v>
      </c>
      <c r="H97" s="455">
        <f>IF(H$4="X",'2M - SGS'!H73+'Biz DRENE'!H77,0)</f>
        <v>29624.935500685755</v>
      </c>
      <c r="I97" s="455">
        <f>IF(I$4="X",'2M - SGS'!I73+'Biz DRENE'!I77,0)</f>
        <v>44757.886641536075</v>
      </c>
      <c r="J97" s="455">
        <f>IF(J$4="X",'2M - SGS'!J73+'Biz DRENE'!J77,0)</f>
        <v>41220.552466993002</v>
      </c>
      <c r="K97" s="455">
        <f>IF(K$4="X",'2M - SGS'!K73+'Biz DRENE'!K77,0)</f>
        <v>46426.900541498333</v>
      </c>
      <c r="L97" s="455">
        <f>IF(L$4="X",'2M - SGS'!L73+'Biz DRENE'!L77,0)</f>
        <v>36819.732415205457</v>
      </c>
      <c r="M97" s="455">
        <f>IF(M$4="X",'2M - SGS'!M73+'Biz DRENE'!M77,0)</f>
        <v>35868.270272501082</v>
      </c>
      <c r="N97" s="455">
        <f>IF(N$4="X",'2M - SGS'!N73+'Biz DRENE'!N77,0)</f>
        <v>55345.179723480811</v>
      </c>
      <c r="O97" s="455">
        <f>IF(O$4="X",'2M - SGS'!O73+'Biz DRENE'!O77,0)</f>
        <v>71762.836175766744</v>
      </c>
      <c r="P97" s="455">
        <f>IF(P$4="X",'2M - SGS'!P73+'Biz DRENE'!P77,0)</f>
        <v>54823.857117256768</v>
      </c>
      <c r="Q97" s="455">
        <f>IF(Q$4="X",'2M - SGS'!Q73+'Biz DRENE'!Q77,0)</f>
        <v>60629.405067442371</v>
      </c>
      <c r="R97" s="455">
        <f>IF(R$4="X",'2M - SGS'!R73+'Biz DRENE'!R77,0)</f>
        <v>65638.498835215476</v>
      </c>
      <c r="S97" s="455">
        <f>IF(S$4="X",'2M - SGS'!S73+'Biz DRENE'!S77,0)</f>
        <v>86499.788778352318</v>
      </c>
      <c r="T97" s="455">
        <f>IF(T$4="X",'2M - SGS'!T73+'Biz DRENE'!T77,0)</f>
        <v>46686.75991118302</v>
      </c>
      <c r="U97" s="478">
        <f>IF(U$4="X",'2M - SGS'!U73+'Biz DRENE'!U77,0)</f>
        <v>60314.805630049166</v>
      </c>
      <c r="V97" s="478">
        <f>IF(V$4="X",'2M - SGS'!V73+'Biz DRENE'!V77,0)</f>
        <v>51459.29650675453</v>
      </c>
      <c r="W97" s="478">
        <f>IF(W$4="X",'2M - SGS'!W73+'Biz DRENE'!W77,0)</f>
        <v>41489.691717462701</v>
      </c>
      <c r="X97" s="478">
        <f>IF(X$4="X",'2M - SGS'!X73+'Biz DRENE'!X77,0)</f>
        <v>26948.551734866032</v>
      </c>
      <c r="Y97" s="478">
        <f>IF(Y$4="X",'2M - SGS'!Y73+'Biz DRENE'!Y77,0)</f>
        <v>24285.50229765481</v>
      </c>
      <c r="Z97" s="478">
        <f>IF(Z$4="X",'2M - SGS'!Z73+'Biz DRENE'!Z77,0)</f>
        <v>26548.812918206702</v>
      </c>
      <c r="AA97" s="478">
        <f>IF(AA$4="X",'2M - SGS'!AA73+'Biz DRENE'!AA77,0)</f>
        <v>26994.980839663931</v>
      </c>
      <c r="AB97" s="478">
        <f>IF(AB$4="X",'2M - SGS'!AB73+'Biz DRENE'!AB77,0)</f>
        <v>21280.954562950348</v>
      </c>
      <c r="AC97" s="478">
        <f>IF(AC$4="X",'2M - SGS'!AC73+'Biz DRENE'!AC77,0)</f>
        <v>23824.642798694764</v>
      </c>
      <c r="AD97" s="478">
        <f>IF(AD$4="X",'2M - SGS'!AD73+'Biz DRENE'!AD77,0)</f>
        <v>22655.265440089788</v>
      </c>
      <c r="AE97" s="478">
        <f>IF(AE$4="X",'2M - SGS'!AE73+'Biz DRENE'!AE77,0)</f>
        <v>30368.674646843949</v>
      </c>
      <c r="AF97" s="478">
        <f>IF(AF$4="X",'2M - SGS'!AF73+'Biz DRENE'!AF77,0)</f>
        <v>46686.75991118302</v>
      </c>
      <c r="AG97" s="478">
        <f>IF(AG$4="X",'2M - SGS'!AG73+'Biz DRENE'!AG77,0)</f>
        <v>60314.805630049166</v>
      </c>
      <c r="AH97" s="478">
        <f>IF(AH$4="X",'2M - SGS'!AH73+'Biz DRENE'!AH77,0)</f>
        <v>51459.29650675453</v>
      </c>
      <c r="AI97" s="478">
        <f>IF(AI$4="X",'2M - SGS'!AI73+'Biz DRENE'!AI77,0)</f>
        <v>41489.691717462701</v>
      </c>
      <c r="AJ97" s="478">
        <f>IF(AJ$4="X",'2M - SGS'!AJ73+'Biz DRENE'!AJ77,0)</f>
        <v>26948.551734866032</v>
      </c>
      <c r="AK97" s="478">
        <f>IF(AK$4="X",'2M - SGS'!AK73+'Biz DRENE'!AK77,0)</f>
        <v>24285.50229765481</v>
      </c>
      <c r="AL97" s="478">
        <f>IF(AL$4="X",'2M - SGS'!AL73+'Biz DRENE'!AL77,0)</f>
        <v>26548.812918206702</v>
      </c>
      <c r="AM97" s="478">
        <f>IF(AM$4="X",'2M - SGS'!AM73+'Biz DRENE'!AM77,0)</f>
        <v>26994.980839663931</v>
      </c>
    </row>
    <row r="98" spans="1:39" x14ac:dyDescent="0.25">
      <c r="B98" s="46" t="s">
        <v>30</v>
      </c>
      <c r="C98" s="455">
        <f>IF(C$4="X",'3M - LGS'!C73+'Biz DRENE'!C78,0)</f>
        <v>0</v>
      </c>
      <c r="D98" s="455">
        <f>IF(D$4="X",'3M - LGS'!D73+'Biz DRENE'!D78,0)</f>
        <v>309.79177119556158</v>
      </c>
      <c r="E98" s="455">
        <f>IF(E$4="X",'3M - LGS'!E73+'Biz DRENE'!E78,0)</f>
        <v>2027.0368635265872</v>
      </c>
      <c r="F98" s="455">
        <f>IF(F$4="X",'3M - LGS'!F73+'Biz DRENE'!F78,0)</f>
        <v>5381.0612631898539</v>
      </c>
      <c r="G98" s="455">
        <f>IF(G$4="X",'3M - LGS'!G73+'Biz DRENE'!G78,0)</f>
        <v>12639.135464227144</v>
      </c>
      <c r="H98" s="455">
        <f>IF(H$4="X",'3M - LGS'!H73+'Biz DRENE'!H78,0)</f>
        <v>51646.054487034904</v>
      </c>
      <c r="I98" s="455">
        <f>IF(I$4="X",'3M - LGS'!I73+'Biz DRENE'!I78,0)</f>
        <v>80775.022441232024</v>
      </c>
      <c r="J98" s="455">
        <f>IF(J$4="X",'3M - LGS'!J73+'Biz DRENE'!J78,0)</f>
        <v>104161.62585556894</v>
      </c>
      <c r="K98" s="455">
        <f>IF(K$4="X",'3M - LGS'!K73+'Biz DRENE'!K78,0)</f>
        <v>105768.59753982784</v>
      </c>
      <c r="L98" s="455">
        <f>IF(L$4="X",'3M - LGS'!L73+'Biz DRENE'!L78,0)</f>
        <v>57815.43659407644</v>
      </c>
      <c r="M98" s="455">
        <f>IF(M$4="X",'3M - LGS'!M73+'Biz DRENE'!M78,0)</f>
        <v>59365.927696731414</v>
      </c>
      <c r="N98" s="455">
        <f>IF(N$4="X",'3M - LGS'!N73+'Biz DRENE'!N78,0)</f>
        <v>90823.794207262588</v>
      </c>
      <c r="O98" s="455">
        <f>IF(O$4="X",'3M - LGS'!O73+'Biz DRENE'!O78,0)</f>
        <v>118696.14464928802</v>
      </c>
      <c r="P98" s="455">
        <f>IF(P$4="X",'3M - LGS'!P73+'Biz DRENE'!P78,0)</f>
        <v>96577.575073060798</v>
      </c>
      <c r="Q98" s="455">
        <f>IF(Q$4="X",'3M - LGS'!Q73+'Biz DRENE'!Q78,0)</f>
        <v>100731.06864058331</v>
      </c>
      <c r="R98" s="455">
        <f>IF(R$4="X",'3M - LGS'!R73+'Biz DRENE'!R78,0)</f>
        <v>91813.097176534502</v>
      </c>
      <c r="S98" s="455">
        <f>IF(S$4="X",'3M - LGS'!S73+'Biz DRENE'!S78,0)</f>
        <v>122168.62544586118</v>
      </c>
      <c r="T98" s="455">
        <f>IF(T$4="X",'3M - LGS'!T73+'Biz DRENE'!T78,0)</f>
        <v>79512.979661513673</v>
      </c>
      <c r="U98" s="478">
        <f>IF(U$4="X",'3M - LGS'!U73+'Biz DRENE'!U78,0)</f>
        <v>97690.219989440928</v>
      </c>
      <c r="V98" s="478">
        <f>IF(V$4="X",'3M - LGS'!V73+'Biz DRENE'!V78,0)</f>
        <v>89918.568531387093</v>
      </c>
      <c r="W98" s="478">
        <f>IF(W$4="X",'3M - LGS'!W73+'Biz DRENE'!W78,0)</f>
        <v>59792.365671663159</v>
      </c>
      <c r="X98" s="478">
        <f>IF(X$4="X",'3M - LGS'!X73+'Biz DRENE'!X78,0)</f>
        <v>27303.95406656633</v>
      </c>
      <c r="Y98" s="478">
        <f>IF(Y$4="X",'3M - LGS'!Y73+'Biz DRENE'!Y78,0)</f>
        <v>24910.703130489244</v>
      </c>
      <c r="Z98" s="478">
        <f>IF(Z$4="X",'3M - LGS'!Z73+'Biz DRENE'!Z78,0)</f>
        <v>27835.719486109938</v>
      </c>
      <c r="AA98" s="478">
        <f>IF(AA$4="X",'3M - LGS'!AA73+'Biz DRENE'!AA78,0)</f>
        <v>29313.246045733693</v>
      </c>
      <c r="AB98" s="478">
        <f>IF(AB$4="X",'3M - LGS'!AB73+'Biz DRENE'!AB78,0)</f>
        <v>23993.175261331369</v>
      </c>
      <c r="AC98" s="478">
        <f>IF(AC$4="X",'3M - LGS'!AC73+'Biz DRENE'!AC78,0)</f>
        <v>25458.21723991886</v>
      </c>
      <c r="AD98" s="478">
        <f>IF(AD$4="X",'3M - LGS'!AD73+'Biz DRENE'!AD78,0)</f>
        <v>23389.773069480354</v>
      </c>
      <c r="AE98" s="478">
        <f>IF(AE$4="X",'3M - LGS'!AE73+'Biz DRENE'!AE78,0)</f>
        <v>31621.942773903826</v>
      </c>
      <c r="AF98" s="478">
        <f>IF(AF$4="X",'3M - LGS'!AF73+'Biz DRENE'!AF78,0)</f>
        <v>79512.979661513673</v>
      </c>
      <c r="AG98" s="478">
        <f>IF(AG$4="X",'3M - LGS'!AG73+'Biz DRENE'!AG78,0)</f>
        <v>97690.219989440928</v>
      </c>
      <c r="AH98" s="478">
        <f>IF(AH$4="X",'3M - LGS'!AH73+'Biz DRENE'!AH78,0)</f>
        <v>89918.568531387093</v>
      </c>
      <c r="AI98" s="478">
        <f>IF(AI$4="X",'3M - LGS'!AI73+'Biz DRENE'!AI78,0)</f>
        <v>59792.365671663159</v>
      </c>
      <c r="AJ98" s="478">
        <f>IF(AJ$4="X",'3M - LGS'!AJ73+'Biz DRENE'!AJ78,0)</f>
        <v>27303.95406656633</v>
      </c>
      <c r="AK98" s="478">
        <f>IF(AK$4="X",'3M - LGS'!AK73+'Biz DRENE'!AK78,0)</f>
        <v>24910.703130489244</v>
      </c>
      <c r="AL98" s="478">
        <f>IF(AL$4="X",'3M - LGS'!AL73+'Biz DRENE'!AL78,0)</f>
        <v>27835.719486109938</v>
      </c>
      <c r="AM98" s="478">
        <f>IF(AM$4="X",'3M - LGS'!AM73+'Biz DRENE'!AM78,0)</f>
        <v>29313.246045733693</v>
      </c>
    </row>
    <row r="99" spans="1:39" x14ac:dyDescent="0.25">
      <c r="B99" s="46" t="s">
        <v>31</v>
      </c>
      <c r="C99" s="455">
        <f>IF(C$4="X",'4M - SPS'!C73+'Biz DRENE'!C79,0)</f>
        <v>0</v>
      </c>
      <c r="D99" s="455">
        <f>IF(D$4="X",'4M - SPS'!D73+'Biz DRENE'!D79,0)</f>
        <v>82.378565618850558</v>
      </c>
      <c r="E99" s="455">
        <f>IF(E$4="X",'4M - SPS'!E73+'Biz DRENE'!E79,0)</f>
        <v>299.53071908427751</v>
      </c>
      <c r="F99" s="455">
        <f>IF(F$4="X",'4M - SPS'!F73+'Biz DRENE'!F79,0)</f>
        <v>461.80491515534015</v>
      </c>
      <c r="G99" s="455">
        <f>IF(G$4="X",'4M - SPS'!G73+'Biz DRENE'!G79,0)</f>
        <v>1770.3411045767634</v>
      </c>
      <c r="H99" s="455">
        <f>IF(H$4="X",'4M - SPS'!H73+'Biz DRENE'!H79,0)</f>
        <v>8937.1395382724622</v>
      </c>
      <c r="I99" s="455">
        <f>IF(I$4="X",'4M - SPS'!I73+'Biz DRENE'!I79,0)</f>
        <v>14236.294280497459</v>
      </c>
      <c r="J99" s="455">
        <f>IF(J$4="X",'4M - SPS'!J73+'Biz DRENE'!J79,0)</f>
        <v>22991.782385332732</v>
      </c>
      <c r="K99" s="455">
        <f>IF(K$4="X",'4M - SPS'!K73+'Biz DRENE'!K79,0)</f>
        <v>28631.450915721332</v>
      </c>
      <c r="L99" s="455">
        <f>IF(L$4="X",'4M - SPS'!L73+'Biz DRENE'!L79,0)</f>
        <v>13276.136236453602</v>
      </c>
      <c r="M99" s="455">
        <f>IF(M$4="X",'4M - SPS'!M73+'Biz DRENE'!M79,0)</f>
        <v>18926.969508287842</v>
      </c>
      <c r="N99" s="455">
        <f>IF(N$4="X",'4M - SPS'!N73+'Biz DRENE'!N79,0)</f>
        <v>39120.890647264445</v>
      </c>
      <c r="O99" s="455">
        <f>IF(O$4="X",'4M - SPS'!O73+'Biz DRENE'!O79,0)</f>
        <v>55693.494502337264</v>
      </c>
      <c r="P99" s="455">
        <f>IF(P$4="X",'4M - SPS'!P73+'Biz DRENE'!P79,0)</f>
        <v>47119.782671426656</v>
      </c>
      <c r="Q99" s="455">
        <f>IF(Q$4="X",'4M - SPS'!Q73+'Biz DRENE'!Q79,0)</f>
        <v>50079.754797578797</v>
      </c>
      <c r="R99" s="455">
        <f>IF(R$4="X",'4M - SPS'!R73+'Biz DRENE'!R79,0)</f>
        <v>47626.846391274841</v>
      </c>
      <c r="S99" s="455">
        <f>IF(S$4="X",'4M - SPS'!S73+'Biz DRENE'!S79,0)</f>
        <v>61874.289743627553</v>
      </c>
      <c r="T99" s="455">
        <f>IF(T$4="X",'4M - SPS'!T73+'Biz DRENE'!T79,0)</f>
        <v>53587.086872394022</v>
      </c>
      <c r="U99" s="478">
        <f>IF(U$4="X",'4M - SPS'!U73+'Biz DRENE'!U79,0)</f>
        <v>60390.886677939496</v>
      </c>
      <c r="V99" s="478">
        <f>IF(V$4="X",'4M - SPS'!V73+'Biz DRENE'!V79,0)</f>
        <v>59120.689870521383</v>
      </c>
      <c r="W99" s="478">
        <f>IF(W$4="X",'4M - SPS'!W73+'Biz DRENE'!W79,0)</f>
        <v>41428.862553008374</v>
      </c>
      <c r="X99" s="478">
        <f>IF(X$4="X",'4M - SPS'!X73+'Biz DRENE'!X79,0)</f>
        <v>18353.422335176798</v>
      </c>
      <c r="Y99" s="478">
        <f>IF(Y$4="X",'4M - SPS'!Y73+'Biz DRENE'!Y79,0)</f>
        <v>17574.434564466766</v>
      </c>
      <c r="Z99" s="478">
        <f>IF(Z$4="X",'4M - SPS'!Z73+'Biz DRENE'!Z79,0)</f>
        <v>17843.472724938918</v>
      </c>
      <c r="AA99" s="478">
        <f>IF(AA$4="X",'4M - SPS'!AA73+'Biz DRENE'!AA79,0)</f>
        <v>18277.380747904652</v>
      </c>
      <c r="AB99" s="478">
        <f>IF(AB$4="X",'4M - SPS'!AB73+'Biz DRENE'!AB79,0)</f>
        <v>16217.696779627997</v>
      </c>
      <c r="AC99" s="478">
        <f>IF(AC$4="X",'4M - SPS'!AC73+'Biz DRENE'!AC79,0)</f>
        <v>17787.870512143065</v>
      </c>
      <c r="AD99" s="478">
        <f>IF(AD$4="X",'4M - SPS'!AD73+'Biz DRENE'!AD79,0)</f>
        <v>16742.833119785697</v>
      </c>
      <c r="AE99" s="478">
        <f>IF(AE$4="X",'4M - SPS'!AE73+'Biz DRENE'!AE79,0)</f>
        <v>21260.431681508711</v>
      </c>
      <c r="AF99" s="478">
        <f>IF(AF$4="X",'4M - SPS'!AF73+'Biz DRENE'!AF79,0)</f>
        <v>53587.086872394022</v>
      </c>
      <c r="AG99" s="478">
        <f>IF(AG$4="X",'4M - SPS'!AG73+'Biz DRENE'!AG79,0)</f>
        <v>60390.886677939496</v>
      </c>
      <c r="AH99" s="478">
        <f>IF(AH$4="X",'4M - SPS'!AH73+'Biz DRENE'!AH79,0)</f>
        <v>59120.689870521383</v>
      </c>
      <c r="AI99" s="478">
        <f>IF(AI$4="X",'4M - SPS'!AI73+'Biz DRENE'!AI79,0)</f>
        <v>41428.862553008374</v>
      </c>
      <c r="AJ99" s="478">
        <f>IF(AJ$4="X",'4M - SPS'!AJ73+'Biz DRENE'!AJ79,0)</f>
        <v>18353.422335176798</v>
      </c>
      <c r="AK99" s="478">
        <f>IF(AK$4="X",'4M - SPS'!AK73+'Biz DRENE'!AK79,0)</f>
        <v>17574.434564466766</v>
      </c>
      <c r="AL99" s="478">
        <f>IF(AL$4="X",'4M - SPS'!AL73+'Biz DRENE'!AL79,0)</f>
        <v>17843.472724938918</v>
      </c>
      <c r="AM99" s="478">
        <f>IF(AM$4="X",'4M - SPS'!AM73+'Biz DRENE'!AM79,0)</f>
        <v>18277.380747904652</v>
      </c>
    </row>
    <row r="100" spans="1:39" ht="15.75" thickBot="1" x14ac:dyDescent="0.3">
      <c r="B100" s="26" t="s">
        <v>32</v>
      </c>
      <c r="C100" s="460">
        <f>IF(C$4="X",'11M - LPS'!C73+'Biz DRENE'!C80,0)</f>
        <v>0</v>
      </c>
      <c r="D100" s="460">
        <f>IF(D$4="X",'11M - LPS'!D73+'Biz DRENE'!D80,0)</f>
        <v>25.642650754791383</v>
      </c>
      <c r="E100" s="460">
        <f>IF(E$4="X",'11M - LPS'!E73+'Biz DRENE'!E80,0)</f>
        <v>71.086372021532426</v>
      </c>
      <c r="F100" s="460">
        <f>IF(F$4="X",'11M - LPS'!F73+'Biz DRENE'!F80,0)</f>
        <v>99.127079434723441</v>
      </c>
      <c r="G100" s="460">
        <f>IF(G$4="X",'11M - LPS'!G73+'Biz DRENE'!G80,0)</f>
        <v>140.93705063266265</v>
      </c>
      <c r="H100" s="460">
        <f>IF(H$4="X",'11M - LPS'!H73+'Biz DRENE'!H80,0)</f>
        <v>194.01684334374136</v>
      </c>
      <c r="I100" s="460">
        <f>IF(I$4="X",'11M - LPS'!I73+'Biz DRENE'!I80,0)</f>
        <v>353.61778272289013</v>
      </c>
      <c r="J100" s="460">
        <f>IF(J$4="X",'11M - LPS'!J73+'Biz DRENE'!J80,0)</f>
        <v>4527.9594554601499</v>
      </c>
      <c r="K100" s="460">
        <f>IF(K$4="X",'11M - LPS'!K73+'Biz DRENE'!K80,0)</f>
        <v>5546.1269992750076</v>
      </c>
      <c r="L100" s="460">
        <f>IF(L$4="X",'11M - LPS'!L73+'Biz DRENE'!L80,0)</f>
        <v>651.50772940049876</v>
      </c>
      <c r="M100" s="460">
        <f>IF(M$4="X",'11M - LPS'!M73+'Biz DRENE'!M80,0)</f>
        <v>438.67922778839056</v>
      </c>
      <c r="N100" s="460">
        <f>IF(N$4="X",'11M - LPS'!N73+'Biz DRENE'!N80,0)</f>
        <v>1086.1540592226738</v>
      </c>
      <c r="O100" s="460">
        <f>IF(O$4="X",'11M - LPS'!O73+'Biz DRENE'!O80,0)</f>
        <v>1750.3759523308627</v>
      </c>
      <c r="P100" s="460">
        <f>IF(P$4="X",'11M - LPS'!P73+'Biz DRENE'!P80,0)</f>
        <v>1278.7406478138735</v>
      </c>
      <c r="Q100" s="460">
        <f>IF(Q$4="X",'11M - LPS'!Q73+'Biz DRENE'!Q80,0)</f>
        <v>1562.296864054174</v>
      </c>
      <c r="R100" s="460">
        <f>IF(R$4="X",'11M - LPS'!R73+'Biz DRENE'!R80,0)</f>
        <v>2258.2160986546642</v>
      </c>
      <c r="S100" s="460">
        <f>IF(S$4="X",'11M - LPS'!S73+'Biz DRENE'!S80,0)</f>
        <v>4984.2558282957707</v>
      </c>
      <c r="T100" s="460">
        <f>IF(T$4="X",'11M - LPS'!T73+'Biz DRENE'!T80,0)</f>
        <v>2615.9393303181901</v>
      </c>
      <c r="U100" s="479">
        <f>IF(U$4="X",'11M - LPS'!U73+'Biz DRENE'!U80,0)</f>
        <v>3084.1419955418355</v>
      </c>
      <c r="V100" s="479">
        <f>IF(V$4="X",'11M - LPS'!V73+'Biz DRENE'!V80,0)</f>
        <v>2460.9583048145032</v>
      </c>
      <c r="W100" s="479">
        <f>IF(W$4="X",'11M - LPS'!W73+'Biz DRENE'!W80,0)</f>
        <v>2451.6826633403693</v>
      </c>
      <c r="X100" s="479">
        <f>IF(X$4="X",'11M - LPS'!X73+'Biz DRENE'!X80,0)</f>
        <v>1841.2534931911132</v>
      </c>
      <c r="Y100" s="479">
        <f>IF(Y$4="X",'11M - LPS'!Y73+'Biz DRENE'!Y80,0)</f>
        <v>1335.8743213138509</v>
      </c>
      <c r="Z100" s="479">
        <f>IF(Z$4="X",'11M - LPS'!Z73+'Biz DRENE'!Z80,0)</f>
        <v>1318.5168481118737</v>
      </c>
      <c r="AA100" s="479">
        <f>IF(AA$4="X",'11M - LPS'!AA73+'Biz DRENE'!AA80,0)</f>
        <v>1458.4256221376022</v>
      </c>
      <c r="AB100" s="479">
        <f>IF(AB$4="X",'11M - LPS'!AB73+'Biz DRENE'!AB80,0)</f>
        <v>1034.9305023027462</v>
      </c>
      <c r="AC100" s="479">
        <f>IF(AC$4="X",'11M - LPS'!AC73+'Biz DRENE'!AC80,0)</f>
        <v>1192.0633248756685</v>
      </c>
      <c r="AD100" s="479">
        <f>IF(AD$4="X",'11M - LPS'!AD73+'Biz DRENE'!AD80,0)</f>
        <v>1175.1307459199468</v>
      </c>
      <c r="AE100" s="479">
        <f>IF(AE$4="X",'11M - LPS'!AE73+'Biz DRENE'!AE80,0)</f>
        <v>1638.9024128050048</v>
      </c>
      <c r="AF100" s="479">
        <f>IF(AF$4="X",'11M - LPS'!AF73+'Biz DRENE'!AF80,0)</f>
        <v>2615.9393303181901</v>
      </c>
      <c r="AG100" s="479">
        <f>IF(AG$4="X",'11M - LPS'!AG73+'Biz DRENE'!AG80,0)</f>
        <v>3084.1419955418355</v>
      </c>
      <c r="AH100" s="479">
        <f>IF(AH$4="X",'11M - LPS'!AH73+'Biz DRENE'!AH80,0)</f>
        <v>2460.9583048145032</v>
      </c>
      <c r="AI100" s="479">
        <f>IF(AI$4="X",'11M - LPS'!AI73+'Biz DRENE'!AI80,0)</f>
        <v>2451.6826633403693</v>
      </c>
      <c r="AJ100" s="479">
        <f>IF(AJ$4="X",'11M - LPS'!AJ73+'Biz DRENE'!AJ80,0)</f>
        <v>1841.2534931911132</v>
      </c>
      <c r="AK100" s="479">
        <f>IF(AK$4="X",'11M - LPS'!AK73+'Biz DRENE'!AK80,0)</f>
        <v>1335.8743213138509</v>
      </c>
      <c r="AL100" s="479">
        <f>IF(AL$4="X",'11M - LPS'!AL73+'Biz DRENE'!AL80,0)</f>
        <v>1318.5168481118737</v>
      </c>
      <c r="AM100" s="479">
        <f>IF(AM$4="X",'11M - LPS'!AM73+'Biz DRENE'!AM80,0)</f>
        <v>1458.4256221376022</v>
      </c>
    </row>
    <row r="101" spans="1:39" s="1" customFormat="1" ht="15.75" thickBot="1" x14ac:dyDescent="0.3">
      <c r="B101" s="47" t="s">
        <v>33</v>
      </c>
      <c r="C101" s="474">
        <f>SUM(C96:C100)</f>
        <v>172.67344224990327</v>
      </c>
      <c r="D101" s="461">
        <f t="shared" ref="D101:K101" si="101">SUM(D96:D100)</f>
        <v>3401.6310903887279</v>
      </c>
      <c r="E101" s="461">
        <f t="shared" si="101"/>
        <v>13950.415547943798</v>
      </c>
      <c r="F101" s="461">
        <f t="shared" si="101"/>
        <v>23837.189460158952</v>
      </c>
      <c r="G101" s="461">
        <f t="shared" si="101"/>
        <v>50800.876499216683</v>
      </c>
      <c r="H101" s="461">
        <f t="shared" si="101"/>
        <v>247778.12974059061</v>
      </c>
      <c r="I101" s="461">
        <f t="shared" si="101"/>
        <v>414822.91655569541</v>
      </c>
      <c r="J101" s="461">
        <f t="shared" si="101"/>
        <v>496338.82829568634</v>
      </c>
      <c r="K101" s="461">
        <f t="shared" si="101"/>
        <v>374537.967007345</v>
      </c>
      <c r="L101" s="461">
        <f t="shared" ref="L101:AM101" si="102">SUM(L96:L100)</f>
        <v>147509.51803911707</v>
      </c>
      <c r="M101" s="461">
        <f t="shared" si="102"/>
        <v>177204.71239327075</v>
      </c>
      <c r="N101" s="461">
        <f t="shared" si="102"/>
        <v>308455.35005597275</v>
      </c>
      <c r="O101" s="461">
        <f t="shared" si="102"/>
        <v>382579.96750913729</v>
      </c>
      <c r="P101" s="461">
        <f t="shared" si="102"/>
        <v>312156.95595765393</v>
      </c>
      <c r="Q101" s="461">
        <f t="shared" si="102"/>
        <v>301324.280769968</v>
      </c>
      <c r="R101" s="461">
        <f t="shared" si="102"/>
        <v>264452.43655293324</v>
      </c>
      <c r="S101" s="461">
        <f t="shared" si="102"/>
        <v>362930.10264787759</v>
      </c>
      <c r="T101" s="461">
        <f t="shared" si="102"/>
        <v>310761.3145713312</v>
      </c>
      <c r="U101" s="39">
        <f t="shared" si="102"/>
        <v>395141.31630462687</v>
      </c>
      <c r="V101" s="39">
        <f t="shared" si="102"/>
        <v>367896.95944312337</v>
      </c>
      <c r="W101" s="39">
        <f t="shared" si="102"/>
        <v>223055.51370585649</v>
      </c>
      <c r="X101" s="39">
        <f t="shared" si="102"/>
        <v>83501.387610373466</v>
      </c>
      <c r="Y101" s="39">
        <f t="shared" si="102"/>
        <v>77492.296135582292</v>
      </c>
      <c r="Z101" s="39">
        <f t="shared" si="102"/>
        <v>89403.222091418342</v>
      </c>
      <c r="AA101" s="39">
        <f t="shared" si="102"/>
        <v>91813.275590548976</v>
      </c>
      <c r="AB101" s="39">
        <f t="shared" si="102"/>
        <v>75782.025742614598</v>
      </c>
      <c r="AC101" s="39">
        <f t="shared" si="102"/>
        <v>79153.393844268867</v>
      </c>
      <c r="AD101" s="39">
        <f t="shared" si="102"/>
        <v>72337.674121797667</v>
      </c>
      <c r="AE101" s="39">
        <f t="shared" si="102"/>
        <v>105617.23226713471</v>
      </c>
      <c r="AF101" s="39">
        <f t="shared" si="102"/>
        <v>310761.3145713312</v>
      </c>
      <c r="AG101" s="39">
        <f t="shared" si="102"/>
        <v>395141.31630462687</v>
      </c>
      <c r="AH101" s="39">
        <f t="shared" si="102"/>
        <v>367896.95944312337</v>
      </c>
      <c r="AI101" s="39">
        <f t="shared" si="102"/>
        <v>223055.51370585649</v>
      </c>
      <c r="AJ101" s="39">
        <f t="shared" si="102"/>
        <v>83501.387610373466</v>
      </c>
      <c r="AK101" s="39">
        <f t="shared" si="102"/>
        <v>77492.296135582292</v>
      </c>
      <c r="AL101" s="39">
        <f t="shared" si="102"/>
        <v>89403.222091418342</v>
      </c>
      <c r="AM101" s="39">
        <f t="shared" si="102"/>
        <v>91813.275590548976</v>
      </c>
    </row>
    <row r="102" spans="1:39" ht="15.75" thickBot="1" x14ac:dyDescent="0.3">
      <c r="C102" s="458"/>
      <c r="D102" s="458"/>
      <c r="E102" s="458"/>
      <c r="F102" s="458"/>
      <c r="G102" s="458"/>
      <c r="H102" s="458"/>
      <c r="I102" s="458"/>
      <c r="J102" s="458"/>
      <c r="K102" s="458"/>
      <c r="L102" s="458"/>
      <c r="M102" s="458"/>
      <c r="N102" s="458"/>
      <c r="O102" s="458"/>
      <c r="P102" s="458"/>
      <c r="Q102" s="458"/>
      <c r="R102" s="458"/>
      <c r="S102" s="458"/>
      <c r="T102" s="458"/>
    </row>
    <row r="103" spans="1:39" ht="15.75" thickBot="1" x14ac:dyDescent="0.3">
      <c r="B103" s="50" t="s">
        <v>149</v>
      </c>
      <c r="C103" s="462">
        <f>C95</f>
        <v>45292</v>
      </c>
      <c r="D103" s="462">
        <f t="shared" ref="D103:AM103" si="103">D95</f>
        <v>45323</v>
      </c>
      <c r="E103" s="462">
        <f t="shared" si="103"/>
        <v>45352</v>
      </c>
      <c r="F103" s="462">
        <f t="shared" si="103"/>
        <v>45383</v>
      </c>
      <c r="G103" s="462">
        <f t="shared" si="103"/>
        <v>45413</v>
      </c>
      <c r="H103" s="462">
        <f t="shared" si="103"/>
        <v>45444</v>
      </c>
      <c r="I103" s="462">
        <f t="shared" si="103"/>
        <v>45474</v>
      </c>
      <c r="J103" s="462">
        <f t="shared" si="103"/>
        <v>45505</v>
      </c>
      <c r="K103" s="462">
        <f t="shared" si="103"/>
        <v>45536</v>
      </c>
      <c r="L103" s="462">
        <f t="shared" si="103"/>
        <v>45566</v>
      </c>
      <c r="M103" s="462">
        <f t="shared" si="103"/>
        <v>45597</v>
      </c>
      <c r="N103" s="462">
        <f t="shared" si="103"/>
        <v>45627</v>
      </c>
      <c r="O103" s="462">
        <f t="shared" si="103"/>
        <v>45658</v>
      </c>
      <c r="P103" s="462">
        <f t="shared" si="103"/>
        <v>45689</v>
      </c>
      <c r="Q103" s="462">
        <f t="shared" si="103"/>
        <v>45717</v>
      </c>
      <c r="R103" s="462">
        <f t="shared" si="103"/>
        <v>45748</v>
      </c>
      <c r="S103" s="462">
        <f t="shared" si="103"/>
        <v>45778</v>
      </c>
      <c r="T103" s="462">
        <f t="shared" si="103"/>
        <v>45809</v>
      </c>
      <c r="U103" s="49">
        <f t="shared" si="103"/>
        <v>45839</v>
      </c>
      <c r="V103" s="49">
        <f t="shared" si="103"/>
        <v>45870</v>
      </c>
      <c r="W103" s="49">
        <f t="shared" si="103"/>
        <v>45901</v>
      </c>
      <c r="X103" s="49">
        <f t="shared" si="103"/>
        <v>45931</v>
      </c>
      <c r="Y103" s="49">
        <f t="shared" si="103"/>
        <v>45962</v>
      </c>
      <c r="Z103" s="49">
        <f t="shared" si="103"/>
        <v>45992</v>
      </c>
      <c r="AA103" s="49">
        <f t="shared" si="103"/>
        <v>46023</v>
      </c>
      <c r="AB103" s="49">
        <f t="shared" si="103"/>
        <v>46054</v>
      </c>
      <c r="AC103" s="49">
        <f t="shared" si="103"/>
        <v>46082</v>
      </c>
      <c r="AD103" s="49">
        <f t="shared" si="103"/>
        <v>46113</v>
      </c>
      <c r="AE103" s="49">
        <f t="shared" si="103"/>
        <v>46143</v>
      </c>
      <c r="AF103" s="49">
        <f t="shared" si="103"/>
        <v>46174</v>
      </c>
      <c r="AG103" s="49">
        <f t="shared" si="103"/>
        <v>46204</v>
      </c>
      <c r="AH103" s="49">
        <f t="shared" si="103"/>
        <v>46235</v>
      </c>
      <c r="AI103" s="49">
        <f t="shared" si="103"/>
        <v>46266</v>
      </c>
      <c r="AJ103" s="49">
        <f t="shared" si="103"/>
        <v>46296</v>
      </c>
      <c r="AK103" s="49">
        <f t="shared" si="103"/>
        <v>46327</v>
      </c>
      <c r="AL103" s="49">
        <f t="shared" si="103"/>
        <v>46357</v>
      </c>
      <c r="AM103" s="49">
        <f t="shared" si="103"/>
        <v>46388</v>
      </c>
    </row>
    <row r="104" spans="1:39" x14ac:dyDescent="0.25">
      <c r="B104" s="51" t="s">
        <v>28</v>
      </c>
      <c r="C104" s="463">
        <f>IF(C$4="X",' LI 1M - RES'!C61,0)</f>
        <v>0</v>
      </c>
      <c r="D104" s="463">
        <f>IF(D$4="X",' LI 1M - RES'!D61,0)</f>
        <v>0</v>
      </c>
      <c r="E104" s="463">
        <f>IF(E$4="X",' LI 1M - RES'!E61,0)</f>
        <v>1341.2235665597234</v>
      </c>
      <c r="F104" s="463">
        <f>IF(F$4="X",' LI 1M - RES'!F61,0)</f>
        <v>3027.2437695717799</v>
      </c>
      <c r="G104" s="463">
        <f>IF(G$4="X",' LI 1M - RES'!G61,0)</f>
        <v>4068.8018842453207</v>
      </c>
      <c r="H104" s="463">
        <f>IF(H$4="X",' LI 1M - RES'!H61,0)</f>
        <v>23090.679650830709</v>
      </c>
      <c r="I104" s="463">
        <f>IF(I$4="X",' LI 1M - RES'!I61,0)</f>
        <v>41675.107043385629</v>
      </c>
      <c r="J104" s="463">
        <f>IF(J$4="X",' LI 1M - RES'!J61,0)</f>
        <v>44619.837156280235</v>
      </c>
      <c r="K104" s="463">
        <f>IF(K$4="X",' LI 1M - RES'!K61,0)</f>
        <v>27683.876488579332</v>
      </c>
      <c r="L104" s="463">
        <f>IF(L$4="X",' LI 1M - RES'!L61,0)</f>
        <v>14429.774099132324</v>
      </c>
      <c r="M104" s="463">
        <f>IF(M$4="X",' LI 1M - RES'!M61,0)</f>
        <v>30454.255023088699</v>
      </c>
      <c r="N104" s="463">
        <f>IF(N$4="X",' LI 1M - RES'!N61,0)</f>
        <v>55795.048851862397</v>
      </c>
      <c r="O104" s="463">
        <f>IF(O$4="X",' LI 1M - RES'!O61,0)</f>
        <v>58466.930586936935</v>
      </c>
      <c r="P104" s="463">
        <f>IF(P$4="X",' LI 1M - RES'!P61,0)</f>
        <v>48774.291946034624</v>
      </c>
      <c r="Q104" s="463">
        <f>IF(Q$4="X",' LI 1M - RES'!Q61,0)</f>
        <v>37808.95549490409</v>
      </c>
      <c r="R104" s="463">
        <f>IF(R$4="X",' LI 1M - RES'!R61,0)</f>
        <v>20303.379806563284</v>
      </c>
      <c r="S104" s="463">
        <f>IF(S$4="X",' LI 1M - RES'!S61,0)</f>
        <v>16279.547894740335</v>
      </c>
      <c r="T104" s="463">
        <f>IF(T$4="X",' LI 1M - RES'!T61,0)</f>
        <v>-30580.560274237239</v>
      </c>
      <c r="U104" s="480">
        <f>IF(U$4="X",' LI 1M - RES'!U61,0)</f>
        <v>-38919.391708168747</v>
      </c>
      <c r="V104" s="480">
        <f>IF(V$4="X",' LI 1M - RES'!V61,0)</f>
        <v>-37600.111989817022</v>
      </c>
      <c r="W104" s="480">
        <f>IF(W$4="X",' LI 1M - RES'!W61,0)</f>
        <v>-19555.223062043409</v>
      </c>
      <c r="X104" s="480">
        <f>IF(X$4="X",' LI 1M - RES'!X61,0)</f>
        <v>1625.6391476444824</v>
      </c>
      <c r="Y104" s="480">
        <f>IF(Y$4="X",' LI 1M - RES'!Y61,0)</f>
        <v>10483.645903018718</v>
      </c>
      <c r="Z104" s="480">
        <f>IF(Z$4="X",' LI 1M - RES'!Z61,0)</f>
        <v>20718.243521255372</v>
      </c>
      <c r="AA104" s="480">
        <f>IF(AA$4="X",' LI 1M - RES'!AA61,0)</f>
        <v>20747.235373645981</v>
      </c>
      <c r="AB104" s="480">
        <f>IF(AB$4="X",' LI 1M - RES'!AB61,0)</f>
        <v>17193.750956648433</v>
      </c>
      <c r="AC104" s="480">
        <f>IF(AC$4="X",' LI 1M - RES'!AC61,0)</f>
        <v>12088.859546419968</v>
      </c>
      <c r="AD104" s="480">
        <f>IF(AD$4="X",' LI 1M - RES'!AD61,0)</f>
        <v>2387.0687420206759</v>
      </c>
      <c r="AE104" s="480">
        <f>IF(AE$4="X",' LI 1M - RES'!AE61,0)</f>
        <v>-5524.211379559636</v>
      </c>
      <c r="AF104" s="480">
        <f>IF(AF$4="X",' LI 1M - RES'!AF61,0)</f>
        <v>-30580.560274237239</v>
      </c>
      <c r="AG104" s="480">
        <f>IF(AG$4="X",' LI 1M - RES'!AG61,0)</f>
        <v>-38919.391708168747</v>
      </c>
      <c r="AH104" s="480">
        <f>IF(AH$4="X",' LI 1M - RES'!AH61,0)</f>
        <v>-37600.111989817022</v>
      </c>
      <c r="AI104" s="480">
        <f>IF(AI$4="X",' LI 1M - RES'!AI61,0)</f>
        <v>-19555.223062043409</v>
      </c>
      <c r="AJ104" s="480">
        <f>IF(AJ$4="X",' LI 1M - RES'!AJ61,0)</f>
        <v>1625.6391476444824</v>
      </c>
      <c r="AK104" s="480">
        <f>IF(AK$4="X",' LI 1M - RES'!AK61,0)</f>
        <v>10483.645903018718</v>
      </c>
      <c r="AL104" s="480">
        <f>IF(AL$4="X",' LI 1M - RES'!AL61,0)</f>
        <v>20718.243521255372</v>
      </c>
      <c r="AM104" s="480">
        <f>IF(AM$4="X",' LI 1M - RES'!AM61,0)</f>
        <v>20747.235373645981</v>
      </c>
    </row>
    <row r="105" spans="1:39" x14ac:dyDescent="0.25">
      <c r="B105" s="46" t="s">
        <v>29</v>
      </c>
      <c r="C105" s="455">
        <f>IF(C$4="X",'LI 2M - SGS'!C73,0)</f>
        <v>0</v>
      </c>
      <c r="D105" s="455">
        <f>IF(D$4="X",'LI 2M - SGS'!D73,0)</f>
        <v>324.73332722472372</v>
      </c>
      <c r="E105" s="455">
        <f>IF(E$4="X",'LI 2M - SGS'!E73,0)</f>
        <v>1459.6670019797675</v>
      </c>
      <c r="F105" s="455">
        <f>IF(F$4="X",'LI 2M - SGS'!F73,0)</f>
        <v>3531.229545376716</v>
      </c>
      <c r="G105" s="455">
        <f>IF(G$4="X",'LI 2M - SGS'!G73,0)</f>
        <v>6069.7420801014887</v>
      </c>
      <c r="H105" s="455">
        <f>IF(H$4="X",'LI 2M - SGS'!H73,0)</f>
        <v>8406.35223112126</v>
      </c>
      <c r="I105" s="455">
        <f>IF(I$4="X",'LI 2M - SGS'!I73,0)</f>
        <v>12673.948854690781</v>
      </c>
      <c r="J105" s="455">
        <f>IF(J$4="X",'LI 2M - SGS'!J73,0)</f>
        <v>11329.114187071569</v>
      </c>
      <c r="K105" s="455">
        <f>IF(K$4="X",'LI 2M - SGS'!K73,0)</f>
        <v>12104.863508222435</v>
      </c>
      <c r="L105" s="455">
        <f>IF(L$4="X",'LI 2M - SGS'!L73,0)</f>
        <v>9960.8137873899141</v>
      </c>
      <c r="M105" s="455">
        <f>IF(M$4="X",'LI 2M - SGS'!M73,0)</f>
        <v>9789.2362131901118</v>
      </c>
      <c r="N105" s="455">
        <f>IF(N$4="X",'LI 2M - SGS'!N73,0)</f>
        <v>11311.989994736061</v>
      </c>
      <c r="O105" s="455">
        <f>IF(O$4="X",'LI 2M - SGS'!O73,0)</f>
        <v>12190.80492827188</v>
      </c>
      <c r="P105" s="455">
        <f>IF(P$4="X",'LI 2M - SGS'!P73,0)</f>
        <v>9199.8350013251493</v>
      </c>
      <c r="Q105" s="455">
        <f>IF(Q$4="X",'LI 2M - SGS'!Q73,0)</f>
        <v>10286.580656185219</v>
      </c>
      <c r="R105" s="455">
        <f>IF(R$4="X",'LI 2M - SGS'!R73,0)</f>
        <v>11184.264835655102</v>
      </c>
      <c r="S105" s="455">
        <f>IF(S$4="X",'LI 2M - SGS'!S73,0)</f>
        <v>14365.32300653476</v>
      </c>
      <c r="T105" s="455">
        <f>IF(T$4="X",'LI 2M - SGS'!T73,0)</f>
        <v>-8649.7356835142418</v>
      </c>
      <c r="U105" s="478">
        <f>IF(U$4="X",'LI 2M - SGS'!U73,0)</f>
        <v>-12050.561115898481</v>
      </c>
      <c r="V105" s="478">
        <f>IF(V$4="X",'LI 2M - SGS'!V73,0)</f>
        <v>-12164.853673597152</v>
      </c>
      <c r="W105" s="478">
        <f>IF(W$4="X",'LI 2M - SGS'!W73,0)</f>
        <v>-1848.7945883320467</v>
      </c>
      <c r="X105" s="478">
        <f>IF(X$4="X",'LI 2M - SGS'!X73,0)</f>
        <v>1137.8891336052479</v>
      </c>
      <c r="Y105" s="478">
        <f>IF(Y$4="X",'LI 2M - SGS'!Y73,0)</f>
        <v>-1638.2330696577001</v>
      </c>
      <c r="Z105" s="478">
        <f>IF(Z$4="X",'LI 2M - SGS'!Z73,0)</f>
        <v>-4450.2043101322533</v>
      </c>
      <c r="AA105" s="478">
        <f>IF(AA$4="X",'LI 2M - SGS'!AA73,0)</f>
        <v>-4055.2039323818431</v>
      </c>
      <c r="AB105" s="478">
        <f>IF(AB$4="X",'LI 2M - SGS'!AB73,0)</f>
        <v>-3682.5984545648062</v>
      </c>
      <c r="AC105" s="478">
        <f>IF(AC$4="X",'LI 2M - SGS'!AC73,0)</f>
        <v>-2181.7867687778535</v>
      </c>
      <c r="AD105" s="478">
        <f>IF(AD$4="X",'LI 2M - SGS'!AD73,0)</f>
        <v>77.275491669537843</v>
      </c>
      <c r="AE105" s="478">
        <f>IF(AE$4="X",'LI 2M - SGS'!AE73,0)</f>
        <v>603.02258835080545</v>
      </c>
      <c r="AF105" s="478">
        <f>IF(AF$4="X",'LI 2M - SGS'!AF73,0)</f>
        <v>-8649.7356835142418</v>
      </c>
      <c r="AG105" s="478">
        <f>IF(AG$4="X",'LI 2M - SGS'!AG73,0)</f>
        <v>-12050.561115898481</v>
      </c>
      <c r="AH105" s="478">
        <f>IF(AH$4="X",'LI 2M - SGS'!AH73,0)</f>
        <v>-12164.853673597152</v>
      </c>
      <c r="AI105" s="478">
        <f>IF(AI$4="X",'LI 2M - SGS'!AI73,0)</f>
        <v>-1848.7945883320467</v>
      </c>
      <c r="AJ105" s="478">
        <f>IF(AJ$4="X",'LI 2M - SGS'!AJ73,0)</f>
        <v>1137.8891336052479</v>
      </c>
      <c r="AK105" s="478">
        <f>IF(AK$4="X",'LI 2M - SGS'!AK73,0)</f>
        <v>-1638.2330696577001</v>
      </c>
      <c r="AL105" s="478">
        <f>IF(AL$4="X",'LI 2M - SGS'!AL73,0)</f>
        <v>-4450.2043101322533</v>
      </c>
      <c r="AM105" s="478">
        <f>IF(AM$4="X",'LI 2M - SGS'!AM73,0)</f>
        <v>-4055.2039323818431</v>
      </c>
    </row>
    <row r="106" spans="1:39" x14ac:dyDescent="0.25">
      <c r="B106" s="46" t="s">
        <v>30</v>
      </c>
      <c r="C106" s="455">
        <f>IF(C$4="X",'LI 3M - LGS'!C73,0)</f>
        <v>0</v>
      </c>
      <c r="D106" s="455">
        <f>IF(D$4="X",'LI 3M - LGS'!D73,0)</f>
        <v>86.251304116058051</v>
      </c>
      <c r="E106" s="455">
        <f>IF(E$4="X",'LI 3M - LGS'!E73,0)</f>
        <v>3228.1348071861271</v>
      </c>
      <c r="F106" s="455">
        <f>IF(F$4="X",'LI 3M - LGS'!F73,0)</f>
        <v>7277.5177246531603</v>
      </c>
      <c r="G106" s="455">
        <f>IF(G$4="X",'LI 3M - LGS'!G73,0)</f>
        <v>11685.544285746626</v>
      </c>
      <c r="H106" s="455">
        <f>IF(H$4="X",'LI 3M - LGS'!H73,0)</f>
        <v>23828.117095544061</v>
      </c>
      <c r="I106" s="455">
        <f>IF(I$4="X",'LI 3M - LGS'!I73,0)</f>
        <v>37640.709468098612</v>
      </c>
      <c r="J106" s="455">
        <f>IF(J$4="X",'LI 3M - LGS'!J73,0)</f>
        <v>34925.114645760972</v>
      </c>
      <c r="K106" s="455">
        <f>IF(K$4="X",'LI 3M - LGS'!K73,0)</f>
        <v>36086.419204675229</v>
      </c>
      <c r="L106" s="455">
        <f>IF(L$4="X",'LI 3M - LGS'!L73,0)</f>
        <v>22794.13125995162</v>
      </c>
      <c r="M106" s="455">
        <f>IF(M$4="X",'LI 3M - LGS'!M73,0)</f>
        <v>18836.467108751309</v>
      </c>
      <c r="N106" s="455">
        <f>IF(N$4="X",'LI 3M - LGS'!N73,0)</f>
        <v>19711.661396374322</v>
      </c>
      <c r="O106" s="455">
        <f>IF(O$4="X",'LI 3M - LGS'!O73,0)</f>
        <v>21833.197286018109</v>
      </c>
      <c r="P106" s="455">
        <f>IF(P$4="X",'LI 3M - LGS'!P73,0)</f>
        <v>16713.740908159747</v>
      </c>
      <c r="Q106" s="455">
        <f>IF(Q$4="X",'LI 3M - LGS'!Q73,0)</f>
        <v>18766.589565544538</v>
      </c>
      <c r="R106" s="455">
        <f>IF(R$4="X",'LI 3M - LGS'!R73,0)</f>
        <v>18605.586045800468</v>
      </c>
      <c r="S106" s="455">
        <f>IF(S$4="X",'LI 3M - LGS'!S73,0)</f>
        <v>23423.475830127962</v>
      </c>
      <c r="T106" s="455">
        <f>IF(T$4="X",'LI 3M - LGS'!T73,0)</f>
        <v>2069.2567698864514</v>
      </c>
      <c r="U106" s="478">
        <f>IF(U$4="X",'LI 3M - LGS'!U73,0)</f>
        <v>2534.4059866254461</v>
      </c>
      <c r="V106" s="478">
        <f>IF(V$4="X",'LI 3M - LGS'!V73,0)</f>
        <v>2084.8980181619863</v>
      </c>
      <c r="W106" s="478">
        <f>IF(W$4="X",'LI 3M - LGS'!W73,0)</f>
        <v>2115.2798935002274</v>
      </c>
      <c r="X106" s="478">
        <f>IF(X$4="X",'LI 3M - LGS'!X73,0)</f>
        <v>1348.2107593496503</v>
      </c>
      <c r="Y106" s="478">
        <f>IF(Y$4="X",'LI 3M - LGS'!Y73,0)</f>
        <v>1102.8454740389823</v>
      </c>
      <c r="Z106" s="478">
        <f>IF(Z$4="X",'LI 3M - LGS'!Z73,0)</f>
        <v>1132.3192120979597</v>
      </c>
      <c r="AA106" s="478">
        <f>IF(AA$4="X",'LI 3M - LGS'!AA73,0)</f>
        <v>1234.8362643402268</v>
      </c>
      <c r="AB106" s="478">
        <f>IF(AB$4="X",'LI 3M - LGS'!AB73,0)</f>
        <v>958.5343654760411</v>
      </c>
      <c r="AC106" s="478">
        <f>IF(AC$4="X",'LI 3M - LGS'!AC73,0)</f>
        <v>1091.9625431398456</v>
      </c>
      <c r="AD106" s="478">
        <f>IF(AD$4="X",'LI 3M - LGS'!AD73,0)</f>
        <v>1086.0557851792048</v>
      </c>
      <c r="AE106" s="478">
        <f>IF(AE$4="X",'LI 3M - LGS'!AE73,0)</f>
        <v>1394.0887250945275</v>
      </c>
      <c r="AF106" s="478">
        <f>IF(AF$4="X",'LI 3M - LGS'!AF73,0)</f>
        <v>2069.2567698864514</v>
      </c>
      <c r="AG106" s="478">
        <f>IF(AG$4="X",'LI 3M - LGS'!AG73,0)</f>
        <v>2534.4059866254461</v>
      </c>
      <c r="AH106" s="478">
        <f>IF(AH$4="X",'LI 3M - LGS'!AH73,0)</f>
        <v>2084.8980181619863</v>
      </c>
      <c r="AI106" s="478">
        <f>IF(AI$4="X",'LI 3M - LGS'!AI73,0)</f>
        <v>2115.2798935002274</v>
      </c>
      <c r="AJ106" s="478">
        <f>IF(AJ$4="X",'LI 3M - LGS'!AJ73,0)</f>
        <v>1348.2107593496503</v>
      </c>
      <c r="AK106" s="478">
        <f>IF(AK$4="X",'LI 3M - LGS'!AK73,0)</f>
        <v>1102.8454740389823</v>
      </c>
      <c r="AL106" s="478">
        <f>IF(AL$4="X",'LI 3M - LGS'!AL73,0)</f>
        <v>1132.3192120979597</v>
      </c>
      <c r="AM106" s="478">
        <f>IF(AM$4="X",'LI 3M - LGS'!AM73,0)</f>
        <v>1234.8362643402268</v>
      </c>
    </row>
    <row r="107" spans="1:39" x14ac:dyDescent="0.25">
      <c r="B107" s="46" t="s">
        <v>31</v>
      </c>
      <c r="C107" s="455">
        <f>IF(C$4="X",'LI 4M - SPS'!C73,0)</f>
        <v>0</v>
      </c>
      <c r="D107" s="455">
        <f>IF(D$4="X",'LI 4M - SPS'!D73,0)</f>
        <v>0</v>
      </c>
      <c r="E107" s="455">
        <f>IF(E$4="X",'LI 4M - SPS'!E73,0)</f>
        <v>0</v>
      </c>
      <c r="F107" s="455">
        <f>IF(F$4="X",'LI 4M - SPS'!F73,0)</f>
        <v>0</v>
      </c>
      <c r="G107" s="455">
        <f>IF(G$4="X",'LI 4M - SPS'!G73,0)</f>
        <v>0</v>
      </c>
      <c r="H107" s="455">
        <f>IF(H$4="X",'LI 4M - SPS'!H73,0)</f>
        <v>0</v>
      </c>
      <c r="I107" s="455">
        <f>IF(I$4="X",'LI 4M - SPS'!I73,0)</f>
        <v>0</v>
      </c>
      <c r="J107" s="455">
        <f>IF(J$4="X",'LI 4M - SPS'!J73,0)</f>
        <v>0</v>
      </c>
      <c r="K107" s="455">
        <f>IF(K$4="X",'LI 4M - SPS'!K73,0)</f>
        <v>0</v>
      </c>
      <c r="L107" s="455">
        <f>IF(L$4="X",'LI 4M - SPS'!L73,0)</f>
        <v>0</v>
      </c>
      <c r="M107" s="455">
        <f>IF(M$4="X",'LI 4M - SPS'!M73,0)</f>
        <v>0</v>
      </c>
      <c r="N107" s="455">
        <f>IF(N$4="X",'LI 4M - SPS'!N73,0)</f>
        <v>0</v>
      </c>
      <c r="O107" s="455">
        <f>IF(O$4="X",'LI 4M - SPS'!O73,0)</f>
        <v>0</v>
      </c>
      <c r="P107" s="455">
        <f>IF(P$4="X",'LI 4M - SPS'!P73,0)</f>
        <v>0</v>
      </c>
      <c r="Q107" s="455">
        <f>IF(Q$4="X",'LI 4M - SPS'!Q73,0)</f>
        <v>0</v>
      </c>
      <c r="R107" s="455">
        <f>IF(R$4="X",'LI 4M - SPS'!R73,0)</f>
        <v>0</v>
      </c>
      <c r="S107" s="455">
        <f>IF(S$4="X",'LI 4M - SPS'!S73,0)</f>
        <v>0</v>
      </c>
      <c r="T107" s="455">
        <f>IF(T$4="X",'LI 4M - SPS'!T73,0)</f>
        <v>0</v>
      </c>
      <c r="U107" s="478">
        <f>IF(U$4="X",'LI 4M - SPS'!U73,0)</f>
        <v>0</v>
      </c>
      <c r="V107" s="478">
        <f>IF(V$4="X",'LI 4M - SPS'!V73,0)</f>
        <v>0</v>
      </c>
      <c r="W107" s="478">
        <f>IF(W$4="X",'LI 4M - SPS'!W73,0)</f>
        <v>0</v>
      </c>
      <c r="X107" s="478">
        <f>IF(X$4="X",'LI 4M - SPS'!X73,0)</f>
        <v>0</v>
      </c>
      <c r="Y107" s="478">
        <f>IF(Y$4="X",'LI 4M - SPS'!Y73,0)</f>
        <v>0</v>
      </c>
      <c r="Z107" s="478">
        <f>IF(Z$4="X",'LI 4M - SPS'!Z73,0)</f>
        <v>0</v>
      </c>
      <c r="AA107" s="478">
        <f>IF(AA$4="X",'LI 4M - SPS'!AA73,0)</f>
        <v>0</v>
      </c>
      <c r="AB107" s="478">
        <f>IF(AB$4="X",'LI 4M - SPS'!AB73,0)</f>
        <v>0</v>
      </c>
      <c r="AC107" s="478">
        <f>IF(AC$4="X",'LI 4M - SPS'!AC73,0)</f>
        <v>0</v>
      </c>
      <c r="AD107" s="478">
        <f>IF(AD$4="X",'LI 4M - SPS'!AD73,0)</f>
        <v>0</v>
      </c>
      <c r="AE107" s="478">
        <f>IF(AE$4="X",'LI 4M - SPS'!AE73,0)</f>
        <v>0</v>
      </c>
      <c r="AF107" s="478">
        <f>IF(AF$4="X",'LI 4M - SPS'!AF73,0)</f>
        <v>0</v>
      </c>
      <c r="AG107" s="478">
        <f>IF(AG$4="X",'LI 4M - SPS'!AG73,0)</f>
        <v>0</v>
      </c>
      <c r="AH107" s="478">
        <f>IF(AH$4="X",'LI 4M - SPS'!AH73,0)</f>
        <v>0</v>
      </c>
      <c r="AI107" s="478">
        <f>IF(AI$4="X",'LI 4M - SPS'!AI73,0)</f>
        <v>0</v>
      </c>
      <c r="AJ107" s="478">
        <f>IF(AJ$4="X",'LI 4M - SPS'!AJ73,0)</f>
        <v>0</v>
      </c>
      <c r="AK107" s="478">
        <f>IF(AK$4="X",'LI 4M - SPS'!AK73,0)</f>
        <v>0</v>
      </c>
      <c r="AL107" s="478">
        <f>IF(AL$4="X",'LI 4M - SPS'!AL73,0)</f>
        <v>0</v>
      </c>
      <c r="AM107" s="478">
        <f>IF(AM$4="X",'LI 4M - SPS'!AM73,0)</f>
        <v>0</v>
      </c>
    </row>
    <row r="108" spans="1:39" ht="15.75" thickBot="1" x14ac:dyDescent="0.3">
      <c r="B108" s="26" t="s">
        <v>32</v>
      </c>
      <c r="C108" s="456">
        <f>IF(C$4="X",'LI 11M - LPS'!C73,0)</f>
        <v>0</v>
      </c>
      <c r="D108" s="456">
        <f>IF(D$4="X",'LI 11M - LPS'!D73,0)</f>
        <v>0</v>
      </c>
      <c r="E108" s="456">
        <f>IF(E$4="X",'LI 11M - LPS'!E73,0)</f>
        <v>0</v>
      </c>
      <c r="F108" s="456">
        <f>IF(F$4="X",'LI 11M - LPS'!F73,0)</f>
        <v>0</v>
      </c>
      <c r="G108" s="456">
        <f>IF(G$4="X",'LI 11M - LPS'!G73,0)</f>
        <v>0</v>
      </c>
      <c r="H108" s="456">
        <f>IF(H$4="X",'LI 11M - LPS'!H73,0)</f>
        <v>0</v>
      </c>
      <c r="I108" s="456">
        <f>IF(I$4="X",'LI 11M - LPS'!I73,0)</f>
        <v>0</v>
      </c>
      <c r="J108" s="456">
        <f>IF(J$4="X",'LI 11M - LPS'!J73,0)</f>
        <v>0</v>
      </c>
      <c r="K108" s="456">
        <f>IF(K$4="X",'LI 11M - LPS'!K73,0)</f>
        <v>0</v>
      </c>
      <c r="L108" s="456">
        <f>IF(L$4="X",'LI 11M - LPS'!L73,0)</f>
        <v>0</v>
      </c>
      <c r="M108" s="456">
        <f>IF(M$4="X",'LI 11M - LPS'!M73,0)</f>
        <v>0</v>
      </c>
      <c r="N108" s="456">
        <f>IF(N$4="X",'LI 11M - LPS'!N73,0)</f>
        <v>0</v>
      </c>
      <c r="O108" s="456">
        <f>IF(O$4="X",'LI 11M - LPS'!O73,0)</f>
        <v>0</v>
      </c>
      <c r="P108" s="456">
        <f>IF(P$4="X",'LI 11M - LPS'!P73,0)</f>
        <v>0</v>
      </c>
      <c r="Q108" s="456">
        <f>IF(Q$4="X",'LI 11M - LPS'!Q73,0)</f>
        <v>0</v>
      </c>
      <c r="R108" s="456">
        <f>IF(R$4="X",'LI 11M - LPS'!R73,0)</f>
        <v>0</v>
      </c>
      <c r="S108" s="456">
        <f>IF(S$4="X",'LI 11M - LPS'!S73,0)</f>
        <v>0</v>
      </c>
      <c r="T108" s="456">
        <f>IF(T$4="X",'LI 11M - LPS'!T73,0)</f>
        <v>0</v>
      </c>
      <c r="U108" s="515">
        <f>IF(U$4="X",'LI 11M - LPS'!U73,0)</f>
        <v>0</v>
      </c>
      <c r="V108" s="515">
        <f>IF(V$4="X",'LI 11M - LPS'!V73,0)</f>
        <v>0</v>
      </c>
      <c r="W108" s="515">
        <f>IF(W$4="X",'LI 11M - LPS'!W73,0)</f>
        <v>0</v>
      </c>
      <c r="X108" s="515">
        <f>IF(X$4="X",'LI 11M - LPS'!X73,0)</f>
        <v>0</v>
      </c>
      <c r="Y108" s="515">
        <f>IF(Y$4="X",'LI 11M - LPS'!Y73,0)</f>
        <v>0</v>
      </c>
      <c r="Z108" s="515">
        <f>IF(Z$4="X",'LI 11M - LPS'!Z73,0)</f>
        <v>0</v>
      </c>
      <c r="AA108" s="515">
        <f>IF(AA$4="X",'LI 11M - LPS'!AA73,0)</f>
        <v>0</v>
      </c>
      <c r="AB108" s="515">
        <f>IF(AB$4="X",'LI 11M - LPS'!AB73,0)</f>
        <v>0</v>
      </c>
      <c r="AC108" s="515">
        <f>IF(AC$4="X",'LI 11M - LPS'!AC73,0)</f>
        <v>0</v>
      </c>
      <c r="AD108" s="515">
        <f>IF(AD$4="X",'LI 11M - LPS'!AD73,0)</f>
        <v>0</v>
      </c>
      <c r="AE108" s="515">
        <f>IF(AE$4="X",'LI 11M - LPS'!AE73,0)</f>
        <v>0</v>
      </c>
      <c r="AF108" s="515">
        <f>IF(AF$4="X",'LI 11M - LPS'!AF73,0)</f>
        <v>0</v>
      </c>
      <c r="AG108" s="515">
        <f>IF(AG$4="X",'LI 11M - LPS'!AG73,0)</f>
        <v>0</v>
      </c>
      <c r="AH108" s="515">
        <f>IF(AH$4="X",'LI 11M - LPS'!AH73,0)</f>
        <v>0</v>
      </c>
      <c r="AI108" s="515">
        <f>IF(AI$4="X",'LI 11M - LPS'!AI73,0)</f>
        <v>0</v>
      </c>
      <c r="AJ108" s="515">
        <f>IF(AJ$4="X",'LI 11M - LPS'!AJ73,0)</f>
        <v>0</v>
      </c>
      <c r="AK108" s="515">
        <f>IF(AK$4="X",'LI 11M - LPS'!AK73,0)</f>
        <v>0</v>
      </c>
      <c r="AL108" s="515">
        <f>IF(AL$4="X",'LI 11M - LPS'!AL73,0)</f>
        <v>0</v>
      </c>
      <c r="AM108" s="515">
        <f>IF(AM$4="X",'LI 11M - LPS'!AM73,0)</f>
        <v>0</v>
      </c>
    </row>
    <row r="109" spans="1:39" s="1" customFormat="1" ht="15.75" thickBot="1" x14ac:dyDescent="0.3">
      <c r="B109" s="47" t="s">
        <v>33</v>
      </c>
      <c r="C109" s="475">
        <f>SUM(C104:C108)</f>
        <v>0</v>
      </c>
      <c r="D109" s="457">
        <f t="shared" ref="D109:K109" si="104">SUM(D104:D108)</f>
        <v>410.98463134078179</v>
      </c>
      <c r="E109" s="457">
        <f t="shared" si="104"/>
        <v>6029.0253757256178</v>
      </c>
      <c r="F109" s="457">
        <f t="shared" si="104"/>
        <v>13835.991039601657</v>
      </c>
      <c r="G109" s="457">
        <f t="shared" si="104"/>
        <v>21824.088250093435</v>
      </c>
      <c r="H109" s="457">
        <f t="shared" si="104"/>
        <v>55325.148977496028</v>
      </c>
      <c r="I109" s="457">
        <f t="shared" si="104"/>
        <v>91989.765366175023</v>
      </c>
      <c r="J109" s="457">
        <f t="shared" si="104"/>
        <v>90874.065989112773</v>
      </c>
      <c r="K109" s="457">
        <f t="shared" si="104"/>
        <v>75875.159201476999</v>
      </c>
      <c r="L109" s="457">
        <f t="shared" ref="L109:AM109" si="105">SUM(L104:L108)</f>
        <v>47184.719146473857</v>
      </c>
      <c r="M109" s="457">
        <f t="shared" si="105"/>
        <v>59079.958345030114</v>
      </c>
      <c r="N109" s="457">
        <f t="shared" si="105"/>
        <v>86818.700242972787</v>
      </c>
      <c r="O109" s="457">
        <f t="shared" si="105"/>
        <v>92490.932801226925</v>
      </c>
      <c r="P109" s="457">
        <f t="shared" si="105"/>
        <v>74687.867855519522</v>
      </c>
      <c r="Q109" s="457">
        <f t="shared" si="105"/>
        <v>66862.125716633847</v>
      </c>
      <c r="R109" s="457">
        <f t="shared" si="105"/>
        <v>50093.230688018855</v>
      </c>
      <c r="S109" s="457">
        <f t="shared" si="105"/>
        <v>54068.346731403057</v>
      </c>
      <c r="T109" s="457">
        <f t="shared" si="105"/>
        <v>-37161.039187865033</v>
      </c>
      <c r="U109" s="486">
        <f t="shared" si="105"/>
        <v>-48435.546837441783</v>
      </c>
      <c r="V109" s="132">
        <f t="shared" si="105"/>
        <v>-47680.067645252188</v>
      </c>
      <c r="W109" s="132">
        <f t="shared" si="105"/>
        <v>-19288.737756875227</v>
      </c>
      <c r="X109" s="132">
        <f t="shared" si="105"/>
        <v>4111.739040599381</v>
      </c>
      <c r="Y109" s="132">
        <f t="shared" si="105"/>
        <v>9948.2583073999995</v>
      </c>
      <c r="Z109" s="132">
        <f t="shared" si="105"/>
        <v>17400.358423221078</v>
      </c>
      <c r="AA109" s="132">
        <f t="shared" si="105"/>
        <v>17926.867705604363</v>
      </c>
      <c r="AB109" s="132">
        <f t="shared" si="105"/>
        <v>14469.686867559669</v>
      </c>
      <c r="AC109" s="132">
        <f t="shared" si="105"/>
        <v>10999.035320781961</v>
      </c>
      <c r="AD109" s="132">
        <f t="shared" si="105"/>
        <v>3550.400018869419</v>
      </c>
      <c r="AE109" s="132">
        <f t="shared" si="105"/>
        <v>-3527.100066114303</v>
      </c>
      <c r="AF109" s="132">
        <f t="shared" si="105"/>
        <v>-37161.039187865033</v>
      </c>
      <c r="AG109" s="132">
        <f t="shared" si="105"/>
        <v>-48435.546837441783</v>
      </c>
      <c r="AH109" s="132">
        <f t="shared" si="105"/>
        <v>-47680.067645252188</v>
      </c>
      <c r="AI109" s="132">
        <f t="shared" si="105"/>
        <v>-19288.737756875227</v>
      </c>
      <c r="AJ109" s="132">
        <f t="shared" si="105"/>
        <v>4111.739040599381</v>
      </c>
      <c r="AK109" s="132">
        <f t="shared" si="105"/>
        <v>9948.2583073999995</v>
      </c>
      <c r="AL109" s="132">
        <f t="shared" si="105"/>
        <v>17400.358423221078</v>
      </c>
      <c r="AM109" s="132">
        <f t="shared" si="105"/>
        <v>17926.867705604363</v>
      </c>
    </row>
    <row r="111" spans="1:39" ht="18" customHeight="1" x14ac:dyDescent="0.25">
      <c r="A111" s="548" t="s">
        <v>257</v>
      </c>
      <c r="B111" s="548"/>
      <c r="C111" s="158" t="s">
        <v>170</v>
      </c>
    </row>
    <row r="112" spans="1:39" ht="15.75" thickBot="1" x14ac:dyDescent="0.3">
      <c r="A112" s="548"/>
      <c r="B112" s="548"/>
      <c r="Q112" s="442"/>
      <c r="R112" s="442"/>
      <c r="S112" s="442"/>
      <c r="T112" s="464" t="s">
        <v>258</v>
      </c>
    </row>
    <row r="113" spans="2:52" ht="15.75" thickBot="1" x14ac:dyDescent="0.3">
      <c r="B113" s="44" t="s">
        <v>34</v>
      </c>
      <c r="C113" s="41">
        <f>C87</f>
        <v>45292</v>
      </c>
      <c r="D113" s="41">
        <f t="shared" ref="D113:AM113" si="106">D87</f>
        <v>45323</v>
      </c>
      <c r="E113" s="41">
        <f t="shared" si="106"/>
        <v>45352</v>
      </c>
      <c r="F113" s="41">
        <f t="shared" si="106"/>
        <v>45383</v>
      </c>
      <c r="G113" s="41">
        <f t="shared" si="106"/>
        <v>45413</v>
      </c>
      <c r="H113" s="41">
        <f t="shared" si="106"/>
        <v>45444</v>
      </c>
      <c r="I113" s="41">
        <f t="shared" si="106"/>
        <v>45474</v>
      </c>
      <c r="J113" s="41">
        <f t="shared" si="106"/>
        <v>45505</v>
      </c>
      <c r="K113" s="41">
        <f t="shared" si="106"/>
        <v>45536</v>
      </c>
      <c r="L113" s="41">
        <f t="shared" si="106"/>
        <v>45566</v>
      </c>
      <c r="M113" s="41">
        <f t="shared" si="106"/>
        <v>45597</v>
      </c>
      <c r="N113" s="41">
        <f t="shared" si="106"/>
        <v>45627</v>
      </c>
      <c r="O113" s="41">
        <f t="shared" si="106"/>
        <v>45658</v>
      </c>
      <c r="P113" s="41">
        <f t="shared" si="106"/>
        <v>45689</v>
      </c>
      <c r="Q113" s="41">
        <f t="shared" si="106"/>
        <v>45717</v>
      </c>
      <c r="R113" s="41">
        <f t="shared" si="106"/>
        <v>45748</v>
      </c>
      <c r="S113" s="41">
        <f t="shared" si="106"/>
        <v>45778</v>
      </c>
      <c r="T113" s="41">
        <f t="shared" si="106"/>
        <v>45809</v>
      </c>
      <c r="U113" s="454">
        <f t="shared" si="106"/>
        <v>45839</v>
      </c>
      <c r="V113" s="454">
        <f t="shared" si="106"/>
        <v>45870</v>
      </c>
      <c r="W113" s="454">
        <f t="shared" si="106"/>
        <v>45901</v>
      </c>
      <c r="X113" s="454">
        <f t="shared" si="106"/>
        <v>45931</v>
      </c>
      <c r="Y113" s="454">
        <f t="shared" si="106"/>
        <v>45962</v>
      </c>
      <c r="Z113" s="454">
        <f t="shared" si="106"/>
        <v>45992</v>
      </c>
      <c r="AA113" s="454">
        <f t="shared" si="106"/>
        <v>46023</v>
      </c>
      <c r="AB113" s="454">
        <f t="shared" si="106"/>
        <v>46054</v>
      </c>
      <c r="AC113" s="454">
        <f t="shared" si="106"/>
        <v>46082</v>
      </c>
      <c r="AD113" s="454">
        <f t="shared" si="106"/>
        <v>46113</v>
      </c>
      <c r="AE113" s="454">
        <f t="shared" si="106"/>
        <v>46143</v>
      </c>
      <c r="AF113" s="454">
        <f t="shared" si="106"/>
        <v>46174</v>
      </c>
      <c r="AG113" s="454">
        <f t="shared" si="106"/>
        <v>46204</v>
      </c>
      <c r="AH113" s="454">
        <f t="shared" si="106"/>
        <v>46235</v>
      </c>
      <c r="AI113" s="454">
        <f t="shared" si="106"/>
        <v>46266</v>
      </c>
      <c r="AJ113" s="454">
        <f t="shared" si="106"/>
        <v>46296</v>
      </c>
      <c r="AK113" s="454">
        <f t="shared" si="106"/>
        <v>46327</v>
      </c>
      <c r="AL113" s="454">
        <f t="shared" si="106"/>
        <v>46357</v>
      </c>
      <c r="AM113" s="454">
        <f t="shared" si="106"/>
        <v>46388</v>
      </c>
      <c r="AN113" s="37"/>
      <c r="AO113" s="37"/>
      <c r="AP113" s="37"/>
      <c r="AQ113" s="37"/>
      <c r="AR113" s="37"/>
      <c r="AS113" s="37"/>
      <c r="AT113" s="37"/>
      <c r="AU113" s="37"/>
      <c r="AV113" s="37"/>
      <c r="AW113" s="37"/>
      <c r="AX113" s="37"/>
      <c r="AY113" s="37"/>
      <c r="AZ113" s="37"/>
    </row>
    <row r="114" spans="2:52" x14ac:dyDescent="0.25">
      <c r="B114" s="45" t="s">
        <v>28</v>
      </c>
      <c r="C114" s="42">
        <f t="shared" ref="C114:AM114" si="107">IF(C$4="X",C122+C130,0)</f>
        <v>155.1884780356479</v>
      </c>
      <c r="D114" s="42">
        <f t="shared" si="107"/>
        <v>2599.2776910766211</v>
      </c>
      <c r="E114" s="42">
        <f t="shared" si="107"/>
        <v>8880.202314180915</v>
      </c>
      <c r="F114" s="42">
        <f t="shared" si="107"/>
        <v>12559.95201019462</v>
      </c>
      <c r="G114" s="42">
        <f t="shared" si="107"/>
        <v>26957.689131311177</v>
      </c>
      <c r="H114" s="42">
        <f t="shared" si="107"/>
        <v>183752.714766919</v>
      </c>
      <c r="I114" s="42">
        <f t="shared" si="107"/>
        <v>312898.07411633048</v>
      </c>
      <c r="J114" s="42">
        <f t="shared" si="107"/>
        <v>362227.94863085629</v>
      </c>
      <c r="K114" s="42">
        <f t="shared" si="107"/>
        <v>212087.44986691998</v>
      </c>
      <c r="L114" s="42">
        <f t="shared" si="107"/>
        <v>51683.72349118437</v>
      </c>
      <c r="M114" s="42">
        <f t="shared" si="107"/>
        <v>88534.65516557495</v>
      </c>
      <c r="N114" s="42">
        <f t="shared" si="107"/>
        <v>169419.30602648892</v>
      </c>
      <c r="O114" s="42">
        <f t="shared" si="107"/>
        <v>185596.72245887472</v>
      </c>
      <c r="P114" s="42">
        <f t="shared" si="107"/>
        <v>155093.53653571595</v>
      </c>
      <c r="Q114" s="42">
        <f t="shared" si="107"/>
        <v>122784.23269680009</v>
      </c>
      <c r="R114" s="42">
        <f t="shared" si="107"/>
        <v>77309.508905135226</v>
      </c>
      <c r="S114" s="42">
        <f t="shared" si="107"/>
        <v>102243.222627815</v>
      </c>
      <c r="T114" s="42">
        <f t="shared" si="107"/>
        <v>70103.510211600355</v>
      </c>
      <c r="U114" s="455">
        <f t="shared" si="107"/>
        <v>0</v>
      </c>
      <c r="V114" s="455">
        <f t="shared" si="107"/>
        <v>0</v>
      </c>
      <c r="W114" s="455">
        <f t="shared" si="107"/>
        <v>0</v>
      </c>
      <c r="X114" s="455">
        <f t="shared" si="107"/>
        <v>0</v>
      </c>
      <c r="Y114" s="455">
        <f t="shared" si="107"/>
        <v>0</v>
      </c>
      <c r="Z114" s="455">
        <f t="shared" si="107"/>
        <v>0</v>
      </c>
      <c r="AA114" s="455">
        <f t="shared" si="107"/>
        <v>0</v>
      </c>
      <c r="AB114" s="455">
        <f t="shared" si="107"/>
        <v>0</v>
      </c>
      <c r="AC114" s="455">
        <f t="shared" si="107"/>
        <v>0</v>
      </c>
      <c r="AD114" s="455">
        <f t="shared" si="107"/>
        <v>0</v>
      </c>
      <c r="AE114" s="455">
        <f t="shared" si="107"/>
        <v>0</v>
      </c>
      <c r="AF114" s="455">
        <f t="shared" si="107"/>
        <v>0</v>
      </c>
      <c r="AG114" s="455">
        <f t="shared" si="107"/>
        <v>0</v>
      </c>
      <c r="AH114" s="455">
        <f t="shared" si="107"/>
        <v>0</v>
      </c>
      <c r="AI114" s="455">
        <f t="shared" si="107"/>
        <v>0</v>
      </c>
      <c r="AJ114" s="455">
        <f t="shared" si="107"/>
        <v>0</v>
      </c>
      <c r="AK114" s="455">
        <f t="shared" si="107"/>
        <v>0</v>
      </c>
      <c r="AL114" s="455">
        <f t="shared" si="107"/>
        <v>0</v>
      </c>
      <c r="AM114" s="455">
        <f t="shared" si="107"/>
        <v>0</v>
      </c>
    </row>
    <row r="115" spans="2:52" x14ac:dyDescent="0.25">
      <c r="B115" s="46" t="s">
        <v>29</v>
      </c>
      <c r="C115" s="42">
        <f t="shared" ref="C115:AM115" si="108">IF(C$4="X",C123+C131,0)</f>
        <v>0</v>
      </c>
      <c r="D115" s="42">
        <f t="shared" si="108"/>
        <v>856.08421195089215</v>
      </c>
      <c r="E115" s="42">
        <f t="shared" si="108"/>
        <v>5337.9288458532656</v>
      </c>
      <c r="F115" s="42">
        <f t="shared" si="108"/>
        <v>11767.277776369447</v>
      </c>
      <c r="G115" s="42">
        <f t="shared" si="108"/>
        <v>21245.279772032991</v>
      </c>
      <c r="H115" s="42">
        <f t="shared" si="108"/>
        <v>44705.653579577542</v>
      </c>
      <c r="I115" s="42">
        <f t="shared" si="108"/>
        <v>69026.955542864773</v>
      </c>
      <c r="J115" s="42">
        <f t="shared" si="108"/>
        <v>64547.642840636167</v>
      </c>
      <c r="K115" s="42">
        <f t="shared" si="108"/>
        <v>62849.453024272181</v>
      </c>
      <c r="L115" s="42">
        <f t="shared" si="108"/>
        <v>46833.788275779109</v>
      </c>
      <c r="M115" s="42">
        <f t="shared" si="108"/>
        <v>46568.421540742318</v>
      </c>
      <c r="N115" s="42">
        <f t="shared" si="108"/>
        <v>73612.45395240956</v>
      </c>
      <c r="O115" s="42">
        <f t="shared" si="108"/>
        <v>94605.610006176823</v>
      </c>
      <c r="P115" s="42">
        <f t="shared" si="108"/>
        <v>72604.783155818572</v>
      </c>
      <c r="Q115" s="42">
        <f t="shared" si="108"/>
        <v>78767.759857229088</v>
      </c>
      <c r="R115" s="42">
        <f t="shared" si="108"/>
        <v>83421.605343722025</v>
      </c>
      <c r="S115" s="42">
        <f t="shared" si="108"/>
        <v>109341.57518582806</v>
      </c>
      <c r="T115" s="42">
        <f t="shared" si="108"/>
        <v>63590.673736099845</v>
      </c>
      <c r="U115" s="455">
        <f t="shared" si="108"/>
        <v>0</v>
      </c>
      <c r="V115" s="455">
        <f t="shared" si="108"/>
        <v>0</v>
      </c>
      <c r="W115" s="455">
        <f t="shared" si="108"/>
        <v>0</v>
      </c>
      <c r="X115" s="455">
        <f t="shared" si="108"/>
        <v>0</v>
      </c>
      <c r="Y115" s="455">
        <f t="shared" si="108"/>
        <v>0</v>
      </c>
      <c r="Z115" s="455">
        <f t="shared" si="108"/>
        <v>0</v>
      </c>
      <c r="AA115" s="455">
        <f t="shared" si="108"/>
        <v>0</v>
      </c>
      <c r="AB115" s="455">
        <f t="shared" si="108"/>
        <v>0</v>
      </c>
      <c r="AC115" s="455">
        <f t="shared" si="108"/>
        <v>0</v>
      </c>
      <c r="AD115" s="455">
        <f t="shared" si="108"/>
        <v>0</v>
      </c>
      <c r="AE115" s="455">
        <f t="shared" si="108"/>
        <v>0</v>
      </c>
      <c r="AF115" s="455">
        <f t="shared" si="108"/>
        <v>0</v>
      </c>
      <c r="AG115" s="455">
        <f t="shared" si="108"/>
        <v>0</v>
      </c>
      <c r="AH115" s="455">
        <f t="shared" si="108"/>
        <v>0</v>
      </c>
      <c r="AI115" s="455">
        <f t="shared" si="108"/>
        <v>0</v>
      </c>
      <c r="AJ115" s="455">
        <f t="shared" si="108"/>
        <v>0</v>
      </c>
      <c r="AK115" s="455">
        <f t="shared" si="108"/>
        <v>0</v>
      </c>
      <c r="AL115" s="455">
        <f t="shared" si="108"/>
        <v>0</v>
      </c>
      <c r="AM115" s="455">
        <f t="shared" si="108"/>
        <v>0</v>
      </c>
    </row>
    <row r="116" spans="2:52" x14ac:dyDescent="0.25">
      <c r="B116" s="46" t="s">
        <v>30</v>
      </c>
      <c r="C116" s="42">
        <f t="shared" ref="C116:AM116" si="109">IF(C$4="X",C124+C132,0)</f>
        <v>0</v>
      </c>
      <c r="D116" s="42">
        <f t="shared" si="109"/>
        <v>382.41978677013708</v>
      </c>
      <c r="E116" s="42">
        <f t="shared" si="109"/>
        <v>4916.4079821814012</v>
      </c>
      <c r="F116" s="42">
        <f t="shared" si="109"/>
        <v>12071.305595305214</v>
      </c>
      <c r="G116" s="42">
        <f t="shared" si="109"/>
        <v>23637.769365184555</v>
      </c>
      <c r="H116" s="42">
        <f t="shared" si="109"/>
        <v>73841.425644228861</v>
      </c>
      <c r="I116" s="42">
        <f t="shared" si="109"/>
        <v>115630.42181627027</v>
      </c>
      <c r="J116" s="42">
        <f t="shared" si="109"/>
        <v>133671.09115794866</v>
      </c>
      <c r="K116" s="42">
        <f t="shared" si="109"/>
        <v>140714.96173953867</v>
      </c>
      <c r="L116" s="42">
        <f t="shared" si="109"/>
        <v>81574.160531067362</v>
      </c>
      <c r="M116" s="42">
        <f t="shared" si="109"/>
        <v>77617.275489237552</v>
      </c>
      <c r="N116" s="42">
        <f t="shared" si="109"/>
        <v>109867.96747355205</v>
      </c>
      <c r="O116" s="42">
        <f t="shared" si="109"/>
        <v>140221.65116729343</v>
      </c>
      <c r="P116" s="42">
        <f t="shared" si="109"/>
        <v>113069.78246425152</v>
      </c>
      <c r="Q116" s="42">
        <f t="shared" si="109"/>
        <v>119324.12554148171</v>
      </c>
      <c r="R116" s="42">
        <f t="shared" si="109"/>
        <v>110246.27441078774</v>
      </c>
      <c r="S116" s="42">
        <f t="shared" si="109"/>
        <v>145023.36821053835</v>
      </c>
      <c r="T116" s="42">
        <f t="shared" si="109"/>
        <v>77166.493922168564</v>
      </c>
      <c r="U116" s="455">
        <f t="shared" si="109"/>
        <v>0</v>
      </c>
      <c r="V116" s="455">
        <f t="shared" si="109"/>
        <v>0</v>
      </c>
      <c r="W116" s="455">
        <f t="shared" si="109"/>
        <v>0</v>
      </c>
      <c r="X116" s="455">
        <f t="shared" si="109"/>
        <v>0</v>
      </c>
      <c r="Y116" s="455">
        <f t="shared" si="109"/>
        <v>0</v>
      </c>
      <c r="Z116" s="455">
        <f t="shared" si="109"/>
        <v>0</v>
      </c>
      <c r="AA116" s="455">
        <f t="shared" si="109"/>
        <v>0</v>
      </c>
      <c r="AB116" s="455">
        <f t="shared" si="109"/>
        <v>0</v>
      </c>
      <c r="AC116" s="455">
        <f t="shared" si="109"/>
        <v>0</v>
      </c>
      <c r="AD116" s="455">
        <f t="shared" si="109"/>
        <v>0</v>
      </c>
      <c r="AE116" s="455">
        <f t="shared" si="109"/>
        <v>0</v>
      </c>
      <c r="AF116" s="455">
        <f t="shared" si="109"/>
        <v>0</v>
      </c>
      <c r="AG116" s="455">
        <f t="shared" si="109"/>
        <v>0</v>
      </c>
      <c r="AH116" s="455">
        <f t="shared" si="109"/>
        <v>0</v>
      </c>
      <c r="AI116" s="455">
        <f t="shared" si="109"/>
        <v>0</v>
      </c>
      <c r="AJ116" s="455">
        <f t="shared" si="109"/>
        <v>0</v>
      </c>
      <c r="AK116" s="455">
        <f t="shared" si="109"/>
        <v>0</v>
      </c>
      <c r="AL116" s="455">
        <f t="shared" si="109"/>
        <v>0</v>
      </c>
      <c r="AM116" s="455">
        <f t="shared" si="109"/>
        <v>0</v>
      </c>
    </row>
    <row r="117" spans="2:52" x14ac:dyDescent="0.25">
      <c r="B117" s="46" t="s">
        <v>31</v>
      </c>
      <c r="C117" s="42">
        <f t="shared" ref="C117:AM117" si="110">IF(C$4="X",C125+C133,0)</f>
        <v>0</v>
      </c>
      <c r="D117" s="42">
        <f t="shared" si="110"/>
        <v>78.306189450390207</v>
      </c>
      <c r="E117" s="42">
        <f t="shared" si="110"/>
        <v>339.21992881365492</v>
      </c>
      <c r="F117" s="42">
        <f t="shared" si="110"/>
        <v>569.53974528608387</v>
      </c>
      <c r="G117" s="42">
        <f t="shared" si="110"/>
        <v>2019.3990211421089</v>
      </c>
      <c r="H117" s="42">
        <f t="shared" si="110"/>
        <v>9712.6828969194958</v>
      </c>
      <c r="I117" s="42">
        <f t="shared" si="110"/>
        <v>14991.617254576713</v>
      </c>
      <c r="J117" s="42">
        <f t="shared" si="110"/>
        <v>20080.285602767017</v>
      </c>
      <c r="K117" s="42">
        <f t="shared" si="110"/>
        <v>28818.535865547958</v>
      </c>
      <c r="L117" s="42">
        <f t="shared" si="110"/>
        <v>18890.565858729733</v>
      </c>
      <c r="M117" s="42">
        <f t="shared" si="110"/>
        <v>21153.473468814569</v>
      </c>
      <c r="N117" s="42">
        <f t="shared" si="110"/>
        <v>42860.729589034105</v>
      </c>
      <c r="O117" s="42">
        <f t="shared" si="110"/>
        <v>60500.084210558649</v>
      </c>
      <c r="P117" s="42">
        <f t="shared" si="110"/>
        <v>51371.273379015372</v>
      </c>
      <c r="Q117" s="42">
        <f t="shared" si="110"/>
        <v>54781.534031649397</v>
      </c>
      <c r="R117" s="42">
        <f t="shared" si="110"/>
        <v>52096.358150770051</v>
      </c>
      <c r="S117" s="42">
        <f t="shared" si="110"/>
        <v>66894.90915184714</v>
      </c>
      <c r="T117" s="42">
        <f t="shared" si="110"/>
        <v>62284.788031519536</v>
      </c>
      <c r="U117" s="455">
        <f t="shared" si="110"/>
        <v>0</v>
      </c>
      <c r="V117" s="455">
        <f t="shared" si="110"/>
        <v>0</v>
      </c>
      <c r="W117" s="455">
        <f t="shared" si="110"/>
        <v>0</v>
      </c>
      <c r="X117" s="455">
        <f t="shared" si="110"/>
        <v>0</v>
      </c>
      <c r="Y117" s="455">
        <f t="shared" si="110"/>
        <v>0</v>
      </c>
      <c r="Z117" s="455">
        <f t="shared" si="110"/>
        <v>0</v>
      </c>
      <c r="AA117" s="455">
        <f t="shared" si="110"/>
        <v>0</v>
      </c>
      <c r="AB117" s="455">
        <f t="shared" si="110"/>
        <v>0</v>
      </c>
      <c r="AC117" s="455">
        <f t="shared" si="110"/>
        <v>0</v>
      </c>
      <c r="AD117" s="455">
        <f t="shared" si="110"/>
        <v>0</v>
      </c>
      <c r="AE117" s="455">
        <f t="shared" si="110"/>
        <v>0</v>
      </c>
      <c r="AF117" s="455">
        <f t="shared" si="110"/>
        <v>0</v>
      </c>
      <c r="AG117" s="455">
        <f t="shared" si="110"/>
        <v>0</v>
      </c>
      <c r="AH117" s="455">
        <f t="shared" si="110"/>
        <v>0</v>
      </c>
      <c r="AI117" s="455">
        <f t="shared" si="110"/>
        <v>0</v>
      </c>
      <c r="AJ117" s="455">
        <f t="shared" si="110"/>
        <v>0</v>
      </c>
      <c r="AK117" s="455">
        <f t="shared" si="110"/>
        <v>0</v>
      </c>
      <c r="AL117" s="455">
        <f t="shared" si="110"/>
        <v>0</v>
      </c>
      <c r="AM117" s="455">
        <f t="shared" si="110"/>
        <v>0</v>
      </c>
    </row>
    <row r="118" spans="2:52" ht="15.75" thickBot="1" x14ac:dyDescent="0.3">
      <c r="B118" s="26" t="s">
        <v>32</v>
      </c>
      <c r="C118" s="130">
        <f t="shared" ref="C118:AM118" si="111">IF(C$4="X",C126+C134,0)</f>
        <v>0</v>
      </c>
      <c r="D118" s="130">
        <f t="shared" si="111"/>
        <v>29.738317641838655</v>
      </c>
      <c r="E118" s="130">
        <f t="shared" si="111"/>
        <v>79.957856249080876</v>
      </c>
      <c r="F118" s="130">
        <f t="shared" si="111"/>
        <v>109.07959738664562</v>
      </c>
      <c r="G118" s="130">
        <f t="shared" si="111"/>
        <v>154.3148765326896</v>
      </c>
      <c r="H118" s="130">
        <f t="shared" si="111"/>
        <v>211.46282173844878</v>
      </c>
      <c r="I118" s="130">
        <f t="shared" si="111"/>
        <v>378.40152308919994</v>
      </c>
      <c r="J118" s="130">
        <f t="shared" si="111"/>
        <v>584.83174308138121</v>
      </c>
      <c r="K118" s="130">
        <f t="shared" si="111"/>
        <v>4580.2970194277268</v>
      </c>
      <c r="L118" s="130">
        <f t="shared" si="111"/>
        <v>3715.5527565301973</v>
      </c>
      <c r="M118" s="130">
        <f t="shared" si="111"/>
        <v>437.92190701991541</v>
      </c>
      <c r="N118" s="130">
        <f t="shared" si="111"/>
        <v>1146.6040086656149</v>
      </c>
      <c r="O118" s="130">
        <f t="shared" si="111"/>
        <v>1745.0011449352171</v>
      </c>
      <c r="P118" s="130">
        <f t="shared" si="111"/>
        <v>1274.7956264488378</v>
      </c>
      <c r="Q118" s="130">
        <f t="shared" si="111"/>
        <v>1556.9498690233831</v>
      </c>
      <c r="R118" s="130">
        <f t="shared" si="111"/>
        <v>2248.5635905793843</v>
      </c>
      <c r="S118" s="130">
        <f t="shared" si="111"/>
        <v>4955.5301801048936</v>
      </c>
      <c r="T118" s="130">
        <f t="shared" si="111"/>
        <v>2475.9511458768516</v>
      </c>
      <c r="U118" s="456">
        <f t="shared" si="111"/>
        <v>0</v>
      </c>
      <c r="V118" s="456">
        <f t="shared" si="111"/>
        <v>0</v>
      </c>
      <c r="W118" s="456">
        <f t="shared" si="111"/>
        <v>0</v>
      </c>
      <c r="X118" s="456">
        <f t="shared" si="111"/>
        <v>0</v>
      </c>
      <c r="Y118" s="456">
        <f t="shared" si="111"/>
        <v>0</v>
      </c>
      <c r="Z118" s="456">
        <f t="shared" si="111"/>
        <v>0</v>
      </c>
      <c r="AA118" s="456">
        <f t="shared" si="111"/>
        <v>0</v>
      </c>
      <c r="AB118" s="456">
        <f t="shared" si="111"/>
        <v>0</v>
      </c>
      <c r="AC118" s="456">
        <f t="shared" si="111"/>
        <v>0</v>
      </c>
      <c r="AD118" s="456">
        <f t="shared" si="111"/>
        <v>0</v>
      </c>
      <c r="AE118" s="456">
        <f t="shared" si="111"/>
        <v>0</v>
      </c>
      <c r="AF118" s="456">
        <f t="shared" si="111"/>
        <v>0</v>
      </c>
      <c r="AG118" s="456">
        <f t="shared" si="111"/>
        <v>0</v>
      </c>
      <c r="AH118" s="456">
        <f t="shared" si="111"/>
        <v>0</v>
      </c>
      <c r="AI118" s="456">
        <f t="shared" si="111"/>
        <v>0</v>
      </c>
      <c r="AJ118" s="456">
        <f t="shared" si="111"/>
        <v>0</v>
      </c>
      <c r="AK118" s="456">
        <f t="shared" si="111"/>
        <v>0</v>
      </c>
      <c r="AL118" s="456">
        <f t="shared" si="111"/>
        <v>0</v>
      </c>
      <c r="AM118" s="456">
        <f t="shared" si="111"/>
        <v>0</v>
      </c>
      <c r="AN118" s="279" t="s">
        <v>181</v>
      </c>
    </row>
    <row r="119" spans="2:52" s="1" customFormat="1" ht="15.75" thickBot="1" x14ac:dyDescent="0.3">
      <c r="B119" s="47" t="s">
        <v>33</v>
      </c>
      <c r="C119" s="465">
        <f t="shared" ref="C119:K119" si="112">SUM(C114:C118)</f>
        <v>155.1884780356479</v>
      </c>
      <c r="D119" s="466">
        <f t="shared" si="112"/>
        <v>3945.8261968898792</v>
      </c>
      <c r="E119" s="466">
        <f t="shared" si="112"/>
        <v>19553.716927278318</v>
      </c>
      <c r="F119" s="466">
        <f t="shared" si="112"/>
        <v>37077.154724542015</v>
      </c>
      <c r="G119" s="466">
        <f t="shared" si="112"/>
        <v>74014.452166203511</v>
      </c>
      <c r="H119" s="466">
        <f t="shared" si="112"/>
        <v>312223.93970938335</v>
      </c>
      <c r="I119" s="466">
        <f t="shared" si="112"/>
        <v>512925.47025313141</v>
      </c>
      <c r="J119" s="466">
        <f t="shared" si="112"/>
        <v>581111.7999752895</v>
      </c>
      <c r="K119" s="466">
        <f t="shared" si="112"/>
        <v>449050.69751570647</v>
      </c>
      <c r="L119" s="466">
        <f t="shared" ref="L119:AM119" si="113">SUM(L114:L118)</f>
        <v>202697.79091329078</v>
      </c>
      <c r="M119" s="466">
        <f t="shared" si="113"/>
        <v>234311.74757138931</v>
      </c>
      <c r="N119" s="466">
        <f t="shared" si="113"/>
        <v>396907.06105015025</v>
      </c>
      <c r="O119" s="466">
        <f t="shared" si="113"/>
        <v>482669.06898783887</v>
      </c>
      <c r="P119" s="466">
        <f t="shared" si="113"/>
        <v>393414.17116125021</v>
      </c>
      <c r="Q119" s="466">
        <f t="shared" si="113"/>
        <v>377214.60199618369</v>
      </c>
      <c r="R119" s="466">
        <f t="shared" si="113"/>
        <v>325322.31040099444</v>
      </c>
      <c r="S119" s="466">
        <f t="shared" si="113"/>
        <v>428458.60535613343</v>
      </c>
      <c r="T119" s="466">
        <f t="shared" si="113"/>
        <v>275621.41704726516</v>
      </c>
      <c r="U119" s="457">
        <f t="shared" si="113"/>
        <v>0</v>
      </c>
      <c r="V119" s="457">
        <f t="shared" si="113"/>
        <v>0</v>
      </c>
      <c r="W119" s="457">
        <f t="shared" si="113"/>
        <v>0</v>
      </c>
      <c r="X119" s="457">
        <f t="shared" si="113"/>
        <v>0</v>
      </c>
      <c r="Y119" s="457">
        <f t="shared" si="113"/>
        <v>0</v>
      </c>
      <c r="Z119" s="457">
        <f t="shared" si="113"/>
        <v>0</v>
      </c>
      <c r="AA119" s="457">
        <f t="shared" si="113"/>
        <v>0</v>
      </c>
      <c r="AB119" s="457">
        <f t="shared" si="113"/>
        <v>0</v>
      </c>
      <c r="AC119" s="457">
        <f t="shared" si="113"/>
        <v>0</v>
      </c>
      <c r="AD119" s="457">
        <f t="shared" si="113"/>
        <v>0</v>
      </c>
      <c r="AE119" s="457">
        <f t="shared" si="113"/>
        <v>0</v>
      </c>
      <c r="AF119" s="457">
        <f t="shared" si="113"/>
        <v>0</v>
      </c>
      <c r="AG119" s="457">
        <f t="shared" si="113"/>
        <v>0</v>
      </c>
      <c r="AH119" s="457">
        <f t="shared" si="113"/>
        <v>0</v>
      </c>
      <c r="AI119" s="457">
        <f t="shared" si="113"/>
        <v>0</v>
      </c>
      <c r="AJ119" s="457">
        <f t="shared" si="113"/>
        <v>0</v>
      </c>
      <c r="AK119" s="457">
        <f t="shared" si="113"/>
        <v>0</v>
      </c>
      <c r="AL119" s="457">
        <f t="shared" si="113"/>
        <v>0</v>
      </c>
      <c r="AM119" s="457">
        <f t="shared" si="113"/>
        <v>0</v>
      </c>
      <c r="AN119" s="281">
        <f>SUM(C119:AM119)</f>
        <v>5106675.020430956</v>
      </c>
    </row>
    <row r="120" spans="2:52" ht="15.75" thickBot="1" x14ac:dyDescent="0.3">
      <c r="S120" s="472" t="s">
        <v>259</v>
      </c>
      <c r="T120" s="281">
        <f>SUM(C119:T119)</f>
        <v>5106675.020430956</v>
      </c>
      <c r="U120" s="458"/>
      <c r="V120" s="458"/>
      <c r="W120" s="458"/>
      <c r="X120" s="458"/>
      <c r="Y120" s="458"/>
      <c r="Z120" s="458"/>
      <c r="AA120" s="458"/>
      <c r="AB120" s="458"/>
      <c r="AC120" s="458"/>
      <c r="AD120" s="458"/>
      <c r="AE120" s="458"/>
      <c r="AF120" s="458"/>
      <c r="AG120" s="458"/>
      <c r="AH120" s="458"/>
      <c r="AI120" s="458"/>
      <c r="AJ120" s="458"/>
      <c r="AK120" s="458"/>
      <c r="AL120" s="458"/>
      <c r="AM120" s="458"/>
    </row>
    <row r="121" spans="2:52" ht="15.75" thickBot="1" x14ac:dyDescent="0.3">
      <c r="B121" s="44" t="s">
        <v>150</v>
      </c>
      <c r="C121" s="41">
        <f>C113</f>
        <v>45292</v>
      </c>
      <c r="D121" s="41">
        <f t="shared" ref="D121:AM121" si="114">D113</f>
        <v>45323</v>
      </c>
      <c r="E121" s="41">
        <f t="shared" si="114"/>
        <v>45352</v>
      </c>
      <c r="F121" s="41">
        <f t="shared" si="114"/>
        <v>45383</v>
      </c>
      <c r="G121" s="41">
        <f t="shared" si="114"/>
        <v>45413</v>
      </c>
      <c r="H121" s="41">
        <f t="shared" si="114"/>
        <v>45444</v>
      </c>
      <c r="I121" s="41">
        <f t="shared" si="114"/>
        <v>45474</v>
      </c>
      <c r="J121" s="41">
        <f t="shared" si="114"/>
        <v>45505</v>
      </c>
      <c r="K121" s="41">
        <f t="shared" si="114"/>
        <v>45536</v>
      </c>
      <c r="L121" s="41">
        <f t="shared" si="114"/>
        <v>45566</v>
      </c>
      <c r="M121" s="41">
        <f t="shared" si="114"/>
        <v>45597</v>
      </c>
      <c r="N121" s="41">
        <f t="shared" si="114"/>
        <v>45627</v>
      </c>
      <c r="O121" s="41">
        <f t="shared" si="114"/>
        <v>45658</v>
      </c>
      <c r="P121" s="41">
        <f t="shared" si="114"/>
        <v>45689</v>
      </c>
      <c r="Q121" s="41">
        <f t="shared" si="114"/>
        <v>45717</v>
      </c>
      <c r="R121" s="41">
        <f t="shared" si="114"/>
        <v>45748</v>
      </c>
      <c r="S121" s="41">
        <f t="shared" si="114"/>
        <v>45778</v>
      </c>
      <c r="T121" s="41">
        <f t="shared" si="114"/>
        <v>45809</v>
      </c>
      <c r="U121" s="454">
        <f t="shared" si="114"/>
        <v>45839</v>
      </c>
      <c r="V121" s="454">
        <f t="shared" si="114"/>
        <v>45870</v>
      </c>
      <c r="W121" s="454">
        <f t="shared" si="114"/>
        <v>45901</v>
      </c>
      <c r="X121" s="454">
        <f t="shared" si="114"/>
        <v>45931</v>
      </c>
      <c r="Y121" s="454">
        <f t="shared" si="114"/>
        <v>45962</v>
      </c>
      <c r="Z121" s="454">
        <f t="shared" si="114"/>
        <v>45992</v>
      </c>
      <c r="AA121" s="454">
        <f t="shared" si="114"/>
        <v>46023</v>
      </c>
      <c r="AB121" s="454">
        <f t="shared" si="114"/>
        <v>46054</v>
      </c>
      <c r="AC121" s="454">
        <f t="shared" si="114"/>
        <v>46082</v>
      </c>
      <c r="AD121" s="454">
        <f t="shared" si="114"/>
        <v>46113</v>
      </c>
      <c r="AE121" s="454">
        <f t="shared" si="114"/>
        <v>46143</v>
      </c>
      <c r="AF121" s="454">
        <f t="shared" si="114"/>
        <v>46174</v>
      </c>
      <c r="AG121" s="454">
        <f t="shared" si="114"/>
        <v>46204</v>
      </c>
      <c r="AH121" s="454">
        <f t="shared" si="114"/>
        <v>46235</v>
      </c>
      <c r="AI121" s="454">
        <f t="shared" si="114"/>
        <v>46266</v>
      </c>
      <c r="AJ121" s="454">
        <f t="shared" si="114"/>
        <v>46296</v>
      </c>
      <c r="AK121" s="454">
        <f t="shared" si="114"/>
        <v>46327</v>
      </c>
      <c r="AL121" s="454">
        <f t="shared" si="114"/>
        <v>46357</v>
      </c>
      <c r="AM121" s="454">
        <f t="shared" si="114"/>
        <v>46388</v>
      </c>
    </row>
    <row r="122" spans="2:52" x14ac:dyDescent="0.25">
      <c r="B122" s="45" t="s">
        <v>28</v>
      </c>
      <c r="C122" s="467">
        <v>155.1884780356479</v>
      </c>
      <c r="D122" s="467">
        <v>2599.2776910766211</v>
      </c>
      <c r="E122" s="467">
        <v>7809.2745310380369</v>
      </c>
      <c r="F122" s="467">
        <v>9391.6033292906213</v>
      </c>
      <c r="G122" s="467">
        <v>19962.806588579322</v>
      </c>
      <c r="H122" s="467">
        <v>142868.98742355901</v>
      </c>
      <c r="I122" s="467">
        <v>247890.53848998889</v>
      </c>
      <c r="J122" s="467">
        <v>294342.71006426093</v>
      </c>
      <c r="K122" s="467">
        <v>171931.77756429007</v>
      </c>
      <c r="L122" s="467">
        <v>38931.141256228955</v>
      </c>
      <c r="M122" s="467">
        <v>64854.980302559714</v>
      </c>
      <c r="N122" s="467">
        <v>127277.37520533384</v>
      </c>
      <c r="O122" s="467">
        <v>141612.60911199605</v>
      </c>
      <c r="P122" s="467">
        <v>118146.05206053899</v>
      </c>
      <c r="Q122" s="467">
        <v>92610.70114782016</v>
      </c>
      <c r="R122" s="467">
        <v>57557.006220556112</v>
      </c>
      <c r="S122" s="467">
        <v>79416.462152852459</v>
      </c>
      <c r="T122" s="467">
        <v>61054.915652285876</v>
      </c>
      <c r="U122" s="459"/>
      <c r="V122" s="459"/>
      <c r="W122" s="459"/>
      <c r="X122" s="459"/>
      <c r="Y122" s="459"/>
      <c r="Z122" s="459"/>
      <c r="AA122" s="459"/>
      <c r="AB122" s="459"/>
      <c r="AC122" s="459"/>
      <c r="AD122" s="459"/>
      <c r="AE122" s="459"/>
      <c r="AF122" s="459"/>
      <c r="AG122" s="459"/>
      <c r="AH122" s="459"/>
      <c r="AI122" s="459"/>
      <c r="AJ122" s="459"/>
      <c r="AK122" s="459"/>
      <c r="AL122" s="459"/>
      <c r="AM122" s="459"/>
    </row>
    <row r="123" spans="2:52" x14ac:dyDescent="0.25">
      <c r="B123" s="46" t="s">
        <v>29</v>
      </c>
      <c r="C123" s="468">
        <v>0</v>
      </c>
      <c r="D123" s="468">
        <v>533.4131014556001</v>
      </c>
      <c r="E123" s="468">
        <v>3946.9258152341854</v>
      </c>
      <c r="F123" s="468">
        <v>8899.0610273284619</v>
      </c>
      <c r="G123" s="468">
        <v>16080.713794131501</v>
      </c>
      <c r="H123" s="468">
        <v>28727.151715302061</v>
      </c>
      <c r="I123" s="468">
        <v>43963.230712291683</v>
      </c>
      <c r="J123" s="468">
        <v>40776.053849856224</v>
      </c>
      <c r="K123" s="468">
        <v>45744.180989489898</v>
      </c>
      <c r="L123" s="468">
        <v>35592.010949299671</v>
      </c>
      <c r="M123" s="468">
        <v>34510.180464327452</v>
      </c>
      <c r="N123" s="468">
        <v>57367.517658107827</v>
      </c>
      <c r="O123" s="468">
        <v>77240.78635322598</v>
      </c>
      <c r="P123" s="468">
        <v>59001.085513816717</v>
      </c>
      <c r="Q123" s="468">
        <v>65359.10705426518</v>
      </c>
      <c r="R123" s="468">
        <v>70874.984899268631</v>
      </c>
      <c r="S123" s="468">
        <v>93384.270839181874</v>
      </c>
      <c r="T123" s="468">
        <v>57872.648209175466</v>
      </c>
      <c r="U123" s="455"/>
      <c r="V123" s="455"/>
      <c r="W123" s="455"/>
      <c r="X123" s="455"/>
      <c r="Y123" s="455"/>
      <c r="Z123" s="455"/>
      <c r="AA123" s="455"/>
      <c r="AB123" s="455"/>
      <c r="AC123" s="455"/>
      <c r="AD123" s="455"/>
      <c r="AE123" s="455"/>
      <c r="AF123" s="455"/>
      <c r="AG123" s="455"/>
      <c r="AH123" s="455"/>
      <c r="AI123" s="455"/>
      <c r="AJ123" s="455"/>
      <c r="AK123" s="455"/>
      <c r="AL123" s="455"/>
      <c r="AM123" s="455"/>
    </row>
    <row r="124" spans="2:52" x14ac:dyDescent="0.25">
      <c r="B124" s="46" t="s">
        <v>30</v>
      </c>
      <c r="C124" s="468">
        <v>0</v>
      </c>
      <c r="D124" s="468">
        <v>298.59516948670307</v>
      </c>
      <c r="E124" s="468">
        <v>2028.7447576392883</v>
      </c>
      <c r="F124" s="468">
        <v>5364.0446751730369</v>
      </c>
      <c r="G124" s="468">
        <v>12585.504885562526</v>
      </c>
      <c r="H124" s="468">
        <v>51267.060533837386</v>
      </c>
      <c r="I124" s="468">
        <v>79888.699633304772</v>
      </c>
      <c r="J124" s="468">
        <v>100463.80563928791</v>
      </c>
      <c r="K124" s="468">
        <v>106423.85341811746</v>
      </c>
      <c r="L124" s="468">
        <v>59914.044582892915</v>
      </c>
      <c r="M124" s="468">
        <v>59717.928636463774</v>
      </c>
      <c r="N124" s="468">
        <v>91277.490254769407</v>
      </c>
      <c r="O124" s="468">
        <v>119784.76232338088</v>
      </c>
      <c r="P124" s="468">
        <v>97424.943065270825</v>
      </c>
      <c r="Q124" s="468">
        <v>101757.72425329412</v>
      </c>
      <c r="R124" s="468">
        <v>92830.579910679939</v>
      </c>
      <c r="S124" s="468">
        <v>123097.90463288104</v>
      </c>
      <c r="T124" s="468">
        <v>77764.468054173994</v>
      </c>
      <c r="U124" s="455"/>
      <c r="V124" s="455"/>
      <c r="W124" s="455"/>
      <c r="X124" s="455"/>
      <c r="Y124" s="455"/>
      <c r="Z124" s="455"/>
      <c r="AA124" s="455"/>
      <c r="AB124" s="455"/>
      <c r="AC124" s="455"/>
      <c r="AD124" s="455"/>
      <c r="AE124" s="455"/>
      <c r="AF124" s="455"/>
      <c r="AG124" s="455"/>
      <c r="AH124" s="455"/>
      <c r="AI124" s="455"/>
      <c r="AJ124" s="455"/>
      <c r="AK124" s="455"/>
      <c r="AL124" s="455"/>
      <c r="AM124" s="455"/>
    </row>
    <row r="125" spans="2:52" x14ac:dyDescent="0.25">
      <c r="B125" s="46" t="s">
        <v>31</v>
      </c>
      <c r="C125" s="468">
        <v>0</v>
      </c>
      <c r="D125" s="468">
        <v>78.306189450390207</v>
      </c>
      <c r="E125" s="468">
        <v>339.21992881365492</v>
      </c>
      <c r="F125" s="468">
        <v>569.53974528608387</v>
      </c>
      <c r="G125" s="468">
        <v>2019.3990211421089</v>
      </c>
      <c r="H125" s="468">
        <v>9712.6828969194958</v>
      </c>
      <c r="I125" s="468">
        <v>14991.617254576713</v>
      </c>
      <c r="J125" s="468">
        <v>20080.285602767017</v>
      </c>
      <c r="K125" s="468">
        <v>28818.535865547958</v>
      </c>
      <c r="L125" s="468">
        <v>18890.565858729733</v>
      </c>
      <c r="M125" s="468">
        <v>21153.473468814569</v>
      </c>
      <c r="N125" s="468">
        <v>42860.729589034105</v>
      </c>
      <c r="O125" s="468">
        <v>60500.084210558649</v>
      </c>
      <c r="P125" s="468">
        <v>51371.273379015372</v>
      </c>
      <c r="Q125" s="468">
        <v>54781.534031649397</v>
      </c>
      <c r="R125" s="468">
        <v>52096.358150770051</v>
      </c>
      <c r="S125" s="468">
        <v>66894.90915184714</v>
      </c>
      <c r="T125" s="468">
        <v>62284.788031519536</v>
      </c>
      <c r="U125" s="455"/>
      <c r="V125" s="455"/>
      <c r="W125" s="455"/>
      <c r="X125" s="455"/>
      <c r="Y125" s="455"/>
      <c r="Z125" s="455"/>
      <c r="AA125" s="455"/>
      <c r="AB125" s="455"/>
      <c r="AC125" s="455"/>
      <c r="AD125" s="455"/>
      <c r="AE125" s="455"/>
      <c r="AF125" s="455"/>
      <c r="AG125" s="455"/>
      <c r="AH125" s="455"/>
      <c r="AI125" s="455"/>
      <c r="AJ125" s="455"/>
      <c r="AK125" s="455"/>
      <c r="AL125" s="455"/>
      <c r="AM125" s="455"/>
    </row>
    <row r="126" spans="2:52" ht="15.75" thickBot="1" x14ac:dyDescent="0.3">
      <c r="B126" s="26" t="s">
        <v>32</v>
      </c>
      <c r="C126" s="469">
        <v>0</v>
      </c>
      <c r="D126" s="469">
        <v>29.738317641838655</v>
      </c>
      <c r="E126" s="469">
        <v>79.957856249080876</v>
      </c>
      <c r="F126" s="469">
        <v>109.07959738664562</v>
      </c>
      <c r="G126" s="469">
        <v>154.3148765326896</v>
      </c>
      <c r="H126" s="469">
        <v>211.46282173844878</v>
      </c>
      <c r="I126" s="469">
        <v>378.40152308919994</v>
      </c>
      <c r="J126" s="469">
        <v>584.83174308138121</v>
      </c>
      <c r="K126" s="469">
        <v>4580.2970194277268</v>
      </c>
      <c r="L126" s="469">
        <v>3715.5527565301973</v>
      </c>
      <c r="M126" s="469">
        <v>437.92190701991541</v>
      </c>
      <c r="N126" s="469">
        <v>1146.6040086656149</v>
      </c>
      <c r="O126" s="469">
        <v>1745.0011449352171</v>
      </c>
      <c r="P126" s="469">
        <v>1274.7956264488378</v>
      </c>
      <c r="Q126" s="469">
        <v>1556.9498690233831</v>
      </c>
      <c r="R126" s="469">
        <v>2248.5635905793843</v>
      </c>
      <c r="S126" s="469">
        <v>4955.5301801048936</v>
      </c>
      <c r="T126" s="469">
        <v>2475.9511458768516</v>
      </c>
      <c r="U126" s="460"/>
      <c r="V126" s="460"/>
      <c r="W126" s="460"/>
      <c r="X126" s="460"/>
      <c r="Y126" s="460"/>
      <c r="Z126" s="460"/>
      <c r="AA126" s="460"/>
      <c r="AB126" s="460"/>
      <c r="AC126" s="460"/>
      <c r="AD126" s="460"/>
      <c r="AE126" s="460"/>
      <c r="AF126" s="460"/>
      <c r="AG126" s="460"/>
      <c r="AH126" s="460"/>
      <c r="AI126" s="460"/>
      <c r="AJ126" s="460"/>
      <c r="AK126" s="460"/>
      <c r="AL126" s="460"/>
      <c r="AM126" s="460"/>
    </row>
    <row r="127" spans="2:52" s="1" customFormat="1" ht="15.75" thickBot="1" x14ac:dyDescent="0.3">
      <c r="B127" s="47" t="s">
        <v>33</v>
      </c>
      <c r="C127" s="48">
        <f>SUM(C122:C126)</f>
        <v>155.1884780356479</v>
      </c>
      <c r="D127" s="39">
        <f t="shared" ref="D127:AM127" si="115">SUM(D122:D126)</f>
        <v>3539.3304691111534</v>
      </c>
      <c r="E127" s="39">
        <f t="shared" si="115"/>
        <v>14204.122888974245</v>
      </c>
      <c r="F127" s="39">
        <f t="shared" si="115"/>
        <v>24333.328374464851</v>
      </c>
      <c r="G127" s="39">
        <f t="shared" si="115"/>
        <v>50802.739165948151</v>
      </c>
      <c r="H127" s="39">
        <f t="shared" si="115"/>
        <v>232787.34539135639</v>
      </c>
      <c r="I127" s="39">
        <f t="shared" si="115"/>
        <v>387112.48761325126</v>
      </c>
      <c r="J127" s="39">
        <f t="shared" si="115"/>
        <v>456247.68689925346</v>
      </c>
      <c r="K127" s="39">
        <f t="shared" si="115"/>
        <v>357498.64485687308</v>
      </c>
      <c r="L127" s="39">
        <f t="shared" si="115"/>
        <v>157043.31540368148</v>
      </c>
      <c r="M127" s="39">
        <f t="shared" si="115"/>
        <v>180674.48477918541</v>
      </c>
      <c r="N127" s="39">
        <f t="shared" si="115"/>
        <v>319929.71671591076</v>
      </c>
      <c r="O127" s="39">
        <f t="shared" si="115"/>
        <v>400883.24314409675</v>
      </c>
      <c r="P127" s="39">
        <f t="shared" si="115"/>
        <v>327218.14964509074</v>
      </c>
      <c r="Q127" s="39">
        <f t="shared" si="115"/>
        <v>316066.01635605225</v>
      </c>
      <c r="R127" s="39">
        <f t="shared" si="115"/>
        <v>275607.4927718541</v>
      </c>
      <c r="S127" s="39">
        <f t="shared" si="115"/>
        <v>367749.07695686741</v>
      </c>
      <c r="T127" s="39">
        <f t="shared" si="115"/>
        <v>261452.77109303171</v>
      </c>
      <c r="U127" s="461">
        <f t="shared" si="115"/>
        <v>0</v>
      </c>
      <c r="V127" s="461">
        <f t="shared" si="115"/>
        <v>0</v>
      </c>
      <c r="W127" s="461">
        <f t="shared" si="115"/>
        <v>0</v>
      </c>
      <c r="X127" s="461">
        <f t="shared" si="115"/>
        <v>0</v>
      </c>
      <c r="Y127" s="461">
        <f t="shared" si="115"/>
        <v>0</v>
      </c>
      <c r="Z127" s="461">
        <f t="shared" si="115"/>
        <v>0</v>
      </c>
      <c r="AA127" s="461">
        <f t="shared" si="115"/>
        <v>0</v>
      </c>
      <c r="AB127" s="461">
        <f t="shared" si="115"/>
        <v>0</v>
      </c>
      <c r="AC127" s="461">
        <f t="shared" si="115"/>
        <v>0</v>
      </c>
      <c r="AD127" s="461">
        <f t="shared" si="115"/>
        <v>0</v>
      </c>
      <c r="AE127" s="461">
        <f t="shared" si="115"/>
        <v>0</v>
      </c>
      <c r="AF127" s="461">
        <f t="shared" si="115"/>
        <v>0</v>
      </c>
      <c r="AG127" s="461">
        <f t="shared" si="115"/>
        <v>0</v>
      </c>
      <c r="AH127" s="461">
        <f t="shared" si="115"/>
        <v>0</v>
      </c>
      <c r="AI127" s="461">
        <f t="shared" si="115"/>
        <v>0</v>
      </c>
      <c r="AJ127" s="461">
        <f t="shared" si="115"/>
        <v>0</v>
      </c>
      <c r="AK127" s="461">
        <f t="shared" si="115"/>
        <v>0</v>
      </c>
      <c r="AL127" s="461">
        <f t="shared" si="115"/>
        <v>0</v>
      </c>
      <c r="AM127" s="461">
        <f t="shared" si="115"/>
        <v>0</v>
      </c>
    </row>
    <row r="128" spans="2:52" ht="15.75" thickBot="1" x14ac:dyDescent="0.3">
      <c r="U128" s="458"/>
      <c r="V128" s="458"/>
      <c r="W128" s="458"/>
      <c r="X128" s="458"/>
      <c r="Y128" s="458"/>
      <c r="Z128" s="458"/>
      <c r="AA128" s="458"/>
      <c r="AB128" s="458"/>
      <c r="AC128" s="458"/>
      <c r="AD128" s="458"/>
      <c r="AE128" s="458"/>
      <c r="AF128" s="458"/>
      <c r="AG128" s="458"/>
      <c r="AH128" s="458"/>
      <c r="AI128" s="458"/>
      <c r="AJ128" s="458"/>
      <c r="AK128" s="458"/>
      <c r="AL128" s="458"/>
      <c r="AM128" s="458"/>
    </row>
    <row r="129" spans="2:39" ht="15.75" thickBot="1" x14ac:dyDescent="0.3">
      <c r="B129" s="50" t="s">
        <v>149</v>
      </c>
      <c r="C129" s="49">
        <f>C121</f>
        <v>45292</v>
      </c>
      <c r="D129" s="49">
        <f t="shared" ref="D129:AM129" si="116">D121</f>
        <v>45323</v>
      </c>
      <c r="E129" s="49">
        <f t="shared" si="116"/>
        <v>45352</v>
      </c>
      <c r="F129" s="49">
        <f t="shared" si="116"/>
        <v>45383</v>
      </c>
      <c r="G129" s="49">
        <f t="shared" si="116"/>
        <v>45413</v>
      </c>
      <c r="H129" s="49">
        <f t="shared" si="116"/>
        <v>45444</v>
      </c>
      <c r="I129" s="49">
        <f t="shared" si="116"/>
        <v>45474</v>
      </c>
      <c r="J129" s="49">
        <f t="shared" si="116"/>
        <v>45505</v>
      </c>
      <c r="K129" s="49">
        <f t="shared" si="116"/>
        <v>45536</v>
      </c>
      <c r="L129" s="49">
        <f t="shared" si="116"/>
        <v>45566</v>
      </c>
      <c r="M129" s="49">
        <f t="shared" si="116"/>
        <v>45597</v>
      </c>
      <c r="N129" s="49">
        <f t="shared" si="116"/>
        <v>45627</v>
      </c>
      <c r="O129" s="49">
        <f t="shared" si="116"/>
        <v>45658</v>
      </c>
      <c r="P129" s="49">
        <f t="shared" si="116"/>
        <v>45689</v>
      </c>
      <c r="Q129" s="49">
        <f t="shared" si="116"/>
        <v>45717</v>
      </c>
      <c r="R129" s="49">
        <f t="shared" si="116"/>
        <v>45748</v>
      </c>
      <c r="S129" s="49">
        <f t="shared" si="116"/>
        <v>45778</v>
      </c>
      <c r="T129" s="49">
        <f t="shared" si="116"/>
        <v>45809</v>
      </c>
      <c r="U129" s="462">
        <f t="shared" si="116"/>
        <v>45839</v>
      </c>
      <c r="V129" s="462">
        <f t="shared" si="116"/>
        <v>45870</v>
      </c>
      <c r="W129" s="462">
        <f t="shared" si="116"/>
        <v>45901</v>
      </c>
      <c r="X129" s="462">
        <f t="shared" si="116"/>
        <v>45931</v>
      </c>
      <c r="Y129" s="462">
        <f t="shared" si="116"/>
        <v>45962</v>
      </c>
      <c r="Z129" s="462">
        <f t="shared" si="116"/>
        <v>45992</v>
      </c>
      <c r="AA129" s="462">
        <f t="shared" si="116"/>
        <v>46023</v>
      </c>
      <c r="AB129" s="462">
        <f t="shared" si="116"/>
        <v>46054</v>
      </c>
      <c r="AC129" s="462">
        <f t="shared" si="116"/>
        <v>46082</v>
      </c>
      <c r="AD129" s="462">
        <f t="shared" si="116"/>
        <v>46113</v>
      </c>
      <c r="AE129" s="462">
        <f t="shared" si="116"/>
        <v>46143</v>
      </c>
      <c r="AF129" s="462">
        <f t="shared" si="116"/>
        <v>46174</v>
      </c>
      <c r="AG129" s="462">
        <f t="shared" si="116"/>
        <v>46204</v>
      </c>
      <c r="AH129" s="462">
        <f t="shared" si="116"/>
        <v>46235</v>
      </c>
      <c r="AI129" s="462">
        <f t="shared" si="116"/>
        <v>46266</v>
      </c>
      <c r="AJ129" s="462">
        <f t="shared" si="116"/>
        <v>46296</v>
      </c>
      <c r="AK129" s="462">
        <f t="shared" si="116"/>
        <v>46327</v>
      </c>
      <c r="AL129" s="462">
        <f t="shared" si="116"/>
        <v>46357</v>
      </c>
      <c r="AM129" s="462">
        <f t="shared" si="116"/>
        <v>46388</v>
      </c>
    </row>
    <row r="130" spans="2:39" x14ac:dyDescent="0.25">
      <c r="B130" s="51" t="s">
        <v>28</v>
      </c>
      <c r="C130" s="470">
        <v>0</v>
      </c>
      <c r="D130" s="470">
        <v>0</v>
      </c>
      <c r="E130" s="470">
        <v>1070.9277831428774</v>
      </c>
      <c r="F130" s="470">
        <v>3168.3486809039982</v>
      </c>
      <c r="G130" s="470">
        <v>6994.8825427318543</v>
      </c>
      <c r="H130" s="470">
        <v>40883.727343359984</v>
      </c>
      <c r="I130" s="470">
        <v>65007.535626341567</v>
      </c>
      <c r="J130" s="470">
        <v>67885.238566595362</v>
      </c>
      <c r="K130" s="470">
        <v>40155.672302629915</v>
      </c>
      <c r="L130" s="470">
        <v>12752.582234955415</v>
      </c>
      <c r="M130" s="470">
        <v>23679.674863015229</v>
      </c>
      <c r="N130" s="470">
        <v>42141.930821155074</v>
      </c>
      <c r="O130" s="470">
        <v>43984.113346878665</v>
      </c>
      <c r="P130" s="470">
        <v>36947.484475176949</v>
      </c>
      <c r="Q130" s="470">
        <v>30173.531548979932</v>
      </c>
      <c r="R130" s="470">
        <v>19752.502684579111</v>
      </c>
      <c r="S130" s="470">
        <v>22826.760474962539</v>
      </c>
      <c r="T130" s="470">
        <v>9048.5945593144825</v>
      </c>
      <c r="U130" s="463"/>
      <c r="V130" s="463"/>
      <c r="W130" s="463"/>
      <c r="X130" s="463"/>
      <c r="Y130" s="463"/>
      <c r="Z130" s="463"/>
      <c r="AA130" s="463"/>
      <c r="AB130" s="463"/>
      <c r="AC130" s="463"/>
      <c r="AD130" s="463"/>
      <c r="AE130" s="463"/>
      <c r="AF130" s="463"/>
      <c r="AG130" s="463"/>
      <c r="AH130" s="463"/>
      <c r="AI130" s="463"/>
      <c r="AJ130" s="463"/>
      <c r="AK130" s="463"/>
      <c r="AL130" s="463"/>
      <c r="AM130" s="463"/>
    </row>
    <row r="131" spans="2:39" x14ac:dyDescent="0.25">
      <c r="B131" s="46" t="s">
        <v>29</v>
      </c>
      <c r="C131" s="468">
        <v>0</v>
      </c>
      <c r="D131" s="468">
        <v>322.67111049529206</v>
      </c>
      <c r="E131" s="468">
        <v>1391.0030306190799</v>
      </c>
      <c r="F131" s="468">
        <v>2868.2167490409847</v>
      </c>
      <c r="G131" s="468">
        <v>5164.5659779014914</v>
      </c>
      <c r="H131" s="468">
        <v>15978.501864275482</v>
      </c>
      <c r="I131" s="468">
        <v>25063.724830573086</v>
      </c>
      <c r="J131" s="468">
        <v>23771.588990779939</v>
      </c>
      <c r="K131" s="468">
        <v>17105.272034782287</v>
      </c>
      <c r="L131" s="468">
        <v>11241.777326479438</v>
      </c>
      <c r="M131" s="468">
        <v>12058.241076414866</v>
      </c>
      <c r="N131" s="468">
        <v>16244.936294301733</v>
      </c>
      <c r="O131" s="468">
        <v>17364.823652950847</v>
      </c>
      <c r="P131" s="468">
        <v>13603.697642001858</v>
      </c>
      <c r="Q131" s="468">
        <v>13408.652802963907</v>
      </c>
      <c r="R131" s="468">
        <v>12546.620444453389</v>
      </c>
      <c r="S131" s="468">
        <v>15957.304346646179</v>
      </c>
      <c r="T131" s="468">
        <v>5718.0255269243808</v>
      </c>
      <c r="U131" s="455"/>
      <c r="V131" s="455"/>
      <c r="W131" s="455"/>
      <c r="X131" s="455"/>
      <c r="Y131" s="455"/>
      <c r="Z131" s="455"/>
      <c r="AA131" s="455"/>
      <c r="AB131" s="455"/>
      <c r="AC131" s="455"/>
      <c r="AD131" s="455"/>
      <c r="AE131" s="455"/>
      <c r="AF131" s="455"/>
      <c r="AG131" s="455"/>
      <c r="AH131" s="455"/>
      <c r="AI131" s="455"/>
      <c r="AJ131" s="455"/>
      <c r="AK131" s="455"/>
      <c r="AL131" s="455"/>
      <c r="AM131" s="455"/>
    </row>
    <row r="132" spans="2:39" x14ac:dyDescent="0.25">
      <c r="B132" s="46" t="s">
        <v>30</v>
      </c>
      <c r="C132" s="468">
        <v>0</v>
      </c>
      <c r="D132" s="468">
        <v>83.824617283434009</v>
      </c>
      <c r="E132" s="468">
        <v>2887.6632245421133</v>
      </c>
      <c r="F132" s="468">
        <v>6707.2609201321757</v>
      </c>
      <c r="G132" s="468">
        <v>11052.264479622027</v>
      </c>
      <c r="H132" s="468">
        <v>22574.365110391478</v>
      </c>
      <c r="I132" s="468">
        <v>35741.722182965503</v>
      </c>
      <c r="J132" s="468">
        <v>33207.285518660734</v>
      </c>
      <c r="K132" s="468">
        <v>34291.108321421212</v>
      </c>
      <c r="L132" s="468">
        <v>21660.115948174443</v>
      </c>
      <c r="M132" s="468">
        <v>17899.346852773782</v>
      </c>
      <c r="N132" s="468">
        <v>18590.477218782646</v>
      </c>
      <c r="O132" s="468">
        <v>20436.888843912529</v>
      </c>
      <c r="P132" s="468">
        <v>15644.839398980688</v>
      </c>
      <c r="Q132" s="468">
        <v>17566.401288187597</v>
      </c>
      <c r="R132" s="468">
        <v>17415.694500107802</v>
      </c>
      <c r="S132" s="468">
        <v>21925.463577657327</v>
      </c>
      <c r="T132" s="468">
        <v>-597.97413200543201</v>
      </c>
      <c r="U132" s="455"/>
      <c r="V132" s="455"/>
      <c r="W132" s="455"/>
      <c r="X132" s="455"/>
      <c r="Y132" s="455"/>
      <c r="Z132" s="455"/>
      <c r="AA132" s="455"/>
      <c r="AB132" s="455"/>
      <c r="AC132" s="455"/>
      <c r="AD132" s="455"/>
      <c r="AE132" s="455"/>
      <c r="AF132" s="455"/>
      <c r="AG132" s="455"/>
      <c r="AH132" s="455"/>
      <c r="AI132" s="455"/>
      <c r="AJ132" s="455"/>
      <c r="AK132" s="455"/>
      <c r="AL132" s="455"/>
      <c r="AM132" s="455"/>
    </row>
    <row r="133" spans="2:39" x14ac:dyDescent="0.25">
      <c r="B133" s="46" t="s">
        <v>31</v>
      </c>
      <c r="C133" s="468">
        <v>0</v>
      </c>
      <c r="D133" s="468">
        <v>0</v>
      </c>
      <c r="E133" s="468">
        <v>0</v>
      </c>
      <c r="F133" s="468">
        <v>0</v>
      </c>
      <c r="G133" s="468">
        <v>0</v>
      </c>
      <c r="H133" s="468">
        <v>0</v>
      </c>
      <c r="I133" s="468">
        <v>0</v>
      </c>
      <c r="J133" s="468">
        <v>0</v>
      </c>
      <c r="K133" s="468">
        <v>0</v>
      </c>
      <c r="L133" s="468">
        <v>0</v>
      </c>
      <c r="M133" s="468">
        <v>0</v>
      </c>
      <c r="N133" s="468">
        <v>0</v>
      </c>
      <c r="O133" s="468">
        <v>0</v>
      </c>
      <c r="P133" s="468">
        <v>0</v>
      </c>
      <c r="Q133" s="468">
        <v>0</v>
      </c>
      <c r="R133" s="468">
        <v>0</v>
      </c>
      <c r="S133" s="468">
        <v>0</v>
      </c>
      <c r="T133" s="468">
        <v>0</v>
      </c>
      <c r="U133" s="455"/>
      <c r="V133" s="455"/>
      <c r="W133" s="455"/>
      <c r="X133" s="455"/>
      <c r="Y133" s="455"/>
      <c r="Z133" s="455"/>
      <c r="AA133" s="455"/>
      <c r="AB133" s="455"/>
      <c r="AC133" s="455"/>
      <c r="AD133" s="455"/>
      <c r="AE133" s="455"/>
      <c r="AF133" s="455"/>
      <c r="AG133" s="455"/>
      <c r="AH133" s="455"/>
      <c r="AI133" s="455"/>
      <c r="AJ133" s="455"/>
      <c r="AK133" s="455"/>
      <c r="AL133" s="455"/>
      <c r="AM133" s="455"/>
    </row>
    <row r="134" spans="2:39" ht="15.75" thickBot="1" x14ac:dyDescent="0.3">
      <c r="B134" s="26" t="s">
        <v>32</v>
      </c>
      <c r="C134" s="471">
        <v>0</v>
      </c>
      <c r="D134" s="471">
        <v>0</v>
      </c>
      <c r="E134" s="471">
        <v>0</v>
      </c>
      <c r="F134" s="471">
        <v>0</v>
      </c>
      <c r="G134" s="471">
        <v>0</v>
      </c>
      <c r="H134" s="471">
        <v>0</v>
      </c>
      <c r="I134" s="471">
        <v>0</v>
      </c>
      <c r="J134" s="471">
        <v>0</v>
      </c>
      <c r="K134" s="471">
        <v>0</v>
      </c>
      <c r="L134" s="471">
        <v>0</v>
      </c>
      <c r="M134" s="471">
        <v>0</v>
      </c>
      <c r="N134" s="471">
        <v>0</v>
      </c>
      <c r="O134" s="471">
        <v>0</v>
      </c>
      <c r="P134" s="471">
        <v>0</v>
      </c>
      <c r="Q134" s="471">
        <v>0</v>
      </c>
      <c r="R134" s="471">
        <v>0</v>
      </c>
      <c r="S134" s="471">
        <v>0</v>
      </c>
      <c r="T134" s="471">
        <v>0</v>
      </c>
      <c r="U134" s="456"/>
      <c r="V134" s="456"/>
      <c r="W134" s="456"/>
      <c r="X134" s="456"/>
      <c r="Y134" s="456"/>
      <c r="Z134" s="456"/>
      <c r="AA134" s="456"/>
      <c r="AB134" s="456"/>
      <c r="AC134" s="456"/>
      <c r="AD134" s="456"/>
      <c r="AE134" s="456"/>
      <c r="AF134" s="456"/>
      <c r="AG134" s="456"/>
      <c r="AH134" s="456"/>
      <c r="AI134" s="456"/>
      <c r="AJ134" s="456"/>
      <c r="AK134" s="456"/>
      <c r="AL134" s="456"/>
      <c r="AM134" s="456"/>
    </row>
    <row r="135" spans="2:39" s="1" customFormat="1" ht="15.75" thickBot="1" x14ac:dyDescent="0.3">
      <c r="B135" s="47" t="s">
        <v>33</v>
      </c>
      <c r="C135" s="131">
        <f>SUM(C130:C134)</f>
        <v>0</v>
      </c>
      <c r="D135" s="132">
        <f t="shared" ref="D135:AM135" si="117">SUM(D130:D134)</f>
        <v>406.49572777872606</v>
      </c>
      <c r="E135" s="132">
        <f t="shared" si="117"/>
        <v>5349.5940383040706</v>
      </c>
      <c r="F135" s="132">
        <f t="shared" si="117"/>
        <v>12743.826350077159</v>
      </c>
      <c r="G135" s="132">
        <f t="shared" si="117"/>
        <v>23211.713000255371</v>
      </c>
      <c r="H135" s="132">
        <f t="shared" si="117"/>
        <v>79436.594318026939</v>
      </c>
      <c r="I135" s="132">
        <f t="shared" si="117"/>
        <v>125812.98263988015</v>
      </c>
      <c r="J135" s="132">
        <f t="shared" si="117"/>
        <v>124864.11307603604</v>
      </c>
      <c r="K135" s="132">
        <f t="shared" si="117"/>
        <v>91552.052658833418</v>
      </c>
      <c r="L135" s="132">
        <f t="shared" si="117"/>
        <v>45654.475509609299</v>
      </c>
      <c r="M135" s="132">
        <f t="shared" si="117"/>
        <v>53637.262792203881</v>
      </c>
      <c r="N135" s="132">
        <f t="shared" si="117"/>
        <v>76977.34433423946</v>
      </c>
      <c r="O135" s="132">
        <f t="shared" si="117"/>
        <v>81785.825843742045</v>
      </c>
      <c r="P135" s="132">
        <f t="shared" si="117"/>
        <v>66196.021516159497</v>
      </c>
      <c r="Q135" s="132">
        <f t="shared" si="117"/>
        <v>61148.585640131438</v>
      </c>
      <c r="R135" s="132">
        <f t="shared" si="117"/>
        <v>49714.817629140307</v>
      </c>
      <c r="S135" s="132">
        <f t="shared" si="117"/>
        <v>60709.528399266041</v>
      </c>
      <c r="T135" s="132">
        <f t="shared" si="117"/>
        <v>14168.645954233431</v>
      </c>
      <c r="U135" s="457">
        <f t="shared" si="117"/>
        <v>0</v>
      </c>
      <c r="V135" s="457">
        <f t="shared" si="117"/>
        <v>0</v>
      </c>
      <c r="W135" s="457">
        <f t="shared" si="117"/>
        <v>0</v>
      </c>
      <c r="X135" s="457">
        <f t="shared" si="117"/>
        <v>0</v>
      </c>
      <c r="Y135" s="457">
        <f t="shared" si="117"/>
        <v>0</v>
      </c>
      <c r="Z135" s="457">
        <f t="shared" si="117"/>
        <v>0</v>
      </c>
      <c r="AA135" s="457">
        <f t="shared" si="117"/>
        <v>0</v>
      </c>
      <c r="AB135" s="457">
        <f t="shared" si="117"/>
        <v>0</v>
      </c>
      <c r="AC135" s="457">
        <f t="shared" si="117"/>
        <v>0</v>
      </c>
      <c r="AD135" s="457">
        <f t="shared" si="117"/>
        <v>0</v>
      </c>
      <c r="AE135" s="457">
        <f t="shared" si="117"/>
        <v>0</v>
      </c>
      <c r="AF135" s="457">
        <f t="shared" si="117"/>
        <v>0</v>
      </c>
      <c r="AG135" s="457">
        <f t="shared" si="117"/>
        <v>0</v>
      </c>
      <c r="AH135" s="457">
        <f t="shared" si="117"/>
        <v>0</v>
      </c>
      <c r="AI135" s="457">
        <f t="shared" si="117"/>
        <v>0</v>
      </c>
      <c r="AJ135" s="457">
        <f t="shared" si="117"/>
        <v>0</v>
      </c>
      <c r="AK135" s="457">
        <f t="shared" si="117"/>
        <v>0</v>
      </c>
      <c r="AL135" s="457">
        <f t="shared" si="117"/>
        <v>0</v>
      </c>
      <c r="AM135" s="457">
        <f t="shared" si="117"/>
        <v>0</v>
      </c>
    </row>
  </sheetData>
  <mergeCells count="10">
    <mergeCell ref="A111:B112"/>
    <mergeCell ref="A57:B58"/>
    <mergeCell ref="A85:B86"/>
    <mergeCell ref="A3:B4"/>
    <mergeCell ref="A32:B34"/>
    <mergeCell ref="A43:A46"/>
    <mergeCell ref="A47:A50"/>
    <mergeCell ref="A51:A54"/>
    <mergeCell ref="A35:A38"/>
    <mergeCell ref="A39:A42"/>
  </mergeCells>
  <pageMargins left="0.7" right="0.7" top="0.75" bottom="0.75" header="0.3" footer="0.3"/>
  <pageSetup orientation="portrait" r:id="rId1"/>
  <headerFooter>
    <oddFooter>&amp;RSchedule JNG-D7.F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CP204"/>
  <sheetViews>
    <sheetView tabSelected="1" zoomScale="80" zoomScaleNormal="80" workbookViewId="0">
      <pane xSplit="2" ySplit="2" topLeftCell="C63" activePane="bottomRight" state="frozen"/>
      <selection activeCell="V20" sqref="V20"/>
      <selection pane="topRight" activeCell="V20" sqref="V20"/>
      <selection pane="bottomLeft" activeCell="V20" sqref="V20"/>
      <selection pane="bottomRight" activeCell="V20" sqref="V20"/>
    </sheetView>
  </sheetViews>
  <sheetFormatPr defaultRowHeight="15" x14ac:dyDescent="0.25"/>
  <cols>
    <col min="1" max="1" width="12.28515625" style="66" customWidth="1"/>
    <col min="2" max="2" width="28" bestFit="1" customWidth="1"/>
    <col min="3" max="4" width="11.5703125" bestFit="1" customWidth="1"/>
    <col min="5" max="5" width="12.5703125" customWidth="1"/>
    <col min="6" max="6" width="11.5703125" bestFit="1" customWidth="1"/>
    <col min="7" max="7" width="13.5703125" bestFit="1" customWidth="1"/>
    <col min="8" max="8" width="11.5703125" bestFit="1" customWidth="1"/>
    <col min="9" max="11" width="12.42578125" customWidth="1"/>
    <col min="12" max="14" width="11.5703125" bestFit="1" customWidth="1"/>
    <col min="15" max="15" width="15.28515625" style="1" bestFit="1" customWidth="1"/>
    <col min="16" max="16" width="14.5703125" customWidth="1"/>
    <col min="17" max="18" width="13.7109375" bestFit="1" customWidth="1"/>
    <col min="19" max="23" width="11.28515625" bestFit="1" customWidth="1"/>
  </cols>
  <sheetData>
    <row r="1" spans="1:94" ht="31.5" x14ac:dyDescent="0.4">
      <c r="A1" s="180" t="s">
        <v>170</v>
      </c>
      <c r="C1" s="558" t="s">
        <v>142</v>
      </c>
      <c r="D1" s="559"/>
      <c r="E1" s="559"/>
      <c r="F1" s="559"/>
      <c r="G1" s="559"/>
      <c r="H1" s="559"/>
      <c r="I1" s="559"/>
      <c r="J1" s="559"/>
      <c r="K1" s="559"/>
      <c r="L1" s="559"/>
      <c r="M1" s="559"/>
      <c r="N1" s="560"/>
      <c r="O1" s="84"/>
      <c r="P1" s="183"/>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row>
    <row r="2" spans="1:94" ht="4.5" customHeight="1" thickBot="1" x14ac:dyDescent="0.95">
      <c r="C2" s="81"/>
      <c r="D2" s="82"/>
      <c r="E2" s="82"/>
      <c r="F2" s="82"/>
      <c r="G2" s="82"/>
      <c r="H2" s="82"/>
      <c r="I2" s="82"/>
      <c r="J2" s="82"/>
      <c r="K2" s="82"/>
      <c r="L2" s="82"/>
      <c r="M2" s="82"/>
      <c r="N2" s="83"/>
    </row>
    <row r="3" spans="1:94" ht="21.75" customHeight="1" thickBot="1" x14ac:dyDescent="0.3">
      <c r="B3" s="173" t="s">
        <v>35</v>
      </c>
      <c r="C3" s="341">
        <v>45292</v>
      </c>
      <c r="D3" s="341">
        <v>45323</v>
      </c>
      <c r="E3" s="341">
        <v>45352</v>
      </c>
      <c r="F3" s="341">
        <v>45383</v>
      </c>
      <c r="G3" s="341">
        <v>45413</v>
      </c>
      <c r="H3" s="341">
        <v>45444</v>
      </c>
      <c r="I3" s="341">
        <v>45474</v>
      </c>
      <c r="J3" s="341">
        <v>45505</v>
      </c>
      <c r="K3" s="341">
        <v>45536</v>
      </c>
      <c r="L3" s="341">
        <v>45566</v>
      </c>
      <c r="M3" s="341">
        <v>45597</v>
      </c>
      <c r="N3" s="342" t="s">
        <v>220</v>
      </c>
      <c r="O3" s="175" t="s">
        <v>33</v>
      </c>
      <c r="Q3" s="37"/>
      <c r="R3" s="37"/>
      <c r="S3" s="37"/>
      <c r="T3" s="37"/>
      <c r="U3" s="37"/>
      <c r="V3" s="37"/>
      <c r="W3" s="37"/>
    </row>
    <row r="4" spans="1:94" ht="15" customHeight="1" x14ac:dyDescent="0.25">
      <c r="A4" s="561" t="s">
        <v>47</v>
      </c>
      <c r="B4" s="11" t="s">
        <v>0</v>
      </c>
      <c r="C4" s="3">
        <v>0</v>
      </c>
      <c r="D4" s="3">
        <v>0</v>
      </c>
      <c r="E4" s="3">
        <v>0</v>
      </c>
      <c r="F4" s="3">
        <v>0</v>
      </c>
      <c r="G4" s="3">
        <v>0</v>
      </c>
      <c r="H4" s="3">
        <v>0</v>
      </c>
      <c r="I4" s="3">
        <v>0</v>
      </c>
      <c r="J4" s="3">
        <v>0</v>
      </c>
      <c r="K4" s="3">
        <v>0</v>
      </c>
      <c r="L4" s="3">
        <v>0</v>
      </c>
      <c r="M4" s="3">
        <v>0</v>
      </c>
      <c r="N4" s="143">
        <v>0</v>
      </c>
      <c r="O4" s="67">
        <f t="shared" ref="O4:O15" si="0">SUM(C4:N4)</f>
        <v>0</v>
      </c>
      <c r="P4" s="183"/>
      <c r="Q4" s="166"/>
      <c r="R4" s="166"/>
      <c r="S4" s="166"/>
      <c r="T4" s="166"/>
      <c r="U4" s="166"/>
      <c r="V4" s="166"/>
      <c r="W4" s="166"/>
    </row>
    <row r="5" spans="1:94" x14ac:dyDescent="0.25">
      <c r="A5" s="562"/>
      <c r="B5" s="12" t="s">
        <v>1</v>
      </c>
      <c r="C5" s="3">
        <v>24351.465599996496</v>
      </c>
      <c r="D5" s="3">
        <v>35914.031999994833</v>
      </c>
      <c r="E5" s="3">
        <v>585135.93599991582</v>
      </c>
      <c r="F5" s="3">
        <v>32585.414399995312</v>
      </c>
      <c r="G5" s="3">
        <v>307459.15199995576</v>
      </c>
      <c r="H5" s="3">
        <v>91624.579199986823</v>
      </c>
      <c r="I5" s="3">
        <v>132093.56159998101</v>
      </c>
      <c r="J5" s="3">
        <v>629634.29759990948</v>
      </c>
      <c r="K5" s="3">
        <v>59564.735999991433</v>
      </c>
      <c r="L5" s="3">
        <v>52907.500799992391</v>
      </c>
      <c r="M5" s="3">
        <v>61316.639999991181</v>
      </c>
      <c r="N5" s="143">
        <v>73579.967999989414</v>
      </c>
      <c r="O5" s="67">
        <f t="shared" si="0"/>
        <v>2086167.2831997003</v>
      </c>
      <c r="Q5" s="166"/>
      <c r="R5" s="166"/>
      <c r="S5" s="166"/>
      <c r="T5" s="166"/>
      <c r="U5" s="166"/>
      <c r="V5" s="166"/>
      <c r="W5" s="166"/>
    </row>
    <row r="6" spans="1:94" x14ac:dyDescent="0.25">
      <c r="A6" s="562"/>
      <c r="B6" s="11" t="s">
        <v>2</v>
      </c>
      <c r="C6" s="3">
        <v>0</v>
      </c>
      <c r="D6" s="3">
        <v>0</v>
      </c>
      <c r="E6" s="3">
        <v>0</v>
      </c>
      <c r="F6" s="3">
        <v>0</v>
      </c>
      <c r="G6" s="3">
        <v>0</v>
      </c>
      <c r="H6" s="3">
        <v>0</v>
      </c>
      <c r="I6" s="3">
        <v>0</v>
      </c>
      <c r="J6" s="3">
        <v>0</v>
      </c>
      <c r="K6" s="3">
        <v>0</v>
      </c>
      <c r="L6" s="3">
        <v>0</v>
      </c>
      <c r="M6" s="3">
        <v>0</v>
      </c>
      <c r="N6" s="143">
        <v>0</v>
      </c>
      <c r="O6" s="67">
        <f t="shared" si="0"/>
        <v>0</v>
      </c>
      <c r="Q6" s="166"/>
      <c r="R6" s="166"/>
      <c r="S6" s="166"/>
      <c r="T6" s="166"/>
      <c r="U6" s="166"/>
      <c r="V6" s="166"/>
      <c r="W6" s="166"/>
    </row>
    <row r="7" spans="1:94" x14ac:dyDescent="0.25">
      <c r="A7" s="562"/>
      <c r="B7" s="11" t="s">
        <v>9</v>
      </c>
      <c r="C7" s="3">
        <v>37899.538371084018</v>
      </c>
      <c r="D7" s="3">
        <v>55895.00263361312</v>
      </c>
      <c r="E7" s="3">
        <v>910679.55510374543</v>
      </c>
      <c r="F7" s="3">
        <v>50714.490194400198</v>
      </c>
      <c r="G7" s="3">
        <v>478515.75425361475</v>
      </c>
      <c r="H7" s="3">
        <v>142600.42135307152</v>
      </c>
      <c r="I7" s="3">
        <v>205584.54627192338</v>
      </c>
      <c r="J7" s="3">
        <v>979934.82665953925</v>
      </c>
      <c r="K7" s="3">
        <v>92703.906806968094</v>
      </c>
      <c r="L7" s="3">
        <v>82342.881928542251</v>
      </c>
      <c r="M7" s="3">
        <v>95430.492301290695</v>
      </c>
      <c r="N7" s="143">
        <v>114516.59076154882</v>
      </c>
      <c r="O7" s="67">
        <f t="shared" si="0"/>
        <v>3246818.0066393414</v>
      </c>
      <c r="Q7" s="166"/>
      <c r="R7" s="166"/>
      <c r="S7" s="166"/>
      <c r="T7" s="166"/>
      <c r="U7" s="166"/>
      <c r="V7" s="166"/>
      <c r="W7" s="166"/>
    </row>
    <row r="8" spans="1:94" x14ac:dyDescent="0.25">
      <c r="A8" s="562"/>
      <c r="B8" s="12" t="s">
        <v>3</v>
      </c>
      <c r="C8" s="3">
        <v>0</v>
      </c>
      <c r="D8" s="3">
        <v>0</v>
      </c>
      <c r="E8" s="3">
        <v>0</v>
      </c>
      <c r="F8" s="3">
        <v>0</v>
      </c>
      <c r="G8" s="3">
        <v>0</v>
      </c>
      <c r="H8" s="3">
        <v>0</v>
      </c>
      <c r="I8" s="3">
        <v>0</v>
      </c>
      <c r="J8" s="3">
        <v>0</v>
      </c>
      <c r="K8" s="3">
        <v>0</v>
      </c>
      <c r="L8" s="3">
        <v>0</v>
      </c>
      <c r="M8" s="3">
        <v>0</v>
      </c>
      <c r="N8" s="143">
        <v>0</v>
      </c>
      <c r="O8" s="67">
        <f t="shared" si="0"/>
        <v>0</v>
      </c>
      <c r="Q8" s="166"/>
      <c r="R8" s="166"/>
      <c r="S8" s="166"/>
      <c r="T8" s="166"/>
      <c r="U8" s="166"/>
      <c r="V8" s="166"/>
      <c r="W8" s="166"/>
    </row>
    <row r="9" spans="1:94" x14ac:dyDescent="0.25">
      <c r="A9" s="562"/>
      <c r="B9" s="11" t="s">
        <v>4</v>
      </c>
      <c r="C9" s="3">
        <v>0</v>
      </c>
      <c r="D9" s="3">
        <v>0</v>
      </c>
      <c r="E9" s="3">
        <v>0</v>
      </c>
      <c r="F9" s="3">
        <v>0</v>
      </c>
      <c r="G9" s="3">
        <v>0</v>
      </c>
      <c r="H9" s="3">
        <v>0</v>
      </c>
      <c r="I9" s="3">
        <v>0</v>
      </c>
      <c r="J9" s="3">
        <v>0</v>
      </c>
      <c r="K9" s="3">
        <v>0</v>
      </c>
      <c r="L9" s="3">
        <v>0</v>
      </c>
      <c r="M9" s="3">
        <v>0</v>
      </c>
      <c r="N9" s="143">
        <v>0</v>
      </c>
      <c r="O9" s="67">
        <f t="shared" si="0"/>
        <v>0</v>
      </c>
      <c r="Q9" s="166"/>
      <c r="R9" s="166"/>
      <c r="S9" s="166"/>
      <c r="T9" s="166"/>
      <c r="U9" s="166"/>
      <c r="V9" s="166"/>
      <c r="W9" s="166"/>
    </row>
    <row r="10" spans="1:94" x14ac:dyDescent="0.25">
      <c r="A10" s="562"/>
      <c r="B10" s="11" t="s">
        <v>5</v>
      </c>
      <c r="C10" s="3">
        <v>0</v>
      </c>
      <c r="D10" s="3">
        <v>455.86800000000028</v>
      </c>
      <c r="E10" s="3">
        <v>1367.604000000001</v>
      </c>
      <c r="F10" s="3">
        <v>607.82400000000041</v>
      </c>
      <c r="G10" s="3">
        <v>0</v>
      </c>
      <c r="H10" s="3">
        <v>1671.5160000000012</v>
      </c>
      <c r="I10" s="3">
        <v>1063.6920000000007</v>
      </c>
      <c r="J10" s="3">
        <v>1975.4280000000012</v>
      </c>
      <c r="K10" s="3">
        <v>1671.5160000000012</v>
      </c>
      <c r="L10" s="3">
        <v>607.82400000000041</v>
      </c>
      <c r="M10" s="3">
        <v>455.86800000000028</v>
      </c>
      <c r="N10" s="143">
        <v>303.91200000000021</v>
      </c>
      <c r="O10" s="67">
        <f t="shared" si="0"/>
        <v>10181.052000000007</v>
      </c>
      <c r="Q10" s="166"/>
      <c r="R10" s="166"/>
      <c r="S10" s="166"/>
      <c r="T10" s="166"/>
      <c r="U10" s="166"/>
      <c r="V10" s="166"/>
      <c r="W10" s="166"/>
    </row>
    <row r="11" spans="1:94" x14ac:dyDescent="0.25">
      <c r="A11" s="562"/>
      <c r="B11" s="11" t="s">
        <v>6</v>
      </c>
      <c r="C11" s="3">
        <v>0</v>
      </c>
      <c r="D11" s="3">
        <v>0</v>
      </c>
      <c r="E11" s="3">
        <v>0</v>
      </c>
      <c r="F11" s="3">
        <v>0</v>
      </c>
      <c r="G11" s="3">
        <v>0</v>
      </c>
      <c r="H11" s="3">
        <v>0</v>
      </c>
      <c r="I11" s="3">
        <v>0</v>
      </c>
      <c r="J11" s="3">
        <v>0</v>
      </c>
      <c r="K11" s="3">
        <v>0</v>
      </c>
      <c r="L11" s="3">
        <v>0</v>
      </c>
      <c r="M11" s="3">
        <v>0</v>
      </c>
      <c r="N11" s="143">
        <v>0</v>
      </c>
      <c r="O11" s="67">
        <f t="shared" si="0"/>
        <v>0</v>
      </c>
      <c r="Q11" s="166"/>
      <c r="R11" s="166"/>
      <c r="S11" s="166"/>
      <c r="T11" s="166"/>
      <c r="U11" s="166"/>
      <c r="V11" s="166"/>
      <c r="W11" s="166"/>
    </row>
    <row r="12" spans="1:94" x14ac:dyDescent="0.25">
      <c r="A12" s="562"/>
      <c r="B12" s="11" t="s">
        <v>7</v>
      </c>
      <c r="C12" s="3">
        <v>0</v>
      </c>
      <c r="D12" s="3">
        <v>0</v>
      </c>
      <c r="E12" s="3">
        <v>0</v>
      </c>
      <c r="F12" s="3">
        <v>0</v>
      </c>
      <c r="G12" s="3">
        <v>0</v>
      </c>
      <c r="H12" s="3">
        <v>0</v>
      </c>
      <c r="I12" s="3">
        <v>0</v>
      </c>
      <c r="J12" s="3">
        <v>0</v>
      </c>
      <c r="K12" s="3">
        <v>0</v>
      </c>
      <c r="L12" s="3">
        <v>0</v>
      </c>
      <c r="M12" s="3">
        <v>0</v>
      </c>
      <c r="N12" s="143">
        <v>0</v>
      </c>
      <c r="O12" s="67">
        <f t="shared" si="0"/>
        <v>0</v>
      </c>
      <c r="Q12" s="166"/>
      <c r="R12" s="166"/>
      <c r="S12" s="166"/>
      <c r="T12" s="166"/>
      <c r="U12" s="166"/>
      <c r="V12" s="166"/>
      <c r="W12" s="166"/>
    </row>
    <row r="13" spans="1:94" x14ac:dyDescent="0.25">
      <c r="A13" s="562"/>
      <c r="B13" s="11" t="s">
        <v>8</v>
      </c>
      <c r="C13" s="3">
        <v>0</v>
      </c>
      <c r="D13" s="3">
        <v>2377.6982047241372</v>
      </c>
      <c r="E13" s="3">
        <v>9510.7928188965489</v>
      </c>
      <c r="F13" s="3">
        <v>4755.3964094482744</v>
      </c>
      <c r="G13" s="3">
        <v>0</v>
      </c>
      <c r="H13" s="3">
        <v>2377.6982047241372</v>
      </c>
      <c r="I13" s="3">
        <v>9510.7928188965489</v>
      </c>
      <c r="J13" s="3">
        <v>14266.189228344823</v>
      </c>
      <c r="K13" s="3">
        <v>0</v>
      </c>
      <c r="L13" s="3">
        <v>7133.0946141724116</v>
      </c>
      <c r="M13" s="3">
        <v>11888.491023620685</v>
      </c>
      <c r="N13" s="143">
        <v>7133.0946141724116</v>
      </c>
      <c r="O13" s="67">
        <f t="shared" si="0"/>
        <v>68953.247936999978</v>
      </c>
      <c r="Q13" s="166"/>
      <c r="R13" s="166"/>
      <c r="S13" s="166"/>
      <c r="T13" s="166"/>
      <c r="U13" s="166"/>
      <c r="V13" s="166"/>
      <c r="W13" s="166"/>
    </row>
    <row r="14" spans="1:94" ht="15.75" thickBot="1" x14ac:dyDescent="0.3">
      <c r="A14" s="563"/>
      <c r="B14" s="176" t="s">
        <v>41</v>
      </c>
      <c r="C14" s="3">
        <v>0</v>
      </c>
      <c r="D14" s="3">
        <v>0</v>
      </c>
      <c r="E14" s="3">
        <v>0</v>
      </c>
      <c r="F14" s="3">
        <v>0</v>
      </c>
      <c r="G14" s="3">
        <v>0</v>
      </c>
      <c r="H14" s="3">
        <v>0</v>
      </c>
      <c r="I14" s="3">
        <v>0</v>
      </c>
      <c r="J14" s="3">
        <v>0</v>
      </c>
      <c r="K14" s="3">
        <v>0</v>
      </c>
      <c r="L14" s="3">
        <v>0</v>
      </c>
      <c r="M14" s="3">
        <v>0</v>
      </c>
      <c r="N14" s="143">
        <v>0</v>
      </c>
      <c r="O14" s="67">
        <f t="shared" si="0"/>
        <v>0</v>
      </c>
      <c r="Q14" s="166"/>
      <c r="R14" s="166"/>
      <c r="S14" s="166"/>
      <c r="T14" s="166"/>
      <c r="U14" s="166"/>
      <c r="V14" s="166"/>
      <c r="W14" s="166"/>
    </row>
    <row r="15" spans="1:94" ht="21.75" thickBot="1" x14ac:dyDescent="0.4">
      <c r="A15" s="69"/>
      <c r="B15" s="177" t="s">
        <v>42</v>
      </c>
      <c r="C15" s="178">
        <f t="shared" ref="C15:N15" si="1">SUM(C4:C14)</f>
        <v>62251.003971080514</v>
      </c>
      <c r="D15" s="178">
        <f t="shared" si="1"/>
        <v>94642.600838332088</v>
      </c>
      <c r="E15" s="178">
        <f t="shared" si="1"/>
        <v>1506693.8879225578</v>
      </c>
      <c r="F15" s="178">
        <f t="shared" si="1"/>
        <v>88663.125003843787</v>
      </c>
      <c r="G15" s="178">
        <f t="shared" si="1"/>
        <v>785974.90625357046</v>
      </c>
      <c r="H15" s="178">
        <f t="shared" si="1"/>
        <v>238274.21475778249</v>
      </c>
      <c r="I15" s="178">
        <f t="shared" si="1"/>
        <v>348252.5926908009</v>
      </c>
      <c r="J15" s="178">
        <f t="shared" si="1"/>
        <v>1625810.7414877934</v>
      </c>
      <c r="K15" s="178">
        <f t="shared" si="1"/>
        <v>153940.15880695952</v>
      </c>
      <c r="L15" s="179">
        <f t="shared" si="1"/>
        <v>142991.30134270704</v>
      </c>
      <c r="M15" s="179">
        <f t="shared" si="1"/>
        <v>169091.49132490254</v>
      </c>
      <c r="N15" s="182">
        <f t="shared" si="1"/>
        <v>195533.56537571066</v>
      </c>
      <c r="O15" s="70">
        <f t="shared" si="0"/>
        <v>5412119.589776041</v>
      </c>
    </row>
    <row r="16" spans="1:94" ht="21.75" thickBot="1" x14ac:dyDescent="0.4">
      <c r="A16" s="69"/>
      <c r="F16" s="68">
        <v>0</v>
      </c>
    </row>
    <row r="17" spans="1:23" ht="21.75" thickBot="1" x14ac:dyDescent="0.4">
      <c r="A17" s="69"/>
      <c r="B17" s="173" t="s">
        <v>35</v>
      </c>
      <c r="C17" s="174">
        <f>C$3</f>
        <v>45292</v>
      </c>
      <c r="D17" s="174">
        <f t="shared" ref="D17:N17" si="2">D$3</f>
        <v>45323</v>
      </c>
      <c r="E17" s="174">
        <f t="shared" si="2"/>
        <v>45352</v>
      </c>
      <c r="F17" s="174">
        <f t="shared" si="2"/>
        <v>45383</v>
      </c>
      <c r="G17" s="174">
        <f t="shared" si="2"/>
        <v>45413</v>
      </c>
      <c r="H17" s="174">
        <f t="shared" si="2"/>
        <v>45444</v>
      </c>
      <c r="I17" s="174">
        <f t="shared" si="2"/>
        <v>45474</v>
      </c>
      <c r="J17" s="174">
        <f t="shared" si="2"/>
        <v>45505</v>
      </c>
      <c r="K17" s="174">
        <f t="shared" si="2"/>
        <v>45536</v>
      </c>
      <c r="L17" s="174">
        <f t="shared" si="2"/>
        <v>45566</v>
      </c>
      <c r="M17" s="174">
        <f t="shared" si="2"/>
        <v>45597</v>
      </c>
      <c r="N17" s="181" t="str">
        <f t="shared" si="2"/>
        <v>Dec-24 +</v>
      </c>
      <c r="O17" s="175" t="s">
        <v>33</v>
      </c>
      <c r="Q17" s="37"/>
      <c r="R17" s="37"/>
      <c r="S17" s="37"/>
      <c r="T17" s="37"/>
      <c r="U17" s="37"/>
      <c r="V17" s="37"/>
      <c r="W17" s="37"/>
    </row>
    <row r="18" spans="1:23" x14ac:dyDescent="0.25">
      <c r="A18" s="561" t="s">
        <v>46</v>
      </c>
      <c r="B18" s="11" t="s">
        <v>0</v>
      </c>
      <c r="C18" s="3">
        <v>0</v>
      </c>
      <c r="D18" s="3">
        <v>0</v>
      </c>
      <c r="E18" s="3">
        <v>0</v>
      </c>
      <c r="F18" s="3">
        <v>0</v>
      </c>
      <c r="G18" s="3">
        <v>0</v>
      </c>
      <c r="H18" s="3">
        <v>0</v>
      </c>
      <c r="I18" s="3">
        <v>0</v>
      </c>
      <c r="J18" s="3">
        <v>0</v>
      </c>
      <c r="K18" s="3">
        <v>0</v>
      </c>
      <c r="L18" s="3">
        <v>0</v>
      </c>
      <c r="M18" s="3">
        <v>0</v>
      </c>
      <c r="N18" s="143">
        <v>0</v>
      </c>
      <c r="O18" s="67">
        <f t="shared" ref="O18:O29" si="3">SUM(C18:N18)</f>
        <v>0</v>
      </c>
      <c r="P18" s="183"/>
      <c r="Q18" s="166"/>
      <c r="R18" s="166"/>
      <c r="S18" s="166"/>
      <c r="T18" s="166"/>
      <c r="U18" s="166"/>
      <c r="V18" s="166"/>
      <c r="W18" s="166"/>
    </row>
    <row r="19" spans="1:23" x14ac:dyDescent="0.25">
      <c r="A19" s="562"/>
      <c r="B19" s="12" t="s">
        <v>1</v>
      </c>
      <c r="C19" s="3">
        <v>28879.561955658781</v>
      </c>
      <c r="D19" s="3">
        <v>1419294.2491148377</v>
      </c>
      <c r="E19" s="3">
        <v>1099001.2613600777</v>
      </c>
      <c r="F19" s="3">
        <v>1590253.292947745</v>
      </c>
      <c r="G19" s="3">
        <v>2065455.4182147381</v>
      </c>
      <c r="H19" s="3">
        <v>2393770.3255554554</v>
      </c>
      <c r="I19" s="3">
        <v>2879057.2380038663</v>
      </c>
      <c r="J19" s="3">
        <v>2273742.0370238344</v>
      </c>
      <c r="K19" s="3">
        <v>2338319.0119725093</v>
      </c>
      <c r="L19" s="3">
        <v>2422780.4795881445</v>
      </c>
      <c r="M19" s="3">
        <v>1602362.076854046</v>
      </c>
      <c r="N19" s="143">
        <v>5492361.1802462935</v>
      </c>
      <c r="O19" s="67">
        <f t="shared" si="3"/>
        <v>25605276.13283721</v>
      </c>
      <c r="Q19" s="166"/>
      <c r="R19" s="166"/>
      <c r="S19" s="166"/>
      <c r="T19" s="166"/>
      <c r="U19" s="166"/>
      <c r="V19" s="166"/>
      <c r="W19" s="166"/>
    </row>
    <row r="20" spans="1:23" ht="14.65" customHeight="1" x14ac:dyDescent="0.25">
      <c r="A20" s="562"/>
      <c r="B20" s="11" t="s">
        <v>2</v>
      </c>
      <c r="C20" s="3">
        <v>0</v>
      </c>
      <c r="D20" s="3">
        <v>0</v>
      </c>
      <c r="E20" s="3">
        <v>0</v>
      </c>
      <c r="F20" s="3">
        <v>0</v>
      </c>
      <c r="G20" s="3">
        <v>0</v>
      </c>
      <c r="H20" s="3">
        <v>0</v>
      </c>
      <c r="I20" s="3">
        <v>0</v>
      </c>
      <c r="J20" s="3">
        <v>0</v>
      </c>
      <c r="K20" s="3">
        <v>0</v>
      </c>
      <c r="L20" s="3">
        <v>0</v>
      </c>
      <c r="M20" s="3">
        <v>0</v>
      </c>
      <c r="N20" s="143">
        <v>0</v>
      </c>
      <c r="O20" s="67">
        <f t="shared" si="3"/>
        <v>0</v>
      </c>
      <c r="Q20" s="166"/>
      <c r="R20" s="166"/>
      <c r="S20" s="166"/>
      <c r="T20" s="166"/>
      <c r="U20" s="166"/>
      <c r="V20" s="166"/>
      <c r="W20" s="166"/>
    </row>
    <row r="21" spans="1:23" x14ac:dyDescent="0.25">
      <c r="A21" s="562"/>
      <c r="B21" s="11" t="s">
        <v>9</v>
      </c>
      <c r="C21" s="3">
        <v>953.81285706943436</v>
      </c>
      <c r="D21" s="3">
        <v>614301.70185561641</v>
      </c>
      <c r="E21" s="3">
        <v>560779.40161159844</v>
      </c>
      <c r="F21" s="3">
        <v>787558.27668932476</v>
      </c>
      <c r="G21" s="3">
        <v>1214008.7840462057</v>
      </c>
      <c r="H21" s="3">
        <v>1259190.5062009173</v>
      </c>
      <c r="I21" s="3">
        <v>1437189.345923855</v>
      </c>
      <c r="J21" s="3">
        <v>1066992.0463665901</v>
      </c>
      <c r="K21" s="3">
        <v>1230012.0769646415</v>
      </c>
      <c r="L21" s="3">
        <v>1221280.58686782</v>
      </c>
      <c r="M21" s="3">
        <v>774502.01723570435</v>
      </c>
      <c r="N21" s="143">
        <v>3121893.3681411021</v>
      </c>
      <c r="O21" s="67">
        <f t="shared" si="3"/>
        <v>13288661.924760444</v>
      </c>
      <c r="Q21" s="166"/>
      <c r="R21" s="166"/>
      <c r="S21" s="166"/>
      <c r="T21" s="166"/>
      <c r="U21" s="166"/>
      <c r="V21" s="166"/>
      <c r="W21" s="166"/>
    </row>
    <row r="22" spans="1:23" x14ac:dyDescent="0.25">
      <c r="A22" s="562"/>
      <c r="B22" s="12" t="s">
        <v>3</v>
      </c>
      <c r="C22" s="3">
        <v>0</v>
      </c>
      <c r="D22" s="3">
        <v>0</v>
      </c>
      <c r="E22" s="3">
        <v>0</v>
      </c>
      <c r="F22" s="3">
        <v>0</v>
      </c>
      <c r="G22" s="3">
        <v>0</v>
      </c>
      <c r="H22" s="3">
        <v>0</v>
      </c>
      <c r="I22" s="3">
        <v>0</v>
      </c>
      <c r="J22" s="3">
        <v>0</v>
      </c>
      <c r="K22" s="3">
        <v>0</v>
      </c>
      <c r="L22" s="3">
        <v>0</v>
      </c>
      <c r="M22" s="3">
        <v>0</v>
      </c>
      <c r="N22" s="143">
        <v>0</v>
      </c>
      <c r="O22" s="67">
        <f t="shared" si="3"/>
        <v>0</v>
      </c>
      <c r="Q22" s="166"/>
      <c r="R22" s="166"/>
      <c r="S22" s="166"/>
      <c r="T22" s="166"/>
      <c r="U22" s="166"/>
      <c r="V22" s="166"/>
      <c r="W22" s="166"/>
    </row>
    <row r="23" spans="1:23" x14ac:dyDescent="0.25">
      <c r="A23" s="562"/>
      <c r="B23" s="11" t="s">
        <v>4</v>
      </c>
      <c r="C23" s="3">
        <v>0</v>
      </c>
      <c r="D23" s="3">
        <v>0</v>
      </c>
      <c r="E23" s="3">
        <v>0</v>
      </c>
      <c r="F23" s="3">
        <v>0</v>
      </c>
      <c r="G23" s="3">
        <v>0</v>
      </c>
      <c r="H23" s="3">
        <v>0</v>
      </c>
      <c r="I23" s="3">
        <v>0</v>
      </c>
      <c r="J23" s="3">
        <v>0</v>
      </c>
      <c r="K23" s="3">
        <v>0</v>
      </c>
      <c r="L23" s="3">
        <v>0</v>
      </c>
      <c r="M23" s="3">
        <v>0</v>
      </c>
      <c r="N23" s="143">
        <v>0</v>
      </c>
      <c r="O23" s="67">
        <f t="shared" si="3"/>
        <v>0</v>
      </c>
      <c r="Q23" s="166"/>
      <c r="R23" s="166"/>
      <c r="S23" s="166"/>
      <c r="T23" s="166"/>
      <c r="U23" s="166"/>
      <c r="V23" s="166"/>
      <c r="W23" s="166"/>
    </row>
    <row r="24" spans="1:23" x14ac:dyDescent="0.25">
      <c r="A24" s="562"/>
      <c r="B24" s="11" t="s">
        <v>5</v>
      </c>
      <c r="C24" s="3">
        <v>0</v>
      </c>
      <c r="D24" s="3">
        <v>0</v>
      </c>
      <c r="E24" s="3">
        <v>0</v>
      </c>
      <c r="F24" s="3">
        <v>0</v>
      </c>
      <c r="G24" s="3">
        <v>0</v>
      </c>
      <c r="H24" s="3">
        <v>0</v>
      </c>
      <c r="I24" s="3">
        <v>0</v>
      </c>
      <c r="J24" s="3">
        <v>0</v>
      </c>
      <c r="K24" s="3">
        <v>0</v>
      </c>
      <c r="L24" s="3">
        <v>0</v>
      </c>
      <c r="M24" s="3">
        <v>0</v>
      </c>
      <c r="N24" s="143">
        <v>0</v>
      </c>
      <c r="O24" s="67">
        <f t="shared" si="3"/>
        <v>0</v>
      </c>
      <c r="Q24" s="166"/>
      <c r="R24" s="166"/>
      <c r="S24" s="166"/>
      <c r="T24" s="166"/>
      <c r="U24" s="166"/>
      <c r="V24" s="166"/>
      <c r="W24" s="166"/>
    </row>
    <row r="25" spans="1:23" x14ac:dyDescent="0.25">
      <c r="A25" s="562"/>
      <c r="B25" s="11" t="s">
        <v>6</v>
      </c>
      <c r="C25" s="3">
        <v>0</v>
      </c>
      <c r="D25" s="3">
        <v>0</v>
      </c>
      <c r="E25" s="3">
        <v>0</v>
      </c>
      <c r="F25" s="3">
        <v>0</v>
      </c>
      <c r="G25" s="3">
        <v>0</v>
      </c>
      <c r="H25" s="3">
        <v>0</v>
      </c>
      <c r="I25" s="3">
        <v>0</v>
      </c>
      <c r="J25" s="3">
        <v>0</v>
      </c>
      <c r="K25" s="3">
        <v>0</v>
      </c>
      <c r="L25" s="3">
        <v>0</v>
      </c>
      <c r="M25" s="3">
        <v>0</v>
      </c>
      <c r="N25" s="143">
        <v>0</v>
      </c>
      <c r="O25" s="67">
        <f t="shared" si="3"/>
        <v>0</v>
      </c>
      <c r="Q25" s="166"/>
      <c r="R25" s="166"/>
      <c r="S25" s="166"/>
      <c r="T25" s="166"/>
      <c r="U25" s="166"/>
      <c r="V25" s="166"/>
      <c r="W25" s="166"/>
    </row>
    <row r="26" spans="1:23" x14ac:dyDescent="0.25">
      <c r="A26" s="562"/>
      <c r="B26" s="11" t="s">
        <v>7</v>
      </c>
      <c r="C26" s="3">
        <v>0</v>
      </c>
      <c r="D26" s="3">
        <v>0</v>
      </c>
      <c r="E26" s="3">
        <v>0</v>
      </c>
      <c r="F26" s="3">
        <v>0</v>
      </c>
      <c r="G26" s="3">
        <v>0</v>
      </c>
      <c r="H26" s="3">
        <v>0</v>
      </c>
      <c r="I26" s="3">
        <v>0</v>
      </c>
      <c r="J26" s="3">
        <v>0</v>
      </c>
      <c r="K26" s="3">
        <v>0</v>
      </c>
      <c r="L26" s="3">
        <v>0</v>
      </c>
      <c r="M26" s="3">
        <v>0</v>
      </c>
      <c r="N26" s="143">
        <v>0</v>
      </c>
      <c r="O26" s="67">
        <f t="shared" si="3"/>
        <v>0</v>
      </c>
      <c r="Q26" s="166"/>
      <c r="R26" s="166"/>
      <c r="S26" s="166"/>
      <c r="T26" s="166"/>
      <c r="U26" s="166"/>
      <c r="V26" s="166"/>
      <c r="W26" s="166"/>
    </row>
    <row r="27" spans="1:23" x14ac:dyDescent="0.25">
      <c r="A27" s="562"/>
      <c r="B27" s="11" t="s">
        <v>8</v>
      </c>
      <c r="C27" s="3">
        <v>0</v>
      </c>
      <c r="D27" s="3">
        <v>0</v>
      </c>
      <c r="E27" s="3">
        <v>0</v>
      </c>
      <c r="F27" s="3">
        <v>0</v>
      </c>
      <c r="G27" s="3">
        <v>0</v>
      </c>
      <c r="H27" s="3">
        <v>0</v>
      </c>
      <c r="I27" s="3">
        <v>0</v>
      </c>
      <c r="J27" s="3">
        <v>0</v>
      </c>
      <c r="K27" s="3">
        <v>0</v>
      </c>
      <c r="L27" s="3">
        <v>0</v>
      </c>
      <c r="M27" s="3">
        <v>0</v>
      </c>
      <c r="N27" s="143">
        <v>0</v>
      </c>
      <c r="O27" s="67">
        <f t="shared" si="3"/>
        <v>0</v>
      </c>
      <c r="Q27" s="166"/>
      <c r="R27" s="166"/>
      <c r="S27" s="166"/>
      <c r="T27" s="166"/>
      <c r="U27" s="166"/>
      <c r="V27" s="166"/>
      <c r="W27" s="166"/>
    </row>
    <row r="28" spans="1:23" ht="15.75" thickBot="1" x14ac:dyDescent="0.3">
      <c r="A28" s="563"/>
      <c r="B28" s="176" t="s">
        <v>41</v>
      </c>
      <c r="C28" s="3">
        <v>0</v>
      </c>
      <c r="D28" s="3">
        <v>0</v>
      </c>
      <c r="E28" s="3">
        <v>0</v>
      </c>
      <c r="F28" s="3">
        <v>0</v>
      </c>
      <c r="G28" s="3">
        <v>0</v>
      </c>
      <c r="H28" s="3">
        <v>0</v>
      </c>
      <c r="I28" s="3">
        <v>0</v>
      </c>
      <c r="J28" s="3">
        <v>0</v>
      </c>
      <c r="K28" s="3">
        <v>0</v>
      </c>
      <c r="L28" s="3">
        <v>0</v>
      </c>
      <c r="M28" s="3">
        <v>0</v>
      </c>
      <c r="N28" s="143">
        <v>0</v>
      </c>
      <c r="O28" s="67">
        <f t="shared" si="3"/>
        <v>0</v>
      </c>
      <c r="Q28" s="166"/>
      <c r="R28" s="166"/>
      <c r="S28" s="166"/>
      <c r="T28" s="166"/>
      <c r="U28" s="166"/>
      <c r="V28" s="166"/>
      <c r="W28" s="166"/>
    </row>
    <row r="29" spans="1:23" ht="21.75" thickBot="1" x14ac:dyDescent="0.4">
      <c r="A29" s="69"/>
      <c r="B29" s="177" t="s">
        <v>42</v>
      </c>
      <c r="C29" s="178">
        <f t="shared" ref="C29:N29" si="4">SUM(C18:C28)</f>
        <v>29833.374812728216</v>
      </c>
      <c r="D29" s="178">
        <f t="shared" si="4"/>
        <v>2033595.9509704541</v>
      </c>
      <c r="E29" s="178">
        <f t="shared" si="4"/>
        <v>1659780.6629716761</v>
      </c>
      <c r="F29" s="178">
        <f t="shared" si="4"/>
        <v>2377811.5696370695</v>
      </c>
      <c r="G29" s="178">
        <f t="shared" si="4"/>
        <v>3279464.2022609441</v>
      </c>
      <c r="H29" s="178">
        <f t="shared" si="4"/>
        <v>3652960.8317563729</v>
      </c>
      <c r="I29" s="178">
        <f t="shared" si="4"/>
        <v>4316246.5839277208</v>
      </c>
      <c r="J29" s="178">
        <f t="shared" si="4"/>
        <v>3340734.0833904245</v>
      </c>
      <c r="K29" s="178">
        <f t="shared" si="4"/>
        <v>3568331.0889371508</v>
      </c>
      <c r="L29" s="179">
        <f t="shared" si="4"/>
        <v>3644061.0664559645</v>
      </c>
      <c r="M29" s="179">
        <f t="shared" si="4"/>
        <v>2376864.0940897502</v>
      </c>
      <c r="N29" s="182">
        <f t="shared" si="4"/>
        <v>8614254.5483873952</v>
      </c>
      <c r="O29" s="70">
        <f t="shared" si="3"/>
        <v>38893938.057597652</v>
      </c>
    </row>
    <row r="30" spans="1:23" ht="21.75" thickBot="1" x14ac:dyDescent="0.4">
      <c r="A30" s="69"/>
      <c r="F30" s="68">
        <v>0</v>
      </c>
    </row>
    <row r="31" spans="1:23" ht="21.75" thickBot="1" x14ac:dyDescent="0.4">
      <c r="A31" s="69"/>
      <c r="B31" s="173" t="s">
        <v>35</v>
      </c>
      <c r="C31" s="174">
        <f>C$3</f>
        <v>45292</v>
      </c>
      <c r="D31" s="174">
        <f t="shared" ref="D31:N31" si="5">D$3</f>
        <v>45323</v>
      </c>
      <c r="E31" s="174">
        <f t="shared" si="5"/>
        <v>45352</v>
      </c>
      <c r="F31" s="174">
        <f t="shared" si="5"/>
        <v>45383</v>
      </c>
      <c r="G31" s="174">
        <f t="shared" si="5"/>
        <v>45413</v>
      </c>
      <c r="H31" s="174">
        <f t="shared" si="5"/>
        <v>45444</v>
      </c>
      <c r="I31" s="174">
        <f t="shared" si="5"/>
        <v>45474</v>
      </c>
      <c r="J31" s="174">
        <f t="shared" si="5"/>
        <v>45505</v>
      </c>
      <c r="K31" s="174">
        <f t="shared" si="5"/>
        <v>45536</v>
      </c>
      <c r="L31" s="174">
        <f t="shared" si="5"/>
        <v>45566</v>
      </c>
      <c r="M31" s="174">
        <f t="shared" si="5"/>
        <v>45597</v>
      </c>
      <c r="N31" s="181" t="str">
        <f t="shared" si="5"/>
        <v>Dec-24 +</v>
      </c>
      <c r="O31" s="175" t="s">
        <v>33</v>
      </c>
      <c r="Q31" s="37"/>
      <c r="R31" s="37"/>
      <c r="S31" s="37"/>
      <c r="T31" s="37"/>
      <c r="U31" s="37"/>
      <c r="V31" s="37"/>
      <c r="W31" s="37"/>
    </row>
    <row r="32" spans="1:23" ht="14.65" customHeight="1" x14ac:dyDescent="0.25">
      <c r="A32" s="564" t="s">
        <v>213</v>
      </c>
      <c r="B32" s="11" t="s">
        <v>0</v>
      </c>
      <c r="C32" s="3">
        <v>0</v>
      </c>
      <c r="D32" s="3">
        <v>0</v>
      </c>
      <c r="E32" s="3">
        <v>0</v>
      </c>
      <c r="F32" s="3">
        <v>0</v>
      </c>
      <c r="G32" s="3">
        <v>0</v>
      </c>
      <c r="H32" s="3">
        <v>0</v>
      </c>
      <c r="I32" s="3">
        <v>0</v>
      </c>
      <c r="J32" s="3">
        <v>0</v>
      </c>
      <c r="K32" s="3">
        <v>0</v>
      </c>
      <c r="L32" s="3">
        <v>0</v>
      </c>
      <c r="M32" s="3">
        <v>0</v>
      </c>
      <c r="N32" s="143">
        <f>SUM(Q32:W32)</f>
        <v>0</v>
      </c>
      <c r="O32" s="67">
        <f t="shared" ref="O32:O43" si="6">SUM(C32:N32)</f>
        <v>0</v>
      </c>
      <c r="P32" s="183"/>
      <c r="Q32" s="166"/>
      <c r="R32" s="166"/>
      <c r="S32" s="166"/>
      <c r="T32" s="166"/>
      <c r="U32" s="166"/>
      <c r="V32" s="166"/>
      <c r="W32" s="166"/>
    </row>
    <row r="33" spans="1:23" x14ac:dyDescent="0.25">
      <c r="A33" s="565"/>
      <c r="B33" s="12" t="s">
        <v>1</v>
      </c>
      <c r="C33" s="3">
        <v>0</v>
      </c>
      <c r="D33" s="3">
        <v>0</v>
      </c>
      <c r="E33" s="3">
        <v>0</v>
      </c>
      <c r="F33" s="3">
        <v>0</v>
      </c>
      <c r="G33" s="3">
        <v>0</v>
      </c>
      <c r="H33" s="3">
        <v>0</v>
      </c>
      <c r="I33" s="3">
        <v>0</v>
      </c>
      <c r="J33" s="3">
        <v>0</v>
      </c>
      <c r="K33" s="3">
        <v>0</v>
      </c>
      <c r="L33" s="3">
        <v>0</v>
      </c>
      <c r="M33" s="3">
        <v>0</v>
      </c>
      <c r="N33" s="143">
        <f t="shared" ref="N33:N42" si="7">SUM(Q33:W33)</f>
        <v>0</v>
      </c>
      <c r="O33" s="67">
        <f t="shared" si="6"/>
        <v>0</v>
      </c>
      <c r="Q33" s="166"/>
      <c r="R33" s="166"/>
      <c r="S33" s="166"/>
      <c r="T33" s="166"/>
      <c r="U33" s="166"/>
      <c r="V33" s="166"/>
      <c r="W33" s="166"/>
    </row>
    <row r="34" spans="1:23" x14ac:dyDescent="0.25">
      <c r="A34" s="565"/>
      <c r="B34" s="11" t="s">
        <v>2</v>
      </c>
      <c r="C34" s="3">
        <v>0</v>
      </c>
      <c r="D34" s="3">
        <v>0</v>
      </c>
      <c r="E34" s="3">
        <v>0</v>
      </c>
      <c r="F34" s="3">
        <v>0</v>
      </c>
      <c r="G34" s="3">
        <v>0</v>
      </c>
      <c r="H34" s="3">
        <v>0</v>
      </c>
      <c r="I34" s="3">
        <v>0</v>
      </c>
      <c r="J34" s="3">
        <v>0</v>
      </c>
      <c r="K34" s="3">
        <v>0</v>
      </c>
      <c r="L34" s="3">
        <v>0</v>
      </c>
      <c r="M34" s="3">
        <v>0</v>
      </c>
      <c r="N34" s="143">
        <f t="shared" si="7"/>
        <v>0</v>
      </c>
      <c r="O34" s="67">
        <f t="shared" si="6"/>
        <v>0</v>
      </c>
      <c r="Q34" s="166"/>
      <c r="R34" s="166"/>
      <c r="S34" s="166"/>
      <c r="T34" s="166"/>
      <c r="U34" s="166"/>
      <c r="V34" s="166"/>
      <c r="W34" s="166"/>
    </row>
    <row r="35" spans="1:23" x14ac:dyDescent="0.25">
      <c r="A35" s="565"/>
      <c r="B35" s="11" t="s">
        <v>9</v>
      </c>
      <c r="C35" s="3">
        <v>0</v>
      </c>
      <c r="D35" s="3">
        <v>0</v>
      </c>
      <c r="E35" s="3">
        <v>0</v>
      </c>
      <c r="F35" s="3">
        <v>0</v>
      </c>
      <c r="G35" s="3">
        <v>0</v>
      </c>
      <c r="H35" s="3">
        <v>0</v>
      </c>
      <c r="I35" s="3">
        <v>0</v>
      </c>
      <c r="J35" s="3">
        <v>0</v>
      </c>
      <c r="K35" s="3">
        <v>0</v>
      </c>
      <c r="L35" s="3">
        <v>0</v>
      </c>
      <c r="M35" s="3">
        <v>0</v>
      </c>
      <c r="N35" s="143">
        <f t="shared" si="7"/>
        <v>0</v>
      </c>
      <c r="O35" s="67">
        <f t="shared" si="6"/>
        <v>0</v>
      </c>
      <c r="Q35" s="166"/>
      <c r="R35" s="166"/>
      <c r="S35" s="166"/>
      <c r="T35" s="166"/>
      <c r="U35" s="166"/>
      <c r="V35" s="166"/>
      <c r="W35" s="166"/>
    </row>
    <row r="36" spans="1:23" x14ac:dyDescent="0.25">
      <c r="A36" s="565"/>
      <c r="B36" s="12" t="s">
        <v>3</v>
      </c>
      <c r="C36" s="3">
        <v>0</v>
      </c>
      <c r="D36" s="3">
        <v>0</v>
      </c>
      <c r="E36" s="3">
        <v>0</v>
      </c>
      <c r="F36" s="3">
        <v>0</v>
      </c>
      <c r="G36" s="3">
        <v>0</v>
      </c>
      <c r="H36" s="3">
        <v>0</v>
      </c>
      <c r="I36" s="3">
        <v>0</v>
      </c>
      <c r="J36" s="3">
        <v>0</v>
      </c>
      <c r="K36" s="3">
        <v>0</v>
      </c>
      <c r="L36" s="3">
        <v>0</v>
      </c>
      <c r="M36" s="3">
        <v>0</v>
      </c>
      <c r="N36" s="143">
        <f t="shared" si="7"/>
        <v>0</v>
      </c>
      <c r="O36" s="67">
        <f t="shared" si="6"/>
        <v>0</v>
      </c>
      <c r="Q36" s="166"/>
      <c r="R36" s="166"/>
      <c r="S36" s="166"/>
      <c r="T36" s="166"/>
      <c r="U36" s="166"/>
      <c r="V36" s="166"/>
      <c r="W36" s="166"/>
    </row>
    <row r="37" spans="1:23" x14ac:dyDescent="0.25">
      <c r="A37" s="565"/>
      <c r="B37" s="11" t="s">
        <v>4</v>
      </c>
      <c r="C37" s="3">
        <v>0</v>
      </c>
      <c r="D37" s="3">
        <v>0</v>
      </c>
      <c r="E37" s="3">
        <v>0</v>
      </c>
      <c r="F37" s="3">
        <v>0</v>
      </c>
      <c r="G37" s="3">
        <v>0</v>
      </c>
      <c r="H37" s="3">
        <v>0</v>
      </c>
      <c r="I37" s="3">
        <v>0</v>
      </c>
      <c r="J37" s="3">
        <v>0</v>
      </c>
      <c r="K37" s="3">
        <v>0</v>
      </c>
      <c r="L37" s="3">
        <v>0</v>
      </c>
      <c r="M37" s="3">
        <v>0</v>
      </c>
      <c r="N37" s="143">
        <f t="shared" si="7"/>
        <v>0</v>
      </c>
      <c r="O37" s="67">
        <f t="shared" si="6"/>
        <v>0</v>
      </c>
      <c r="Q37" s="166"/>
      <c r="R37" s="166"/>
      <c r="S37" s="166"/>
      <c r="T37" s="166"/>
      <c r="U37" s="166"/>
      <c r="V37" s="166"/>
      <c r="W37" s="166"/>
    </row>
    <row r="38" spans="1:23" x14ac:dyDescent="0.25">
      <c r="A38" s="565"/>
      <c r="B38" s="11" t="s">
        <v>5</v>
      </c>
      <c r="C38" s="3">
        <v>0</v>
      </c>
      <c r="D38" s="3">
        <v>0</v>
      </c>
      <c r="E38" s="3">
        <v>0</v>
      </c>
      <c r="F38" s="3">
        <v>0</v>
      </c>
      <c r="G38" s="3">
        <v>0</v>
      </c>
      <c r="H38" s="3">
        <v>0</v>
      </c>
      <c r="I38" s="3">
        <v>0</v>
      </c>
      <c r="J38" s="3">
        <v>0</v>
      </c>
      <c r="K38" s="3">
        <v>0</v>
      </c>
      <c r="L38" s="3">
        <v>0</v>
      </c>
      <c r="M38" s="3">
        <v>0</v>
      </c>
      <c r="N38" s="143">
        <f t="shared" si="7"/>
        <v>0</v>
      </c>
      <c r="O38" s="67">
        <f t="shared" si="6"/>
        <v>0</v>
      </c>
      <c r="Q38" s="166"/>
      <c r="R38" s="166"/>
      <c r="S38" s="166"/>
      <c r="T38" s="166"/>
      <c r="U38" s="166"/>
      <c r="V38" s="166"/>
      <c r="W38" s="166"/>
    </row>
    <row r="39" spans="1:23" x14ac:dyDescent="0.25">
      <c r="A39" s="565"/>
      <c r="B39" s="11" t="s">
        <v>6</v>
      </c>
      <c r="C39" s="3">
        <v>0</v>
      </c>
      <c r="D39" s="3">
        <v>0</v>
      </c>
      <c r="E39" s="3">
        <v>0</v>
      </c>
      <c r="F39" s="3">
        <v>0</v>
      </c>
      <c r="G39" s="3">
        <v>0</v>
      </c>
      <c r="H39" s="3">
        <v>0</v>
      </c>
      <c r="I39" s="3">
        <v>0</v>
      </c>
      <c r="J39" s="3">
        <v>0</v>
      </c>
      <c r="K39" s="3">
        <v>0</v>
      </c>
      <c r="L39" s="3">
        <v>0</v>
      </c>
      <c r="M39" s="3">
        <v>0</v>
      </c>
      <c r="N39" s="143">
        <f t="shared" si="7"/>
        <v>0</v>
      </c>
      <c r="O39" s="67">
        <f t="shared" si="6"/>
        <v>0</v>
      </c>
      <c r="Q39" s="166"/>
      <c r="R39" s="166"/>
      <c r="S39" s="166"/>
      <c r="T39" s="166"/>
      <c r="U39" s="166"/>
      <c r="V39" s="166"/>
      <c r="W39" s="166"/>
    </row>
    <row r="40" spans="1:23" x14ac:dyDescent="0.25">
      <c r="A40" s="565"/>
      <c r="B40" s="11" t="s">
        <v>7</v>
      </c>
      <c r="C40" s="3">
        <v>0</v>
      </c>
      <c r="D40" s="3">
        <v>0</v>
      </c>
      <c r="E40" s="3">
        <v>0</v>
      </c>
      <c r="F40" s="3">
        <v>0</v>
      </c>
      <c r="G40" s="3">
        <v>0</v>
      </c>
      <c r="H40" s="3">
        <v>0</v>
      </c>
      <c r="I40" s="3">
        <v>0</v>
      </c>
      <c r="J40" s="3">
        <v>0</v>
      </c>
      <c r="K40" s="3">
        <v>0</v>
      </c>
      <c r="L40" s="3">
        <v>0</v>
      </c>
      <c r="M40" s="3">
        <v>0</v>
      </c>
      <c r="N40" s="143">
        <f t="shared" si="7"/>
        <v>0</v>
      </c>
      <c r="O40" s="67">
        <f t="shared" si="6"/>
        <v>0</v>
      </c>
      <c r="Q40" s="166"/>
      <c r="R40" s="166"/>
      <c r="S40" s="166"/>
      <c r="T40" s="166"/>
      <c r="U40" s="166"/>
      <c r="V40" s="166"/>
      <c r="W40" s="166"/>
    </row>
    <row r="41" spans="1:23" x14ac:dyDescent="0.25">
      <c r="A41" s="565"/>
      <c r="B41" s="11" t="s">
        <v>8</v>
      </c>
      <c r="C41" s="3">
        <v>0</v>
      </c>
      <c r="D41" s="3">
        <v>0</v>
      </c>
      <c r="E41" s="3">
        <v>0</v>
      </c>
      <c r="F41" s="3">
        <v>0</v>
      </c>
      <c r="G41" s="3">
        <v>0</v>
      </c>
      <c r="H41" s="3">
        <v>0</v>
      </c>
      <c r="I41" s="3">
        <v>0</v>
      </c>
      <c r="J41" s="3">
        <v>0</v>
      </c>
      <c r="K41" s="3">
        <v>0</v>
      </c>
      <c r="L41" s="3">
        <v>0</v>
      </c>
      <c r="M41" s="3">
        <v>0</v>
      </c>
      <c r="N41" s="143">
        <f t="shared" si="7"/>
        <v>0</v>
      </c>
      <c r="O41" s="67">
        <f t="shared" si="6"/>
        <v>0</v>
      </c>
      <c r="Q41" s="166"/>
      <c r="R41" s="166"/>
      <c r="S41" s="166"/>
      <c r="T41" s="166"/>
      <c r="U41" s="166"/>
      <c r="V41" s="166"/>
      <c r="W41" s="166"/>
    </row>
    <row r="42" spans="1:23" ht="15.75" thickBot="1" x14ac:dyDescent="0.3">
      <c r="A42" s="566"/>
      <c r="B42" s="176" t="s">
        <v>41</v>
      </c>
      <c r="C42" s="3">
        <v>0</v>
      </c>
      <c r="D42" s="3">
        <v>0</v>
      </c>
      <c r="E42" s="3">
        <v>0</v>
      </c>
      <c r="F42" s="3">
        <v>0</v>
      </c>
      <c r="G42" s="3">
        <v>0</v>
      </c>
      <c r="H42" s="3">
        <v>0</v>
      </c>
      <c r="I42" s="3">
        <v>0</v>
      </c>
      <c r="J42" s="3">
        <v>0</v>
      </c>
      <c r="K42" s="3">
        <v>0</v>
      </c>
      <c r="L42" s="3">
        <v>0</v>
      </c>
      <c r="M42" s="3">
        <v>0</v>
      </c>
      <c r="N42" s="143">
        <f t="shared" si="7"/>
        <v>0</v>
      </c>
      <c r="O42" s="67">
        <f t="shared" si="6"/>
        <v>0</v>
      </c>
      <c r="Q42" s="166"/>
      <c r="R42" s="166"/>
      <c r="S42" s="166"/>
      <c r="T42" s="166"/>
      <c r="U42" s="166"/>
      <c r="V42" s="166"/>
      <c r="W42" s="166"/>
    </row>
    <row r="43" spans="1:23" ht="21.75" thickBot="1" x14ac:dyDescent="0.4">
      <c r="A43" s="69"/>
      <c r="B43" s="177" t="s">
        <v>42</v>
      </c>
      <c r="C43" s="178">
        <f t="shared" ref="C43:N43" si="8">SUM(C32:C42)</f>
        <v>0</v>
      </c>
      <c r="D43" s="178">
        <f t="shared" si="8"/>
        <v>0</v>
      </c>
      <c r="E43" s="178">
        <f t="shared" si="8"/>
        <v>0</v>
      </c>
      <c r="F43" s="178">
        <f t="shared" si="8"/>
        <v>0</v>
      </c>
      <c r="G43" s="178">
        <f t="shared" si="8"/>
        <v>0</v>
      </c>
      <c r="H43" s="178">
        <f t="shared" si="8"/>
        <v>0</v>
      </c>
      <c r="I43" s="178">
        <f t="shared" si="8"/>
        <v>0</v>
      </c>
      <c r="J43" s="178">
        <f t="shared" si="8"/>
        <v>0</v>
      </c>
      <c r="K43" s="178">
        <f t="shared" si="8"/>
        <v>0</v>
      </c>
      <c r="L43" s="179">
        <f t="shared" si="8"/>
        <v>0</v>
      </c>
      <c r="M43" s="179">
        <f t="shared" si="8"/>
        <v>0</v>
      </c>
      <c r="N43" s="182">
        <f t="shared" si="8"/>
        <v>0</v>
      </c>
      <c r="O43" s="70">
        <f t="shared" si="6"/>
        <v>0</v>
      </c>
    </row>
    <row r="44" spans="1:23" ht="21.75" thickBot="1" x14ac:dyDescent="0.4">
      <c r="A44" s="69"/>
      <c r="F44" s="68">
        <v>0</v>
      </c>
    </row>
    <row r="45" spans="1:23" ht="21.75" thickBot="1" x14ac:dyDescent="0.4">
      <c r="A45" s="69"/>
      <c r="B45" s="173" t="s">
        <v>35</v>
      </c>
      <c r="C45" s="174">
        <f>C$3</f>
        <v>45292</v>
      </c>
      <c r="D45" s="174">
        <f t="shared" ref="D45:N45" si="9">D$3</f>
        <v>45323</v>
      </c>
      <c r="E45" s="174">
        <f t="shared" si="9"/>
        <v>45352</v>
      </c>
      <c r="F45" s="174">
        <f t="shared" si="9"/>
        <v>45383</v>
      </c>
      <c r="G45" s="174">
        <f t="shared" si="9"/>
        <v>45413</v>
      </c>
      <c r="H45" s="174">
        <f t="shared" si="9"/>
        <v>45444</v>
      </c>
      <c r="I45" s="174">
        <f t="shared" si="9"/>
        <v>45474</v>
      </c>
      <c r="J45" s="174">
        <f t="shared" si="9"/>
        <v>45505</v>
      </c>
      <c r="K45" s="174">
        <f t="shared" si="9"/>
        <v>45536</v>
      </c>
      <c r="L45" s="174">
        <f t="shared" si="9"/>
        <v>45566</v>
      </c>
      <c r="M45" s="174">
        <f t="shared" si="9"/>
        <v>45597</v>
      </c>
      <c r="N45" s="181" t="str">
        <f t="shared" si="9"/>
        <v>Dec-24 +</v>
      </c>
      <c r="O45" s="175" t="s">
        <v>33</v>
      </c>
      <c r="Q45" s="37"/>
      <c r="R45" s="37"/>
      <c r="S45" s="37"/>
      <c r="T45" s="37"/>
      <c r="U45" s="37"/>
      <c r="V45" s="37"/>
      <c r="W45" s="37"/>
    </row>
    <row r="46" spans="1:23" x14ac:dyDescent="0.25">
      <c r="A46" s="564" t="s">
        <v>45</v>
      </c>
      <c r="B46" s="11" t="s">
        <v>0</v>
      </c>
      <c r="C46" s="3">
        <v>0</v>
      </c>
      <c r="D46" s="3">
        <v>0</v>
      </c>
      <c r="E46" s="3">
        <v>0</v>
      </c>
      <c r="F46" s="3">
        <v>0</v>
      </c>
      <c r="G46" s="3">
        <v>0</v>
      </c>
      <c r="H46" s="3">
        <v>0</v>
      </c>
      <c r="I46" s="3">
        <v>12293.2955466</v>
      </c>
      <c r="J46" s="3">
        <v>0</v>
      </c>
      <c r="K46" s="3">
        <v>0</v>
      </c>
      <c r="L46" s="3">
        <v>0</v>
      </c>
      <c r="M46" s="3">
        <v>0</v>
      </c>
      <c r="N46" s="143">
        <v>49173.182186400001</v>
      </c>
      <c r="O46" s="67">
        <f t="shared" ref="O46:O57" si="10">SUM(C46:N46)</f>
        <v>61466.477733</v>
      </c>
      <c r="P46" s="183"/>
      <c r="Q46" s="166"/>
      <c r="R46" s="166"/>
      <c r="S46" s="166"/>
      <c r="T46" s="166"/>
      <c r="U46" s="166"/>
      <c r="V46" s="166"/>
      <c r="W46" s="166"/>
    </row>
    <row r="47" spans="1:23" x14ac:dyDescent="0.25">
      <c r="A47" s="565"/>
      <c r="B47" s="12" t="s">
        <v>1</v>
      </c>
      <c r="C47" s="3">
        <v>0</v>
      </c>
      <c r="D47" s="3">
        <v>0</v>
      </c>
      <c r="E47" s="3">
        <v>83167.964253465267</v>
      </c>
      <c r="F47" s="3">
        <v>216530.12653691074</v>
      </c>
      <c r="G47" s="3">
        <v>266935.54526825796</v>
      </c>
      <c r="H47" s="3">
        <v>254866.24611318775</v>
      </c>
      <c r="I47" s="3">
        <v>162734.89576406294</v>
      </c>
      <c r="J47" s="3">
        <v>33605.860897363906</v>
      </c>
      <c r="K47" s="3">
        <v>126856.89166684693</v>
      </c>
      <c r="L47" s="3">
        <v>171264.09604179417</v>
      </c>
      <c r="M47" s="3">
        <v>264571.34144913842</v>
      </c>
      <c r="N47" s="143">
        <v>263620.57331351761</v>
      </c>
      <c r="O47" s="67">
        <f t="shared" si="10"/>
        <v>1844153.5413045455</v>
      </c>
      <c r="Q47" s="166"/>
      <c r="R47" s="166"/>
      <c r="S47" s="166"/>
      <c r="T47" s="166"/>
      <c r="U47" s="166"/>
      <c r="V47" s="166"/>
      <c r="W47" s="166"/>
    </row>
    <row r="48" spans="1:23" x14ac:dyDescent="0.25">
      <c r="A48" s="565"/>
      <c r="B48" s="11" t="s">
        <v>2</v>
      </c>
      <c r="C48" s="3"/>
      <c r="D48" s="3"/>
      <c r="E48" s="3"/>
      <c r="F48" s="3"/>
      <c r="G48" s="3"/>
      <c r="H48" s="3"/>
      <c r="I48" s="3"/>
      <c r="J48" s="3"/>
      <c r="K48" s="3"/>
      <c r="L48" s="3"/>
      <c r="M48" s="3"/>
      <c r="N48" s="143"/>
      <c r="O48" s="67">
        <f t="shared" si="10"/>
        <v>0</v>
      </c>
      <c r="Q48" s="166"/>
      <c r="R48" s="166"/>
      <c r="S48" s="166"/>
      <c r="T48" s="166"/>
      <c r="U48" s="166"/>
      <c r="V48" s="166"/>
      <c r="W48" s="166"/>
    </row>
    <row r="49" spans="1:23" x14ac:dyDescent="0.25">
      <c r="A49" s="565"/>
      <c r="B49" s="11" t="s">
        <v>9</v>
      </c>
      <c r="C49" s="3">
        <v>0</v>
      </c>
      <c r="D49" s="3">
        <v>0</v>
      </c>
      <c r="E49" s="3">
        <v>343730.84891778452</v>
      </c>
      <c r="F49" s="3">
        <v>853455.14505108481</v>
      </c>
      <c r="G49" s="3">
        <v>979437.98905382294</v>
      </c>
      <c r="H49" s="3">
        <v>532208.08505780692</v>
      </c>
      <c r="I49" s="3">
        <v>399072.07332706195</v>
      </c>
      <c r="J49" s="3">
        <v>95802.650287709272</v>
      </c>
      <c r="K49" s="3">
        <v>266919.50461947109</v>
      </c>
      <c r="L49" s="3">
        <v>367858.05832314934</v>
      </c>
      <c r="M49" s="3">
        <v>229153.7995432381</v>
      </c>
      <c r="N49" s="143">
        <v>418063.45614427701</v>
      </c>
      <c r="O49" s="67">
        <f t="shared" si="10"/>
        <v>4485701.6103254054</v>
      </c>
      <c r="Q49" s="166"/>
      <c r="R49" s="166"/>
      <c r="S49" s="166"/>
      <c r="T49" s="166"/>
      <c r="U49" s="166"/>
      <c r="V49" s="166"/>
      <c r="W49" s="166"/>
    </row>
    <row r="50" spans="1:23" x14ac:dyDescent="0.25">
      <c r="A50" s="565"/>
      <c r="B50" s="12" t="s">
        <v>3</v>
      </c>
      <c r="C50" s="3">
        <v>0</v>
      </c>
      <c r="D50" s="3">
        <v>0</v>
      </c>
      <c r="E50" s="3">
        <v>27338.475060565306</v>
      </c>
      <c r="F50" s="3">
        <v>25891.109698762473</v>
      </c>
      <c r="G50" s="3">
        <v>43865.863623222205</v>
      </c>
      <c r="H50" s="3">
        <v>32907.423684013796</v>
      </c>
      <c r="I50" s="3">
        <v>55765.400867556316</v>
      </c>
      <c r="J50" s="3">
        <v>7594.0208501570296</v>
      </c>
      <c r="K50" s="3">
        <v>66521.144087744731</v>
      </c>
      <c r="L50" s="3">
        <v>33690.495323919502</v>
      </c>
      <c r="M50" s="3">
        <v>104022.50745482989</v>
      </c>
      <c r="N50" s="143">
        <v>64945.188871130464</v>
      </c>
      <c r="O50" s="67">
        <f t="shared" si="10"/>
        <v>462541.62952190166</v>
      </c>
      <c r="Q50" s="166"/>
      <c r="R50" s="166"/>
      <c r="S50" s="166"/>
      <c r="T50" s="166"/>
      <c r="U50" s="166"/>
      <c r="V50" s="166"/>
      <c r="W50" s="166"/>
    </row>
    <row r="51" spans="1:23" x14ac:dyDescent="0.25">
      <c r="A51" s="565"/>
      <c r="B51" s="11" t="s">
        <v>4</v>
      </c>
      <c r="C51" s="3">
        <v>0</v>
      </c>
      <c r="D51" s="3">
        <v>0</v>
      </c>
      <c r="E51" s="3">
        <v>0</v>
      </c>
      <c r="F51" s="3">
        <v>21717.597814753328</v>
      </c>
      <c r="G51" s="3">
        <v>4967.4015423806113</v>
      </c>
      <c r="H51" s="3">
        <v>0</v>
      </c>
      <c r="I51" s="3">
        <v>1559.7049485748646</v>
      </c>
      <c r="J51" s="3">
        <v>0</v>
      </c>
      <c r="K51" s="3">
        <v>2653.7160025515468</v>
      </c>
      <c r="L51" s="3">
        <v>24349.137917562104</v>
      </c>
      <c r="M51" s="3">
        <v>11376.236568041311</v>
      </c>
      <c r="N51" s="143">
        <v>13032.037082168183</v>
      </c>
      <c r="O51" s="67">
        <f t="shared" si="10"/>
        <v>79655.831876031953</v>
      </c>
      <c r="Q51" s="166"/>
      <c r="R51" s="166"/>
      <c r="S51" s="166"/>
      <c r="T51" s="166"/>
      <c r="U51" s="166"/>
      <c r="V51" s="166"/>
      <c r="W51" s="166"/>
    </row>
    <row r="52" spans="1:23" x14ac:dyDescent="0.25">
      <c r="A52" s="565"/>
      <c r="B52" s="11" t="s">
        <v>5</v>
      </c>
      <c r="C52" s="3"/>
      <c r="D52" s="3"/>
      <c r="E52" s="3"/>
      <c r="F52" s="3"/>
      <c r="G52" s="3"/>
      <c r="H52" s="3"/>
      <c r="I52" s="3"/>
      <c r="J52" s="3"/>
      <c r="K52" s="3"/>
      <c r="L52" s="3"/>
      <c r="M52" s="3"/>
      <c r="N52" s="143"/>
      <c r="O52" s="67">
        <f t="shared" si="10"/>
        <v>0</v>
      </c>
      <c r="Q52" s="166"/>
      <c r="R52" s="166"/>
      <c r="S52" s="166"/>
      <c r="T52" s="166"/>
      <c r="U52" s="166"/>
      <c r="V52" s="166"/>
      <c r="W52" s="166"/>
    </row>
    <row r="53" spans="1:23" x14ac:dyDescent="0.25">
      <c r="A53" s="565"/>
      <c r="B53" s="11" t="s">
        <v>6</v>
      </c>
      <c r="C53" s="3"/>
      <c r="D53" s="3"/>
      <c r="E53" s="3"/>
      <c r="F53" s="3"/>
      <c r="G53" s="3"/>
      <c r="H53" s="3"/>
      <c r="I53" s="3"/>
      <c r="J53" s="3"/>
      <c r="K53" s="3"/>
      <c r="L53" s="3"/>
      <c r="M53" s="3"/>
      <c r="N53" s="143"/>
      <c r="O53" s="67">
        <f t="shared" si="10"/>
        <v>0</v>
      </c>
      <c r="Q53" s="166"/>
      <c r="R53" s="166"/>
      <c r="S53" s="166"/>
      <c r="T53" s="166"/>
      <c r="U53" s="166"/>
      <c r="V53" s="166"/>
      <c r="W53" s="166"/>
    </row>
    <row r="54" spans="1:23" x14ac:dyDescent="0.25">
      <c r="A54" s="565"/>
      <c r="B54" s="11" t="s">
        <v>7</v>
      </c>
      <c r="C54" s="3">
        <v>0</v>
      </c>
      <c r="D54" s="3">
        <v>0</v>
      </c>
      <c r="E54" s="3">
        <v>0</v>
      </c>
      <c r="F54" s="3">
        <v>3789.9150441399979</v>
      </c>
      <c r="G54" s="3">
        <v>0</v>
      </c>
      <c r="H54" s="3">
        <v>0</v>
      </c>
      <c r="I54" s="3">
        <v>0</v>
      </c>
      <c r="J54" s="3">
        <v>0</v>
      </c>
      <c r="K54" s="3">
        <v>0</v>
      </c>
      <c r="L54" s="3">
        <v>0</v>
      </c>
      <c r="M54" s="3">
        <v>0</v>
      </c>
      <c r="N54" s="143">
        <v>0</v>
      </c>
      <c r="O54" s="67">
        <f t="shared" si="10"/>
        <v>3789.9150441399979</v>
      </c>
      <c r="Q54" s="166"/>
      <c r="R54" s="166"/>
      <c r="S54" s="166"/>
      <c r="T54" s="166"/>
      <c r="U54" s="166"/>
      <c r="V54" s="166"/>
      <c r="W54" s="166"/>
    </row>
    <row r="55" spans="1:23" x14ac:dyDescent="0.25">
      <c r="A55" s="565"/>
      <c r="B55" s="11" t="s">
        <v>8</v>
      </c>
      <c r="C55" s="3">
        <v>0</v>
      </c>
      <c r="D55" s="3">
        <v>0</v>
      </c>
      <c r="E55" s="3">
        <v>0</v>
      </c>
      <c r="F55" s="3">
        <v>0</v>
      </c>
      <c r="G55" s="3">
        <v>34045.01590081834</v>
      </c>
      <c r="H55" s="3">
        <v>0</v>
      </c>
      <c r="I55" s="3">
        <v>28841.582527508759</v>
      </c>
      <c r="J55" s="3">
        <v>0</v>
      </c>
      <c r="K55" s="3">
        <v>0</v>
      </c>
      <c r="L55" s="3">
        <v>23838.595908765659</v>
      </c>
      <c r="M55" s="3">
        <v>0</v>
      </c>
      <c r="N55" s="143">
        <v>22938.110604877955</v>
      </c>
      <c r="O55" s="67">
        <f t="shared" si="10"/>
        <v>109663.30494197071</v>
      </c>
      <c r="Q55" s="166"/>
      <c r="R55" s="166"/>
      <c r="S55" s="166"/>
      <c r="T55" s="166"/>
      <c r="U55" s="166"/>
      <c r="V55" s="166"/>
      <c r="W55" s="166"/>
    </row>
    <row r="56" spans="1:23" ht="15.75" thickBot="1" x14ac:dyDescent="0.3">
      <c r="A56" s="566"/>
      <c r="B56" s="176" t="s">
        <v>41</v>
      </c>
      <c r="C56" s="3"/>
      <c r="D56" s="3"/>
      <c r="E56" s="3"/>
      <c r="F56" s="3"/>
      <c r="G56" s="3"/>
      <c r="H56" s="3"/>
      <c r="I56" s="3"/>
      <c r="J56" s="3"/>
      <c r="K56" s="3"/>
      <c r="L56" s="3"/>
      <c r="M56" s="3"/>
      <c r="N56" s="143"/>
      <c r="O56" s="67">
        <f t="shared" si="10"/>
        <v>0</v>
      </c>
      <c r="Q56" s="166"/>
      <c r="R56" s="166"/>
      <c r="S56" s="166"/>
      <c r="T56" s="166"/>
      <c r="U56" s="166"/>
      <c r="V56" s="166"/>
      <c r="W56" s="166"/>
    </row>
    <row r="57" spans="1:23" ht="21.75" thickBot="1" x14ac:dyDescent="0.4">
      <c r="A57" s="69"/>
      <c r="B57" s="177" t="s">
        <v>42</v>
      </c>
      <c r="C57" s="178">
        <f t="shared" ref="C57:N57" si="11">SUM(C46:C56)</f>
        <v>0</v>
      </c>
      <c r="D57" s="178">
        <f t="shared" si="11"/>
        <v>0</v>
      </c>
      <c r="E57" s="178">
        <f t="shared" si="11"/>
        <v>454237.2882318151</v>
      </c>
      <c r="F57" s="178">
        <f t="shared" si="11"/>
        <v>1121383.8941456515</v>
      </c>
      <c r="G57" s="178">
        <f t="shared" si="11"/>
        <v>1329251.8153885021</v>
      </c>
      <c r="H57" s="178">
        <f t="shared" si="11"/>
        <v>819981.75485500845</v>
      </c>
      <c r="I57" s="178">
        <f t="shared" si="11"/>
        <v>660266.95298136491</v>
      </c>
      <c r="J57" s="178">
        <f t="shared" si="11"/>
        <v>137002.53203523019</v>
      </c>
      <c r="K57" s="178">
        <f t="shared" si="11"/>
        <v>462951.25637661427</v>
      </c>
      <c r="L57" s="179">
        <f t="shared" si="11"/>
        <v>621000.3835151908</v>
      </c>
      <c r="M57" s="179">
        <f t="shared" si="11"/>
        <v>609123.88501524762</v>
      </c>
      <c r="N57" s="182">
        <f t="shared" si="11"/>
        <v>831772.54820237111</v>
      </c>
      <c r="O57" s="70">
        <f t="shared" si="10"/>
        <v>7046972.3107469957</v>
      </c>
    </row>
    <row r="58" spans="1:23" ht="21.75" thickBot="1" x14ac:dyDescent="0.4">
      <c r="A58" s="69"/>
      <c r="F58" s="68">
        <v>0</v>
      </c>
    </row>
    <row r="59" spans="1:23" ht="21.75" thickBot="1" x14ac:dyDescent="0.4">
      <c r="A59" s="69"/>
      <c r="B59" s="173" t="s">
        <v>35</v>
      </c>
      <c r="C59" s="174">
        <f>C$3</f>
        <v>45292</v>
      </c>
      <c r="D59" s="174">
        <f t="shared" ref="D59:N59" si="12">D$3</f>
        <v>45323</v>
      </c>
      <c r="E59" s="174">
        <f t="shared" si="12"/>
        <v>45352</v>
      </c>
      <c r="F59" s="174">
        <f t="shared" si="12"/>
        <v>45383</v>
      </c>
      <c r="G59" s="174">
        <f t="shared" si="12"/>
        <v>45413</v>
      </c>
      <c r="H59" s="174">
        <f t="shared" si="12"/>
        <v>45444</v>
      </c>
      <c r="I59" s="174">
        <f t="shared" si="12"/>
        <v>45474</v>
      </c>
      <c r="J59" s="174">
        <f t="shared" si="12"/>
        <v>45505</v>
      </c>
      <c r="K59" s="174">
        <f t="shared" si="12"/>
        <v>45536</v>
      </c>
      <c r="L59" s="174">
        <f t="shared" si="12"/>
        <v>45566</v>
      </c>
      <c r="M59" s="174">
        <f t="shared" si="12"/>
        <v>45597</v>
      </c>
      <c r="N59" s="181" t="str">
        <f t="shared" si="12"/>
        <v>Dec-24 +</v>
      </c>
      <c r="O59" s="175" t="s">
        <v>33</v>
      </c>
      <c r="Q59" s="37"/>
      <c r="R59" s="37"/>
      <c r="S59" s="37"/>
      <c r="T59" s="37"/>
      <c r="U59" s="37"/>
      <c r="V59" s="37"/>
      <c r="W59" s="37"/>
    </row>
    <row r="60" spans="1:23" x14ac:dyDescent="0.25">
      <c r="A60" s="561" t="s">
        <v>44</v>
      </c>
      <c r="B60" s="11" t="s">
        <v>0</v>
      </c>
      <c r="C60" s="3"/>
      <c r="D60" s="3"/>
      <c r="E60" s="3"/>
      <c r="F60" s="3"/>
      <c r="G60" s="3"/>
      <c r="H60" s="3"/>
      <c r="I60" s="3"/>
      <c r="J60" s="3"/>
      <c r="K60" s="3"/>
      <c r="L60" s="3"/>
      <c r="M60" s="3"/>
      <c r="N60" s="143"/>
      <c r="O60" s="67">
        <f t="shared" ref="O60:O71" si="13">SUM(C60:N60)</f>
        <v>0</v>
      </c>
      <c r="P60" s="183"/>
      <c r="Q60" s="166"/>
      <c r="R60" s="166"/>
      <c r="S60" s="166"/>
      <c r="T60" s="166"/>
      <c r="U60" s="166"/>
      <c r="V60" s="166"/>
      <c r="W60" s="166"/>
    </row>
    <row r="61" spans="1:23" x14ac:dyDescent="0.25">
      <c r="A61" s="562"/>
      <c r="B61" s="12" t="s">
        <v>1</v>
      </c>
      <c r="C61" s="3">
        <v>0</v>
      </c>
      <c r="D61" s="3">
        <v>0</v>
      </c>
      <c r="E61" s="3">
        <v>22016.84778204051</v>
      </c>
      <c r="F61" s="3">
        <v>0</v>
      </c>
      <c r="G61" s="3">
        <v>64016.360334901154</v>
      </c>
      <c r="H61" s="3">
        <v>108944.69813626497</v>
      </c>
      <c r="I61" s="3">
        <v>76400.568520688641</v>
      </c>
      <c r="J61" s="3">
        <v>0</v>
      </c>
      <c r="K61" s="3">
        <v>151056.90777671777</v>
      </c>
      <c r="L61" s="3">
        <v>120439.47860945466</v>
      </c>
      <c r="M61" s="3">
        <v>286469.10043375904</v>
      </c>
      <c r="N61" s="143">
        <v>146099.66962999612</v>
      </c>
      <c r="O61" s="67">
        <f t="shared" si="13"/>
        <v>975443.63122382294</v>
      </c>
      <c r="Q61" s="166"/>
      <c r="R61" s="166"/>
      <c r="S61" s="166"/>
      <c r="T61" s="166"/>
      <c r="U61" s="166"/>
      <c r="V61" s="166"/>
      <c r="W61" s="166"/>
    </row>
    <row r="62" spans="1:23" x14ac:dyDescent="0.25">
      <c r="A62" s="562"/>
      <c r="B62" s="11" t="s">
        <v>2</v>
      </c>
      <c r="C62" s="3"/>
      <c r="D62" s="3"/>
      <c r="E62" s="3"/>
      <c r="F62" s="3"/>
      <c r="G62" s="3"/>
      <c r="H62" s="3"/>
      <c r="I62" s="3"/>
      <c r="J62" s="3"/>
      <c r="K62" s="3"/>
      <c r="L62" s="3"/>
      <c r="M62" s="3"/>
      <c r="N62" s="143"/>
      <c r="O62" s="67">
        <f t="shared" si="13"/>
        <v>0</v>
      </c>
      <c r="Q62" s="166"/>
      <c r="R62" s="166"/>
      <c r="S62" s="166"/>
      <c r="T62" s="166"/>
      <c r="U62" s="166"/>
      <c r="V62" s="166"/>
      <c r="W62" s="166"/>
    </row>
    <row r="63" spans="1:23" x14ac:dyDescent="0.25">
      <c r="A63" s="562"/>
      <c r="B63" s="11" t="s">
        <v>9</v>
      </c>
      <c r="C63" s="3">
        <v>0</v>
      </c>
      <c r="D63" s="3">
        <v>0</v>
      </c>
      <c r="E63" s="3">
        <v>70286.724218750547</v>
      </c>
      <c r="F63" s="3">
        <v>0</v>
      </c>
      <c r="G63" s="3">
        <v>4327.703587485712</v>
      </c>
      <c r="H63" s="3">
        <v>62606.107262819671</v>
      </c>
      <c r="I63" s="3">
        <v>0</v>
      </c>
      <c r="J63" s="3">
        <v>0</v>
      </c>
      <c r="K63" s="3">
        <v>33088.824445409293</v>
      </c>
      <c r="L63" s="3">
        <v>14446.619865818182</v>
      </c>
      <c r="M63" s="3">
        <v>140363.55392420673</v>
      </c>
      <c r="N63" s="143">
        <v>141085.92876193288</v>
      </c>
      <c r="O63" s="67">
        <f t="shared" si="13"/>
        <v>466205.46206642303</v>
      </c>
      <c r="Q63" s="166"/>
      <c r="R63" s="166"/>
      <c r="S63" s="166"/>
      <c r="T63" s="166"/>
      <c r="U63" s="166"/>
      <c r="V63" s="166"/>
      <c r="W63" s="166"/>
    </row>
    <row r="64" spans="1:23" x14ac:dyDescent="0.25">
      <c r="A64" s="562"/>
      <c r="B64" s="12" t="s">
        <v>3</v>
      </c>
      <c r="C64" s="3">
        <v>0</v>
      </c>
      <c r="D64" s="3">
        <v>0</v>
      </c>
      <c r="E64" s="3">
        <v>0</v>
      </c>
      <c r="F64" s="3">
        <v>0</v>
      </c>
      <c r="G64" s="3">
        <v>32680.527570934668</v>
      </c>
      <c r="H64" s="3">
        <v>36836.304642497955</v>
      </c>
      <c r="I64" s="3">
        <v>28806.238462614012</v>
      </c>
      <c r="J64" s="3">
        <v>0</v>
      </c>
      <c r="K64" s="3">
        <v>62062.75447107284</v>
      </c>
      <c r="L64" s="3">
        <v>91916.95920137818</v>
      </c>
      <c r="M64" s="3">
        <v>88121.210950110559</v>
      </c>
      <c r="N64" s="143">
        <v>73937.201692691378</v>
      </c>
      <c r="O64" s="67">
        <f t="shared" si="13"/>
        <v>414361.19699129957</v>
      </c>
      <c r="Q64" s="166"/>
      <c r="R64" s="166"/>
      <c r="S64" s="166"/>
      <c r="T64" s="166"/>
      <c r="U64" s="166"/>
      <c r="V64" s="166"/>
      <c r="W64" s="166"/>
    </row>
    <row r="65" spans="1:23" x14ac:dyDescent="0.25">
      <c r="A65" s="562"/>
      <c r="B65" s="11" t="s">
        <v>4</v>
      </c>
      <c r="C65" s="3">
        <v>0</v>
      </c>
      <c r="D65" s="3">
        <v>0</v>
      </c>
      <c r="E65" s="3">
        <v>0</v>
      </c>
      <c r="F65" s="3">
        <v>6238.2267458895767</v>
      </c>
      <c r="G65" s="3">
        <v>0</v>
      </c>
      <c r="H65" s="3">
        <v>0</v>
      </c>
      <c r="I65" s="3">
        <v>0</v>
      </c>
      <c r="J65" s="3">
        <v>0</v>
      </c>
      <c r="K65" s="3">
        <v>17622.38372574254</v>
      </c>
      <c r="L65" s="3">
        <v>0</v>
      </c>
      <c r="M65" s="3">
        <v>0</v>
      </c>
      <c r="N65" s="143">
        <v>6335.3197691719051</v>
      </c>
      <c r="O65" s="67">
        <f t="shared" si="13"/>
        <v>30195.930240804024</v>
      </c>
      <c r="Q65" s="166"/>
      <c r="R65" s="166"/>
      <c r="S65" s="166"/>
      <c r="T65" s="166"/>
      <c r="U65" s="166"/>
      <c r="V65" s="166"/>
      <c r="W65" s="166"/>
    </row>
    <row r="66" spans="1:23" x14ac:dyDescent="0.25">
      <c r="A66" s="562"/>
      <c r="B66" s="11" t="s">
        <v>5</v>
      </c>
      <c r="C66" s="3"/>
      <c r="D66" s="3"/>
      <c r="E66" s="3"/>
      <c r="F66" s="3"/>
      <c r="G66" s="3"/>
      <c r="H66" s="3"/>
      <c r="I66" s="3"/>
      <c r="J66" s="3"/>
      <c r="K66" s="3"/>
      <c r="L66" s="3"/>
      <c r="M66" s="3"/>
      <c r="N66" s="143"/>
      <c r="O66" s="67">
        <f t="shared" si="13"/>
        <v>0</v>
      </c>
      <c r="Q66" s="166"/>
      <c r="R66" s="166"/>
      <c r="S66" s="166"/>
      <c r="T66" s="166"/>
      <c r="U66" s="166"/>
      <c r="V66" s="166"/>
      <c r="W66" s="166"/>
    </row>
    <row r="67" spans="1:23" x14ac:dyDescent="0.25">
      <c r="A67" s="562"/>
      <c r="B67" s="11" t="s">
        <v>6</v>
      </c>
      <c r="C67" s="3"/>
      <c r="D67" s="3"/>
      <c r="E67" s="3"/>
      <c r="F67" s="3"/>
      <c r="G67" s="3"/>
      <c r="H67" s="3"/>
      <c r="I67" s="3"/>
      <c r="J67" s="3"/>
      <c r="K67" s="3"/>
      <c r="L67" s="3"/>
      <c r="M67" s="3"/>
      <c r="N67" s="143"/>
      <c r="O67" s="67">
        <f t="shared" si="13"/>
        <v>0</v>
      </c>
      <c r="Q67" s="166"/>
      <c r="R67" s="166"/>
      <c r="S67" s="166"/>
      <c r="T67" s="166"/>
      <c r="U67" s="166"/>
      <c r="V67" s="166"/>
      <c r="W67" s="166"/>
    </row>
    <row r="68" spans="1:23" x14ac:dyDescent="0.25">
      <c r="A68" s="562"/>
      <c r="B68" s="11" t="s">
        <v>7</v>
      </c>
      <c r="C68" s="3"/>
      <c r="D68" s="3"/>
      <c r="E68" s="3"/>
      <c r="F68" s="3"/>
      <c r="G68" s="3"/>
      <c r="H68" s="3"/>
      <c r="I68" s="3"/>
      <c r="J68" s="3"/>
      <c r="K68" s="3"/>
      <c r="L68" s="3"/>
      <c r="M68" s="3"/>
      <c r="N68" s="143"/>
      <c r="O68" s="67">
        <f t="shared" si="13"/>
        <v>0</v>
      </c>
      <c r="Q68" s="166"/>
      <c r="R68" s="166"/>
      <c r="S68" s="166"/>
      <c r="T68" s="166"/>
      <c r="U68" s="166"/>
      <c r="V68" s="166"/>
      <c r="W68" s="166"/>
    </row>
    <row r="69" spans="1:23" x14ac:dyDescent="0.25">
      <c r="A69" s="562"/>
      <c r="B69" s="11" t="s">
        <v>8</v>
      </c>
      <c r="C69" s="3">
        <v>0</v>
      </c>
      <c r="D69" s="3">
        <v>0</v>
      </c>
      <c r="E69" s="3">
        <v>0</v>
      </c>
      <c r="F69" s="3">
        <v>0</v>
      </c>
      <c r="G69" s="3">
        <v>0</v>
      </c>
      <c r="H69" s="3">
        <v>17986.181758900017</v>
      </c>
      <c r="I69" s="3">
        <v>0</v>
      </c>
      <c r="J69" s="3">
        <v>0</v>
      </c>
      <c r="K69" s="3">
        <v>0</v>
      </c>
      <c r="L69" s="3">
        <v>0</v>
      </c>
      <c r="M69" s="3">
        <v>0</v>
      </c>
      <c r="N69" s="143">
        <v>27909.592384500025</v>
      </c>
      <c r="O69" s="67">
        <f t="shared" si="13"/>
        <v>45895.774143400042</v>
      </c>
      <c r="Q69" s="166"/>
      <c r="R69" s="166"/>
      <c r="S69" s="166"/>
      <c r="T69" s="166"/>
      <c r="U69" s="166"/>
      <c r="V69" s="166"/>
      <c r="W69" s="166"/>
    </row>
    <row r="70" spans="1:23" ht="15.75" thickBot="1" x14ac:dyDescent="0.3">
      <c r="A70" s="563"/>
      <c r="B70" s="176" t="s">
        <v>41</v>
      </c>
      <c r="C70" s="3"/>
      <c r="D70" s="3"/>
      <c r="E70" s="3"/>
      <c r="F70" s="3"/>
      <c r="G70" s="3"/>
      <c r="H70" s="3"/>
      <c r="I70" s="3"/>
      <c r="J70" s="3"/>
      <c r="K70" s="3"/>
      <c r="L70" s="3"/>
      <c r="M70" s="3"/>
      <c r="N70" s="143"/>
      <c r="O70" s="67">
        <f t="shared" si="13"/>
        <v>0</v>
      </c>
      <c r="Q70" s="166"/>
      <c r="R70" s="166"/>
      <c r="S70" s="166"/>
      <c r="T70" s="166"/>
      <c r="U70" s="166"/>
      <c r="V70" s="166"/>
      <c r="W70" s="166"/>
    </row>
    <row r="71" spans="1:23" ht="21.75" thickBot="1" x14ac:dyDescent="0.4">
      <c r="A71" s="69"/>
      <c r="B71" s="177" t="s">
        <v>42</v>
      </c>
      <c r="C71" s="178">
        <f t="shared" ref="C71:N71" si="14">SUM(C60:C70)</f>
        <v>0</v>
      </c>
      <c r="D71" s="178">
        <f t="shared" si="14"/>
        <v>0</v>
      </c>
      <c r="E71" s="178">
        <f t="shared" si="14"/>
        <v>92303.572000791057</v>
      </c>
      <c r="F71" s="178">
        <f t="shared" si="14"/>
        <v>6238.2267458895767</v>
      </c>
      <c r="G71" s="178">
        <f t="shared" si="14"/>
        <v>101024.59149332152</v>
      </c>
      <c r="H71" s="178">
        <f t="shared" si="14"/>
        <v>226373.29180048264</v>
      </c>
      <c r="I71" s="178">
        <f t="shared" si="14"/>
        <v>105206.80698330265</v>
      </c>
      <c r="J71" s="178">
        <f t="shared" si="14"/>
        <v>0</v>
      </c>
      <c r="K71" s="178">
        <f t="shared" si="14"/>
        <v>263830.87041894242</v>
      </c>
      <c r="L71" s="179">
        <f t="shared" si="14"/>
        <v>226803.05767665099</v>
      </c>
      <c r="M71" s="179">
        <f t="shared" si="14"/>
        <v>514953.86530807638</v>
      </c>
      <c r="N71" s="182">
        <f t="shared" si="14"/>
        <v>395367.71223829227</v>
      </c>
      <c r="O71" s="70">
        <f t="shared" si="13"/>
        <v>1932101.9946657494</v>
      </c>
    </row>
    <row r="72" spans="1:23" ht="21.75" thickBot="1" x14ac:dyDescent="0.4">
      <c r="A72" s="69"/>
      <c r="B72" s="353" t="s">
        <v>226</v>
      </c>
      <c r="C72" s="410">
        <v>586557.21416531468</v>
      </c>
    </row>
    <row r="73" spans="1:23" ht="21.75" thickBot="1" x14ac:dyDescent="0.4">
      <c r="A73" s="69"/>
      <c r="B73" s="173" t="s">
        <v>35</v>
      </c>
      <c r="C73" s="174">
        <f>C$3</f>
        <v>45292</v>
      </c>
      <c r="D73" s="174">
        <f t="shared" ref="D73:N73" si="15">D$3</f>
        <v>45323</v>
      </c>
      <c r="E73" s="174">
        <f t="shared" si="15"/>
        <v>45352</v>
      </c>
      <c r="F73" s="174">
        <f t="shared" si="15"/>
        <v>45383</v>
      </c>
      <c r="G73" s="174">
        <f t="shared" si="15"/>
        <v>45413</v>
      </c>
      <c r="H73" s="174">
        <f t="shared" si="15"/>
        <v>45444</v>
      </c>
      <c r="I73" s="174">
        <f t="shared" si="15"/>
        <v>45474</v>
      </c>
      <c r="J73" s="174">
        <f t="shared" si="15"/>
        <v>45505</v>
      </c>
      <c r="K73" s="174">
        <f t="shared" si="15"/>
        <v>45536</v>
      </c>
      <c r="L73" s="174">
        <f t="shared" si="15"/>
        <v>45566</v>
      </c>
      <c r="M73" s="174">
        <f t="shared" si="15"/>
        <v>45597</v>
      </c>
      <c r="N73" s="181" t="str">
        <f t="shared" si="15"/>
        <v>Dec-24 +</v>
      </c>
      <c r="O73" s="175" t="s">
        <v>33</v>
      </c>
      <c r="Q73" s="37"/>
      <c r="R73" s="37"/>
      <c r="S73" s="37"/>
      <c r="T73" s="37"/>
      <c r="U73" s="37"/>
      <c r="V73" s="37"/>
      <c r="W73" s="37"/>
    </row>
    <row r="74" spans="1:23" ht="15" customHeight="1" x14ac:dyDescent="0.25">
      <c r="A74" s="561" t="s">
        <v>162</v>
      </c>
      <c r="B74" s="11" t="s">
        <v>0</v>
      </c>
      <c r="C74" s="3">
        <v>0</v>
      </c>
      <c r="D74" s="3">
        <v>0</v>
      </c>
      <c r="E74" s="3">
        <v>0</v>
      </c>
      <c r="F74" s="3">
        <v>0</v>
      </c>
      <c r="G74" s="3">
        <v>0</v>
      </c>
      <c r="H74" s="3">
        <v>0</v>
      </c>
      <c r="I74" s="3">
        <v>0</v>
      </c>
      <c r="J74" s="3">
        <v>0</v>
      </c>
      <c r="K74" s="3">
        <v>0</v>
      </c>
      <c r="L74" s="3">
        <v>0</v>
      </c>
      <c r="M74" s="3">
        <v>0</v>
      </c>
      <c r="N74" s="143">
        <f>SUM(Q74:W74)</f>
        <v>0</v>
      </c>
      <c r="O74" s="67">
        <f t="shared" ref="O74:O85" si="16">SUM(C74:N74)</f>
        <v>0</v>
      </c>
      <c r="P74" s="183"/>
      <c r="Q74" s="166"/>
      <c r="R74" s="166"/>
      <c r="S74" s="166"/>
      <c r="T74" s="166"/>
      <c r="U74" s="166"/>
      <c r="V74" s="166"/>
      <c r="W74" s="166"/>
    </row>
    <row r="75" spans="1:23" x14ac:dyDescent="0.25">
      <c r="A75" s="562"/>
      <c r="B75" s="12" t="s">
        <v>1</v>
      </c>
      <c r="C75" s="411"/>
      <c r="D75" s="411"/>
      <c r="E75" s="411"/>
      <c r="F75" s="411"/>
      <c r="G75" s="411"/>
      <c r="H75" s="411"/>
      <c r="I75" s="411"/>
      <c r="J75" s="411"/>
      <c r="K75" s="411"/>
      <c r="L75" s="411"/>
      <c r="M75" s="411"/>
      <c r="N75" s="143">
        <f t="shared" ref="N75:N84" si="17">SUM(Q75:W75)</f>
        <v>0</v>
      </c>
      <c r="O75" s="67">
        <f t="shared" si="16"/>
        <v>0</v>
      </c>
      <c r="Q75" s="166"/>
      <c r="R75" s="166"/>
      <c r="S75" s="166"/>
      <c r="T75" s="166"/>
      <c r="U75" s="166"/>
      <c r="V75" s="166"/>
      <c r="W75" s="166"/>
    </row>
    <row r="76" spans="1:23" x14ac:dyDescent="0.25">
      <c r="A76" s="562"/>
      <c r="B76" s="11" t="s">
        <v>2</v>
      </c>
      <c r="C76" s="3">
        <v>0</v>
      </c>
      <c r="D76" s="3">
        <v>0</v>
      </c>
      <c r="E76" s="3">
        <v>0</v>
      </c>
      <c r="F76" s="3">
        <v>0</v>
      </c>
      <c r="G76" s="3">
        <v>0</v>
      </c>
      <c r="H76" s="3">
        <v>0</v>
      </c>
      <c r="I76" s="3">
        <v>0</v>
      </c>
      <c r="J76" s="3">
        <v>0</v>
      </c>
      <c r="K76" s="3">
        <v>0</v>
      </c>
      <c r="L76" s="3">
        <v>0</v>
      </c>
      <c r="M76" s="3">
        <v>0</v>
      </c>
      <c r="N76" s="143">
        <f t="shared" si="17"/>
        <v>0</v>
      </c>
      <c r="O76" s="67">
        <f t="shared" si="16"/>
        <v>0</v>
      </c>
      <c r="Q76" s="166"/>
      <c r="R76" s="166"/>
      <c r="S76" s="166"/>
      <c r="T76" s="166"/>
      <c r="U76" s="166"/>
      <c r="V76" s="166"/>
      <c r="W76" s="166"/>
    </row>
    <row r="77" spans="1:23" x14ac:dyDescent="0.25">
      <c r="A77" s="562"/>
      <c r="B77" s="11" t="s">
        <v>9</v>
      </c>
      <c r="C77" s="3">
        <v>0</v>
      </c>
      <c r="D77" s="3">
        <v>0</v>
      </c>
      <c r="E77" s="3">
        <v>0</v>
      </c>
      <c r="F77" s="3">
        <v>0</v>
      </c>
      <c r="G77" s="3">
        <v>0</v>
      </c>
      <c r="H77" s="3">
        <v>0</v>
      </c>
      <c r="I77" s="3">
        <v>0</v>
      </c>
      <c r="J77" s="3">
        <v>0</v>
      </c>
      <c r="K77" s="3">
        <v>0</v>
      </c>
      <c r="L77" s="3">
        <v>0</v>
      </c>
      <c r="M77" s="3">
        <v>0</v>
      </c>
      <c r="N77" s="143">
        <f t="shared" si="17"/>
        <v>0</v>
      </c>
      <c r="O77" s="67">
        <f t="shared" si="16"/>
        <v>0</v>
      </c>
      <c r="Q77" s="166"/>
      <c r="R77" s="166"/>
      <c r="S77" s="166"/>
      <c r="T77" s="166"/>
      <c r="U77" s="166"/>
      <c r="V77" s="166"/>
      <c r="W77" s="166"/>
    </row>
    <row r="78" spans="1:23" x14ac:dyDescent="0.25">
      <c r="A78" s="562"/>
      <c r="B78" s="12" t="s">
        <v>3</v>
      </c>
      <c r="C78" s="3">
        <v>0</v>
      </c>
      <c r="D78" s="3">
        <v>0</v>
      </c>
      <c r="E78" s="3">
        <v>0</v>
      </c>
      <c r="F78" s="3">
        <v>0</v>
      </c>
      <c r="G78" s="3">
        <v>0</v>
      </c>
      <c r="H78" s="3">
        <v>0</v>
      </c>
      <c r="I78" s="3">
        <v>0</v>
      </c>
      <c r="J78" s="3">
        <v>0</v>
      </c>
      <c r="K78" s="3">
        <v>0</v>
      </c>
      <c r="L78" s="3">
        <v>0</v>
      </c>
      <c r="M78" s="3">
        <v>0</v>
      </c>
      <c r="N78" s="143">
        <f t="shared" si="17"/>
        <v>0</v>
      </c>
      <c r="O78" s="67">
        <f t="shared" si="16"/>
        <v>0</v>
      </c>
      <c r="Q78" s="166"/>
      <c r="R78" s="166"/>
      <c r="S78" s="166"/>
      <c r="T78" s="166"/>
      <c r="U78" s="166"/>
      <c r="V78" s="166"/>
      <c r="W78" s="166"/>
    </row>
    <row r="79" spans="1:23" x14ac:dyDescent="0.25">
      <c r="A79" s="562"/>
      <c r="B79" s="11" t="s">
        <v>4</v>
      </c>
      <c r="C79" s="3">
        <v>0</v>
      </c>
      <c r="D79" s="3">
        <v>0</v>
      </c>
      <c r="E79" s="3">
        <v>0</v>
      </c>
      <c r="F79" s="3">
        <v>0</v>
      </c>
      <c r="G79" s="3">
        <v>0</v>
      </c>
      <c r="H79" s="3">
        <v>0</v>
      </c>
      <c r="I79" s="3">
        <v>0</v>
      </c>
      <c r="J79" s="3">
        <v>0</v>
      </c>
      <c r="K79" s="3">
        <v>0</v>
      </c>
      <c r="L79" s="3">
        <v>0</v>
      </c>
      <c r="M79" s="3">
        <v>0</v>
      </c>
      <c r="N79" s="143">
        <f t="shared" si="17"/>
        <v>0</v>
      </c>
      <c r="O79" s="67">
        <f t="shared" si="16"/>
        <v>0</v>
      </c>
      <c r="Q79" s="166"/>
      <c r="R79" s="166"/>
      <c r="S79" s="166"/>
      <c r="T79" s="166"/>
      <c r="U79" s="166"/>
      <c r="V79" s="166"/>
      <c r="W79" s="166"/>
    </row>
    <row r="80" spans="1:23" x14ac:dyDescent="0.25">
      <c r="A80" s="562"/>
      <c r="B80" s="11" t="s">
        <v>5</v>
      </c>
      <c r="C80" s="3">
        <v>0</v>
      </c>
      <c r="D80" s="3">
        <v>0</v>
      </c>
      <c r="E80" s="3">
        <v>0</v>
      </c>
      <c r="F80" s="3">
        <v>0</v>
      </c>
      <c r="G80" s="3">
        <v>0</v>
      </c>
      <c r="H80" s="3">
        <v>0</v>
      </c>
      <c r="I80" s="3">
        <v>0</v>
      </c>
      <c r="J80" s="3">
        <v>0</v>
      </c>
      <c r="K80" s="3">
        <v>0</v>
      </c>
      <c r="L80" s="3">
        <v>0</v>
      </c>
      <c r="M80" s="3">
        <v>0</v>
      </c>
      <c r="N80" s="143">
        <f t="shared" si="17"/>
        <v>0</v>
      </c>
      <c r="O80" s="67">
        <f t="shared" si="16"/>
        <v>0</v>
      </c>
      <c r="Q80" s="166"/>
      <c r="R80" s="166"/>
      <c r="S80" s="166"/>
      <c r="T80" s="166"/>
      <c r="U80" s="166"/>
      <c r="V80" s="166"/>
      <c r="W80" s="166"/>
    </row>
    <row r="81" spans="1:23" x14ac:dyDescent="0.25">
      <c r="A81" s="562"/>
      <c r="B81" s="11" t="s">
        <v>6</v>
      </c>
      <c r="C81" s="3">
        <v>0</v>
      </c>
      <c r="D81" s="3">
        <v>0</v>
      </c>
      <c r="E81" s="3">
        <v>0</v>
      </c>
      <c r="F81" s="3">
        <v>0</v>
      </c>
      <c r="G81" s="3">
        <v>0</v>
      </c>
      <c r="H81" s="3">
        <v>0</v>
      </c>
      <c r="I81" s="3">
        <v>0</v>
      </c>
      <c r="J81" s="3">
        <v>0</v>
      </c>
      <c r="K81" s="3">
        <v>0</v>
      </c>
      <c r="L81" s="3">
        <v>0</v>
      </c>
      <c r="M81" s="3">
        <v>0</v>
      </c>
      <c r="N81" s="143">
        <f t="shared" si="17"/>
        <v>0</v>
      </c>
      <c r="O81" s="67">
        <f t="shared" si="16"/>
        <v>0</v>
      </c>
      <c r="Q81" s="166"/>
      <c r="R81" s="166"/>
      <c r="S81" s="166"/>
      <c r="T81" s="166"/>
      <c r="U81" s="166"/>
      <c r="V81" s="166"/>
      <c r="W81" s="166"/>
    </row>
    <row r="82" spans="1:23" x14ac:dyDescent="0.25">
      <c r="A82" s="562"/>
      <c r="B82" s="11" t="s">
        <v>7</v>
      </c>
      <c r="C82" s="3">
        <v>0</v>
      </c>
      <c r="D82" s="3">
        <v>0</v>
      </c>
      <c r="E82" s="3">
        <v>0</v>
      </c>
      <c r="F82" s="3">
        <v>0</v>
      </c>
      <c r="G82" s="3">
        <v>0</v>
      </c>
      <c r="H82" s="3">
        <v>0</v>
      </c>
      <c r="I82" s="3">
        <v>0</v>
      </c>
      <c r="J82" s="3">
        <v>0</v>
      </c>
      <c r="K82" s="3">
        <v>0</v>
      </c>
      <c r="L82" s="3">
        <v>0</v>
      </c>
      <c r="M82" s="3">
        <v>0</v>
      </c>
      <c r="N82" s="143">
        <f t="shared" si="17"/>
        <v>0</v>
      </c>
      <c r="O82" s="67">
        <f t="shared" si="16"/>
        <v>0</v>
      </c>
      <c r="Q82" s="166"/>
      <c r="R82" s="166"/>
      <c r="S82" s="166"/>
      <c r="T82" s="166"/>
      <c r="U82" s="166"/>
      <c r="V82" s="166"/>
      <c r="W82" s="166"/>
    </row>
    <row r="83" spans="1:23" x14ac:dyDescent="0.25">
      <c r="A83" s="562"/>
      <c r="B83" s="11" t="s">
        <v>8</v>
      </c>
      <c r="C83" s="3">
        <v>0</v>
      </c>
      <c r="D83" s="3">
        <v>0</v>
      </c>
      <c r="E83" s="3">
        <v>0</v>
      </c>
      <c r="F83" s="3">
        <v>0</v>
      </c>
      <c r="G83" s="3">
        <v>0</v>
      </c>
      <c r="H83" s="3">
        <v>0</v>
      </c>
      <c r="I83" s="3">
        <v>0</v>
      </c>
      <c r="J83" s="3">
        <v>0</v>
      </c>
      <c r="K83" s="3">
        <v>0</v>
      </c>
      <c r="L83" s="3">
        <v>0</v>
      </c>
      <c r="M83" s="3">
        <v>0</v>
      </c>
      <c r="N83" s="143">
        <f t="shared" si="17"/>
        <v>0</v>
      </c>
      <c r="O83" s="67">
        <f t="shared" si="16"/>
        <v>0</v>
      </c>
      <c r="Q83" s="166"/>
      <c r="R83" s="166"/>
      <c r="S83" s="166"/>
      <c r="T83" s="166"/>
      <c r="U83" s="166"/>
      <c r="V83" s="166"/>
      <c r="W83" s="166"/>
    </row>
    <row r="84" spans="1:23" ht="15.75" thickBot="1" x14ac:dyDescent="0.3">
      <c r="A84" s="563"/>
      <c r="B84" s="176" t="s">
        <v>41</v>
      </c>
      <c r="C84" s="3">
        <v>0</v>
      </c>
      <c r="D84" s="3">
        <v>0</v>
      </c>
      <c r="E84" s="3">
        <v>0</v>
      </c>
      <c r="F84" s="3">
        <v>0</v>
      </c>
      <c r="G84" s="3">
        <v>0</v>
      </c>
      <c r="H84" s="3">
        <v>0</v>
      </c>
      <c r="I84" s="3">
        <v>0</v>
      </c>
      <c r="J84" s="3">
        <v>0</v>
      </c>
      <c r="K84" s="3">
        <v>0</v>
      </c>
      <c r="L84" s="3">
        <v>0</v>
      </c>
      <c r="M84" s="3">
        <v>0</v>
      </c>
      <c r="N84" s="143">
        <f t="shared" si="17"/>
        <v>0</v>
      </c>
      <c r="O84" s="67">
        <f t="shared" si="16"/>
        <v>0</v>
      </c>
      <c r="P84" s="353" t="s">
        <v>227</v>
      </c>
      <c r="Q84" s="166"/>
      <c r="R84" s="166"/>
      <c r="S84" s="166"/>
      <c r="T84" s="166"/>
      <c r="U84" s="166"/>
      <c r="V84" s="166"/>
      <c r="W84" s="166"/>
    </row>
    <row r="85" spans="1:23" ht="21.75" thickBot="1" x14ac:dyDescent="0.4">
      <c r="A85" s="69"/>
      <c r="B85" s="177" t="s">
        <v>42</v>
      </c>
      <c r="C85" s="178">
        <f t="shared" ref="C85:N85" si="18">SUM(C74:C84)</f>
        <v>0</v>
      </c>
      <c r="D85" s="178">
        <f t="shared" si="18"/>
        <v>0</v>
      </c>
      <c r="E85" s="178">
        <f t="shared" si="18"/>
        <v>0</v>
      </c>
      <c r="F85" s="178">
        <f t="shared" si="18"/>
        <v>0</v>
      </c>
      <c r="G85" s="178">
        <f t="shared" si="18"/>
        <v>0</v>
      </c>
      <c r="H85" s="178">
        <f t="shared" si="18"/>
        <v>0</v>
      </c>
      <c r="I85" s="178">
        <f t="shared" si="18"/>
        <v>0</v>
      </c>
      <c r="J85" s="178">
        <f t="shared" si="18"/>
        <v>0</v>
      </c>
      <c r="K85" s="178">
        <f t="shared" si="18"/>
        <v>0</v>
      </c>
      <c r="L85" s="179">
        <f t="shared" si="18"/>
        <v>0</v>
      </c>
      <c r="M85" s="179">
        <f t="shared" si="18"/>
        <v>0</v>
      </c>
      <c r="N85" s="182">
        <f t="shared" si="18"/>
        <v>0</v>
      </c>
      <c r="O85" s="70">
        <f t="shared" si="16"/>
        <v>0</v>
      </c>
      <c r="P85" s="355">
        <f>C72+O85</f>
        <v>586557.21416531468</v>
      </c>
    </row>
    <row r="86" spans="1:23" ht="21.75" thickBot="1" x14ac:dyDescent="0.4">
      <c r="A86" s="69"/>
      <c r="F86" s="68">
        <v>0</v>
      </c>
    </row>
    <row r="87" spans="1:23" ht="21.75" thickBot="1" x14ac:dyDescent="0.4">
      <c r="A87" s="69"/>
      <c r="B87" s="173" t="s">
        <v>35</v>
      </c>
      <c r="C87" s="174">
        <f>C$3</f>
        <v>45292</v>
      </c>
      <c r="D87" s="174">
        <f t="shared" ref="D87:N87" si="19">D$3</f>
        <v>45323</v>
      </c>
      <c r="E87" s="174">
        <f t="shared" si="19"/>
        <v>45352</v>
      </c>
      <c r="F87" s="174">
        <f t="shared" si="19"/>
        <v>45383</v>
      </c>
      <c r="G87" s="174">
        <f t="shared" si="19"/>
        <v>45413</v>
      </c>
      <c r="H87" s="174">
        <f t="shared" si="19"/>
        <v>45444</v>
      </c>
      <c r="I87" s="174">
        <f t="shared" si="19"/>
        <v>45474</v>
      </c>
      <c r="J87" s="174">
        <f t="shared" si="19"/>
        <v>45505</v>
      </c>
      <c r="K87" s="174">
        <f t="shared" si="19"/>
        <v>45536</v>
      </c>
      <c r="L87" s="174">
        <f t="shared" si="19"/>
        <v>45566</v>
      </c>
      <c r="M87" s="174">
        <f t="shared" si="19"/>
        <v>45597</v>
      </c>
      <c r="N87" s="181" t="str">
        <f t="shared" si="19"/>
        <v>Dec-24 +</v>
      </c>
      <c r="O87" s="175" t="s">
        <v>33</v>
      </c>
      <c r="Q87" s="37"/>
      <c r="R87" s="37"/>
      <c r="S87" s="37"/>
      <c r="T87" s="37"/>
      <c r="U87" s="37"/>
      <c r="V87" s="37"/>
      <c r="W87" s="37"/>
    </row>
    <row r="88" spans="1:23" x14ac:dyDescent="0.25">
      <c r="A88" s="564" t="s">
        <v>43</v>
      </c>
      <c r="B88" s="11" t="s">
        <v>0</v>
      </c>
      <c r="C88" s="3">
        <v>0</v>
      </c>
      <c r="D88" s="3">
        <v>0</v>
      </c>
      <c r="E88" s="3">
        <v>0</v>
      </c>
      <c r="F88" s="3">
        <v>0</v>
      </c>
      <c r="G88" s="3">
        <v>0</v>
      </c>
      <c r="H88" s="3">
        <v>0</v>
      </c>
      <c r="I88" s="3">
        <v>0</v>
      </c>
      <c r="J88" s="3">
        <v>0</v>
      </c>
      <c r="K88" s="3">
        <v>0</v>
      </c>
      <c r="L88" s="3">
        <v>0</v>
      </c>
      <c r="M88" s="3">
        <v>0</v>
      </c>
      <c r="N88" s="143">
        <v>0</v>
      </c>
      <c r="O88" s="67">
        <f t="shared" ref="O88:O99" si="20">SUM(C88:N88)</f>
        <v>0</v>
      </c>
      <c r="P88" s="183"/>
      <c r="Q88" s="166"/>
      <c r="R88" s="166"/>
      <c r="S88" s="166"/>
      <c r="T88" s="166"/>
      <c r="U88" s="166"/>
      <c r="V88" s="166"/>
      <c r="W88" s="166"/>
    </row>
    <row r="89" spans="1:23" x14ac:dyDescent="0.25">
      <c r="A89" s="565"/>
      <c r="B89" s="12" t="s">
        <v>1</v>
      </c>
      <c r="C89" s="3">
        <v>0</v>
      </c>
      <c r="D89" s="3">
        <v>0</v>
      </c>
      <c r="E89" s="3">
        <v>6157.6424922687002</v>
      </c>
      <c r="F89" s="3">
        <v>13072.815929754212</v>
      </c>
      <c r="G89" s="3">
        <v>23429.299244022674</v>
      </c>
      <c r="H89" s="3">
        <v>45928.969268968656</v>
      </c>
      <c r="I89" s="3">
        <v>37552.103567245074</v>
      </c>
      <c r="J89" s="3">
        <v>15995.410892331587</v>
      </c>
      <c r="K89" s="3">
        <v>87047.674789135563</v>
      </c>
      <c r="L89" s="3">
        <v>37888.822168050043</v>
      </c>
      <c r="M89" s="3">
        <v>19437.478045410106</v>
      </c>
      <c r="N89" s="143">
        <v>44311.19326687888</v>
      </c>
      <c r="O89" s="67">
        <f t="shared" si="20"/>
        <v>330821.40966406552</v>
      </c>
      <c r="Q89" s="166"/>
      <c r="R89" s="166"/>
      <c r="S89" s="166"/>
      <c r="T89" s="166"/>
      <c r="U89" s="166"/>
      <c r="V89" s="166"/>
      <c r="W89" s="166"/>
    </row>
    <row r="90" spans="1:23" x14ac:dyDescent="0.25">
      <c r="A90" s="565"/>
      <c r="B90" s="11" t="s">
        <v>2</v>
      </c>
      <c r="C90" s="3">
        <v>0</v>
      </c>
      <c r="D90" s="3">
        <v>0</v>
      </c>
      <c r="E90" s="3">
        <v>0</v>
      </c>
      <c r="F90" s="3">
        <v>0</v>
      </c>
      <c r="G90" s="3">
        <v>0</v>
      </c>
      <c r="H90" s="3">
        <v>0</v>
      </c>
      <c r="I90" s="3">
        <v>0</v>
      </c>
      <c r="J90" s="3">
        <v>0</v>
      </c>
      <c r="K90" s="3">
        <v>0</v>
      </c>
      <c r="L90" s="3">
        <v>0</v>
      </c>
      <c r="M90" s="3">
        <v>0</v>
      </c>
      <c r="N90" s="143">
        <v>0</v>
      </c>
      <c r="O90" s="67">
        <f t="shared" si="20"/>
        <v>0</v>
      </c>
      <c r="Q90" s="166"/>
      <c r="R90" s="166"/>
      <c r="S90" s="166"/>
      <c r="T90" s="166"/>
      <c r="U90" s="166"/>
      <c r="V90" s="166"/>
      <c r="W90" s="166"/>
    </row>
    <row r="91" spans="1:23" x14ac:dyDescent="0.25">
      <c r="A91" s="565"/>
      <c r="B91" s="11" t="s">
        <v>9</v>
      </c>
      <c r="C91" s="3">
        <v>0</v>
      </c>
      <c r="D91" s="3">
        <v>0</v>
      </c>
      <c r="E91" s="3">
        <v>291.06805224225792</v>
      </c>
      <c r="F91" s="3">
        <v>831.62300640645117</v>
      </c>
      <c r="G91" s="3">
        <v>914.78530704709624</v>
      </c>
      <c r="H91" s="3">
        <v>1372.1779605706445</v>
      </c>
      <c r="I91" s="3">
        <v>32480.357782751278</v>
      </c>
      <c r="J91" s="3">
        <v>374.23035288290299</v>
      </c>
      <c r="K91" s="3">
        <v>4386.5599041270107</v>
      </c>
      <c r="L91" s="3">
        <v>18147.1927223608</v>
      </c>
      <c r="M91" s="3">
        <v>9192.17620755596</v>
      </c>
      <c r="N91" s="143">
        <v>8969.704830445593</v>
      </c>
      <c r="O91" s="67">
        <f t="shared" si="20"/>
        <v>76959.876126389994</v>
      </c>
      <c r="Q91" s="166"/>
      <c r="R91" s="166"/>
      <c r="S91" s="166"/>
      <c r="T91" s="166"/>
      <c r="U91" s="166"/>
      <c r="V91" s="166"/>
      <c r="W91" s="166"/>
    </row>
    <row r="92" spans="1:23" x14ac:dyDescent="0.25">
      <c r="A92" s="565"/>
      <c r="B92" s="12" t="s">
        <v>3</v>
      </c>
      <c r="C92" s="3">
        <v>0</v>
      </c>
      <c r="D92" s="3">
        <v>0</v>
      </c>
      <c r="E92" s="3">
        <v>4795.8040309333355</v>
      </c>
      <c r="F92" s="3">
        <v>16821.198321166943</v>
      </c>
      <c r="G92" s="3">
        <v>12750.376830539248</v>
      </c>
      <c r="H92" s="3">
        <v>18277.58694507536</v>
      </c>
      <c r="I92" s="3">
        <v>6298.4821215962302</v>
      </c>
      <c r="J92" s="3">
        <v>5997.0555049600025</v>
      </c>
      <c r="K92" s="3">
        <v>39586.087498440669</v>
      </c>
      <c r="L92" s="3">
        <v>19550.982835312094</v>
      </c>
      <c r="M92" s="3">
        <v>7045.5526818754734</v>
      </c>
      <c r="N92" s="143">
        <v>19982.423138751703</v>
      </c>
      <c r="O92" s="67">
        <f t="shared" si="20"/>
        <v>151105.54990865107</v>
      </c>
      <c r="Q92" s="166"/>
      <c r="R92" s="166"/>
      <c r="S92" s="166"/>
      <c r="T92" s="166"/>
      <c r="U92" s="166"/>
      <c r="V92" s="166"/>
      <c r="W92" s="166"/>
    </row>
    <row r="93" spans="1:23" x14ac:dyDescent="0.25">
      <c r="A93" s="565"/>
      <c r="B93" s="11" t="s">
        <v>4</v>
      </c>
      <c r="C93" s="3">
        <v>0</v>
      </c>
      <c r="D93" s="3">
        <v>0</v>
      </c>
      <c r="E93" s="3">
        <v>0</v>
      </c>
      <c r="F93" s="3">
        <v>0</v>
      </c>
      <c r="G93" s="3">
        <v>1631.9420280285258</v>
      </c>
      <c r="H93" s="3">
        <v>611.82793198321576</v>
      </c>
      <c r="I93" s="3">
        <v>324.49322688615302</v>
      </c>
      <c r="J93" s="3">
        <v>1629.3733468882815</v>
      </c>
      <c r="K93" s="3">
        <v>1655.0450662054354</v>
      </c>
      <c r="L93" s="3">
        <v>2931.3518091151464</v>
      </c>
      <c r="M93" s="3">
        <v>907.189762846142</v>
      </c>
      <c r="N93" s="143">
        <v>108.78942229909666</v>
      </c>
      <c r="O93" s="67">
        <f t="shared" si="20"/>
        <v>9800.0125942519971</v>
      </c>
      <c r="Q93" s="166"/>
      <c r="R93" s="166"/>
      <c r="S93" s="166"/>
      <c r="T93" s="166"/>
      <c r="U93" s="166"/>
      <c r="V93" s="166"/>
      <c r="W93" s="166"/>
    </row>
    <row r="94" spans="1:23" x14ac:dyDescent="0.25">
      <c r="A94" s="565"/>
      <c r="B94" s="11" t="s">
        <v>5</v>
      </c>
      <c r="C94" s="3">
        <v>0</v>
      </c>
      <c r="D94" s="3">
        <v>0</v>
      </c>
      <c r="E94" s="3">
        <v>0</v>
      </c>
      <c r="F94" s="3">
        <v>0</v>
      </c>
      <c r="G94" s="3">
        <v>0</v>
      </c>
      <c r="H94" s="3">
        <v>0</v>
      </c>
      <c r="I94" s="3">
        <v>0</v>
      </c>
      <c r="J94" s="3">
        <v>153.9</v>
      </c>
      <c r="K94" s="3">
        <v>0</v>
      </c>
      <c r="L94" s="3">
        <v>0</v>
      </c>
      <c r="M94" s="3">
        <v>0</v>
      </c>
      <c r="N94" s="143">
        <v>0</v>
      </c>
      <c r="O94" s="67">
        <f t="shared" si="20"/>
        <v>153.9</v>
      </c>
      <c r="Q94" s="166"/>
      <c r="R94" s="166"/>
      <c r="S94" s="166"/>
      <c r="T94" s="166"/>
      <c r="U94" s="166"/>
      <c r="V94" s="166"/>
      <c r="W94" s="166"/>
    </row>
    <row r="95" spans="1:23" x14ac:dyDescent="0.25">
      <c r="A95" s="565"/>
      <c r="B95" s="11" t="s">
        <v>6</v>
      </c>
      <c r="C95" s="3">
        <v>0</v>
      </c>
      <c r="D95" s="3">
        <v>0</v>
      </c>
      <c r="E95" s="3">
        <v>0</v>
      </c>
      <c r="F95" s="3">
        <v>0</v>
      </c>
      <c r="G95" s="3">
        <v>0</v>
      </c>
      <c r="H95" s="3">
        <v>0</v>
      </c>
      <c r="I95" s="3">
        <v>0</v>
      </c>
      <c r="J95" s="3">
        <v>0</v>
      </c>
      <c r="K95" s="3">
        <v>0</v>
      </c>
      <c r="L95" s="3">
        <v>0</v>
      </c>
      <c r="M95" s="3">
        <v>0</v>
      </c>
      <c r="N95" s="143">
        <v>0</v>
      </c>
      <c r="O95" s="67">
        <f t="shared" si="20"/>
        <v>0</v>
      </c>
      <c r="Q95" s="166"/>
      <c r="R95" s="166"/>
      <c r="S95" s="166"/>
      <c r="T95" s="166"/>
      <c r="U95" s="166"/>
      <c r="V95" s="166"/>
      <c r="W95" s="166"/>
    </row>
    <row r="96" spans="1:23" x14ac:dyDescent="0.25">
      <c r="A96" s="565"/>
      <c r="B96" s="11" t="s">
        <v>7</v>
      </c>
      <c r="C96" s="3">
        <v>0</v>
      </c>
      <c r="D96" s="3">
        <v>0</v>
      </c>
      <c r="E96" s="3">
        <v>0</v>
      </c>
      <c r="F96" s="3">
        <v>0</v>
      </c>
      <c r="G96" s="3">
        <v>2459.3165680000002</v>
      </c>
      <c r="H96" s="3">
        <v>491.86331360000003</v>
      </c>
      <c r="I96" s="3">
        <v>0</v>
      </c>
      <c r="J96" s="3">
        <v>0</v>
      </c>
      <c r="K96" s="3">
        <v>0</v>
      </c>
      <c r="L96" s="3">
        <v>4443.9350801999999</v>
      </c>
      <c r="M96" s="3">
        <v>0</v>
      </c>
      <c r="N96" s="143">
        <v>2459.3165680000002</v>
      </c>
      <c r="O96" s="67">
        <f t="shared" si="20"/>
        <v>9854.4315298000001</v>
      </c>
      <c r="Q96" s="166"/>
      <c r="R96" s="166"/>
      <c r="S96" s="166"/>
      <c r="T96" s="166"/>
      <c r="U96" s="166"/>
      <c r="V96" s="166"/>
      <c r="W96" s="166"/>
    </row>
    <row r="97" spans="1:23" x14ac:dyDescent="0.25">
      <c r="A97" s="565"/>
      <c r="B97" s="11" t="s">
        <v>8</v>
      </c>
      <c r="C97" s="3">
        <v>0</v>
      </c>
      <c r="D97" s="3">
        <v>0</v>
      </c>
      <c r="E97" s="3">
        <v>0</v>
      </c>
      <c r="F97" s="3">
        <v>0</v>
      </c>
      <c r="G97" s="3">
        <v>110.99911299999999</v>
      </c>
      <c r="H97" s="3">
        <v>0</v>
      </c>
      <c r="I97" s="3">
        <v>604.14850216666673</v>
      </c>
      <c r="J97" s="3">
        <v>0</v>
      </c>
      <c r="K97" s="3">
        <v>110.99911299999999</v>
      </c>
      <c r="L97" s="3">
        <v>0</v>
      </c>
      <c r="M97" s="3">
        <v>150.66368013333332</v>
      </c>
      <c r="N97" s="143">
        <v>0</v>
      </c>
      <c r="O97" s="67">
        <f t="shared" si="20"/>
        <v>976.81040829999995</v>
      </c>
      <c r="Q97" s="166"/>
      <c r="R97" s="166"/>
      <c r="S97" s="166"/>
      <c r="T97" s="166"/>
      <c r="U97" s="166"/>
      <c r="V97" s="166"/>
      <c r="W97" s="166"/>
    </row>
    <row r="98" spans="1:23" ht="15.75" thickBot="1" x14ac:dyDescent="0.3">
      <c r="A98" s="566"/>
      <c r="B98" s="176" t="s">
        <v>41</v>
      </c>
      <c r="C98" s="3">
        <v>0</v>
      </c>
      <c r="D98" s="3">
        <v>0</v>
      </c>
      <c r="E98" s="3">
        <v>0</v>
      </c>
      <c r="F98" s="3">
        <v>0</v>
      </c>
      <c r="G98" s="3">
        <v>0</v>
      </c>
      <c r="H98" s="3">
        <v>0</v>
      </c>
      <c r="I98" s="3">
        <v>0</v>
      </c>
      <c r="J98" s="3">
        <v>0</v>
      </c>
      <c r="K98" s="3">
        <v>0</v>
      </c>
      <c r="L98" s="3">
        <v>0</v>
      </c>
      <c r="M98" s="3">
        <v>0</v>
      </c>
      <c r="N98" s="143">
        <v>0</v>
      </c>
      <c r="O98" s="67">
        <f t="shared" si="20"/>
        <v>0</v>
      </c>
      <c r="Q98" s="166"/>
      <c r="R98" s="166"/>
      <c r="S98" s="166"/>
      <c r="T98" s="166"/>
      <c r="U98" s="166"/>
      <c r="V98" s="166"/>
      <c r="W98" s="166"/>
    </row>
    <row r="99" spans="1:23" ht="21.75" thickBot="1" x14ac:dyDescent="0.4">
      <c r="A99" s="69"/>
      <c r="B99" s="177" t="s">
        <v>42</v>
      </c>
      <c r="C99" s="178">
        <f t="shared" ref="C99:N99" si="21">SUM(C88:C98)</f>
        <v>0</v>
      </c>
      <c r="D99" s="178">
        <f t="shared" si="21"/>
        <v>0</v>
      </c>
      <c r="E99" s="178">
        <f t="shared" si="21"/>
        <v>11244.514575444293</v>
      </c>
      <c r="F99" s="178">
        <f t="shared" si="21"/>
        <v>30725.637257327606</v>
      </c>
      <c r="G99" s="178">
        <f t="shared" si="21"/>
        <v>41296.71909063754</v>
      </c>
      <c r="H99" s="178">
        <f t="shared" si="21"/>
        <v>66682.425420197877</v>
      </c>
      <c r="I99" s="178">
        <f t="shared" si="21"/>
        <v>77259.585200645408</v>
      </c>
      <c r="J99" s="178">
        <f t="shared" si="21"/>
        <v>24149.970097062778</v>
      </c>
      <c r="K99" s="178">
        <f t="shared" si="21"/>
        <v>132786.36637090868</v>
      </c>
      <c r="L99" s="179">
        <f t="shared" si="21"/>
        <v>82962.284615038079</v>
      </c>
      <c r="M99" s="179">
        <f t="shared" si="21"/>
        <v>36733.060377821013</v>
      </c>
      <c r="N99" s="182">
        <f t="shared" si="21"/>
        <v>75831.427226375279</v>
      </c>
      <c r="O99" s="70">
        <f t="shared" si="20"/>
        <v>579671.99023145856</v>
      </c>
    </row>
    <row r="100" spans="1:23" ht="21.75" thickBot="1" x14ac:dyDescent="0.4">
      <c r="A100" s="69"/>
      <c r="F100" s="68">
        <v>0</v>
      </c>
    </row>
    <row r="101" spans="1:23" ht="21.75" thickBot="1" x14ac:dyDescent="0.4">
      <c r="A101" s="69"/>
      <c r="B101" s="173" t="s">
        <v>35</v>
      </c>
      <c r="C101" s="174">
        <f>C$3</f>
        <v>45292</v>
      </c>
      <c r="D101" s="174">
        <f t="shared" ref="D101:N101" si="22">D$3</f>
        <v>45323</v>
      </c>
      <c r="E101" s="174">
        <f t="shared" si="22"/>
        <v>45352</v>
      </c>
      <c r="F101" s="174">
        <f t="shared" si="22"/>
        <v>45383</v>
      </c>
      <c r="G101" s="174">
        <f t="shared" si="22"/>
        <v>45413</v>
      </c>
      <c r="H101" s="174">
        <f t="shared" si="22"/>
        <v>45444</v>
      </c>
      <c r="I101" s="174">
        <f t="shared" si="22"/>
        <v>45474</v>
      </c>
      <c r="J101" s="174">
        <f t="shared" si="22"/>
        <v>45505</v>
      </c>
      <c r="K101" s="174">
        <f t="shared" si="22"/>
        <v>45536</v>
      </c>
      <c r="L101" s="174">
        <f t="shared" si="22"/>
        <v>45566</v>
      </c>
      <c r="M101" s="174">
        <f t="shared" si="22"/>
        <v>45597</v>
      </c>
      <c r="N101" s="181" t="str">
        <f t="shared" si="22"/>
        <v>Dec-24 +</v>
      </c>
      <c r="O101" s="175" t="s">
        <v>33</v>
      </c>
      <c r="Q101" s="37"/>
      <c r="R101" s="37"/>
      <c r="S101" s="37"/>
      <c r="T101" s="37"/>
      <c r="U101" s="37"/>
      <c r="V101" s="37"/>
      <c r="W101" s="37"/>
    </row>
    <row r="102" spans="1:23" ht="15" customHeight="1" x14ac:dyDescent="0.25">
      <c r="A102" s="561" t="s">
        <v>210</v>
      </c>
      <c r="B102" s="11" t="s">
        <v>0</v>
      </c>
      <c r="C102" s="3">
        <v>0</v>
      </c>
      <c r="D102" s="3">
        <v>0</v>
      </c>
      <c r="E102" s="3">
        <v>0</v>
      </c>
      <c r="F102" s="3">
        <v>0</v>
      </c>
      <c r="G102" s="3">
        <v>0</v>
      </c>
      <c r="H102" s="3">
        <v>10947.688200895</v>
      </c>
      <c r="I102" s="3">
        <v>5244.2306682913331</v>
      </c>
      <c r="J102" s="3">
        <v>9413.6793942524164</v>
      </c>
      <c r="K102" s="3">
        <v>4824.9775594974999</v>
      </c>
      <c r="L102" s="3">
        <v>4379.0752803579999</v>
      </c>
      <c r="M102" s="3">
        <v>2635.4399193185</v>
      </c>
      <c r="N102" s="143">
        <v>3750.19561716725</v>
      </c>
      <c r="O102" s="67">
        <f t="shared" ref="O102:O113" si="23">SUM(C102:N102)</f>
        <v>41195.286639780003</v>
      </c>
      <c r="P102" s="183"/>
      <c r="Q102" s="166"/>
      <c r="R102" s="166"/>
      <c r="S102" s="166"/>
      <c r="T102" s="166"/>
      <c r="U102" s="166"/>
      <c r="V102" s="166"/>
      <c r="W102" s="166"/>
    </row>
    <row r="103" spans="1:23" x14ac:dyDescent="0.25">
      <c r="A103" s="562"/>
      <c r="B103" s="12" t="s">
        <v>1</v>
      </c>
      <c r="C103" s="3">
        <v>0</v>
      </c>
      <c r="D103" s="3">
        <v>0</v>
      </c>
      <c r="E103" s="3">
        <v>0</v>
      </c>
      <c r="F103" s="3">
        <v>0</v>
      </c>
      <c r="G103" s="3">
        <v>0</v>
      </c>
      <c r="H103" s="3">
        <v>24173.178063834697</v>
      </c>
      <c r="I103" s="3">
        <v>14215.447746594171</v>
      </c>
      <c r="J103" s="3">
        <v>20289.312005297717</v>
      </c>
      <c r="K103" s="3">
        <v>13343.407658118816</v>
      </c>
      <c r="L103" s="3">
        <v>19126.020163588368</v>
      </c>
      <c r="M103" s="3">
        <v>13682.86618716146</v>
      </c>
      <c r="N103" s="143">
        <v>38923.675321587696</v>
      </c>
      <c r="O103" s="67">
        <f t="shared" si="23"/>
        <v>143753.90714618293</v>
      </c>
      <c r="Q103" s="166"/>
      <c r="R103" s="166"/>
      <c r="S103" s="166"/>
      <c r="T103" s="166"/>
      <c r="U103" s="166"/>
      <c r="V103" s="166"/>
      <c r="W103" s="166"/>
    </row>
    <row r="104" spans="1:23" x14ac:dyDescent="0.25">
      <c r="A104" s="562"/>
      <c r="B104" s="11" t="s">
        <v>2</v>
      </c>
      <c r="C104" s="3">
        <v>0</v>
      </c>
      <c r="D104" s="3">
        <v>0</v>
      </c>
      <c r="E104" s="3">
        <v>0</v>
      </c>
      <c r="F104" s="3">
        <v>0</v>
      </c>
      <c r="G104" s="3">
        <v>0</v>
      </c>
      <c r="H104" s="3">
        <v>0</v>
      </c>
      <c r="I104" s="3">
        <v>0</v>
      </c>
      <c r="J104" s="3">
        <v>0</v>
      </c>
      <c r="K104" s="3">
        <v>0</v>
      </c>
      <c r="L104" s="3">
        <v>0</v>
      </c>
      <c r="M104" s="3">
        <v>0</v>
      </c>
      <c r="N104" s="143">
        <v>0</v>
      </c>
      <c r="O104" s="67">
        <f t="shared" si="23"/>
        <v>0</v>
      </c>
      <c r="Q104" s="166"/>
      <c r="R104" s="166"/>
      <c r="S104" s="166"/>
      <c r="T104" s="166"/>
      <c r="U104" s="166"/>
      <c r="V104" s="166"/>
      <c r="W104" s="166"/>
    </row>
    <row r="105" spans="1:23" x14ac:dyDescent="0.25">
      <c r="A105" s="562"/>
      <c r="B105" s="11" t="s">
        <v>9</v>
      </c>
      <c r="C105" s="3">
        <v>0</v>
      </c>
      <c r="D105" s="3">
        <v>0</v>
      </c>
      <c r="E105" s="3">
        <v>0</v>
      </c>
      <c r="F105" s="3">
        <v>0</v>
      </c>
      <c r="G105" s="3">
        <v>0</v>
      </c>
      <c r="H105" s="3">
        <v>49923.901682403106</v>
      </c>
      <c r="I105" s="3">
        <v>25573.079436288517</v>
      </c>
      <c r="J105" s="3">
        <v>43181.553834455961</v>
      </c>
      <c r="K105" s="3">
        <v>41654.625223114461</v>
      </c>
      <c r="L105" s="3">
        <v>33613.833607642715</v>
      </c>
      <c r="M105" s="3">
        <v>8726.2835910400099</v>
      </c>
      <c r="N105" s="143">
        <v>37084.743820526135</v>
      </c>
      <c r="O105" s="67">
        <f t="shared" si="23"/>
        <v>239758.02119547088</v>
      </c>
      <c r="Q105" s="166"/>
      <c r="R105" s="166"/>
      <c r="S105" s="166"/>
      <c r="T105" s="166"/>
      <c r="U105" s="166"/>
      <c r="V105" s="166"/>
      <c r="W105" s="166"/>
    </row>
    <row r="106" spans="1:23" x14ac:dyDescent="0.25">
      <c r="A106" s="562"/>
      <c r="B106" s="12" t="s">
        <v>3</v>
      </c>
      <c r="C106" s="3">
        <v>0</v>
      </c>
      <c r="D106" s="3">
        <v>0</v>
      </c>
      <c r="E106" s="3">
        <v>0</v>
      </c>
      <c r="F106" s="3">
        <v>0</v>
      </c>
      <c r="G106" s="3">
        <v>0</v>
      </c>
      <c r="H106" s="3">
        <v>0</v>
      </c>
      <c r="I106" s="3">
        <v>1356.0602892307691</v>
      </c>
      <c r="J106" s="3">
        <v>678.03014461538453</v>
      </c>
      <c r="K106" s="3">
        <v>0</v>
      </c>
      <c r="L106" s="3">
        <v>0</v>
      </c>
      <c r="M106" s="3">
        <v>0</v>
      </c>
      <c r="N106" s="143">
        <v>0</v>
      </c>
      <c r="O106" s="67">
        <f t="shared" si="23"/>
        <v>2034.0904338461537</v>
      </c>
      <c r="Q106" s="166"/>
      <c r="R106" s="166"/>
      <c r="S106" s="166"/>
      <c r="T106" s="166"/>
      <c r="U106" s="166"/>
      <c r="V106" s="166"/>
      <c r="W106" s="166"/>
    </row>
    <row r="107" spans="1:23" x14ac:dyDescent="0.25">
      <c r="A107" s="562"/>
      <c r="B107" s="11" t="s">
        <v>4</v>
      </c>
      <c r="C107" s="3">
        <v>0</v>
      </c>
      <c r="D107" s="3">
        <v>7383.288654450148</v>
      </c>
      <c r="E107" s="3">
        <v>4935.4063757264075</v>
      </c>
      <c r="F107" s="3">
        <v>8869.8568399099095</v>
      </c>
      <c r="G107" s="3">
        <v>3022.6886437681815</v>
      </c>
      <c r="H107" s="3">
        <v>6088.0448114201909</v>
      </c>
      <c r="I107" s="3">
        <v>6304.3246018817645</v>
      </c>
      <c r="J107" s="3">
        <v>4177.2010897137379</v>
      </c>
      <c r="K107" s="3">
        <v>4988.9409504820378</v>
      </c>
      <c r="L107" s="3">
        <v>6354.0452744246513</v>
      </c>
      <c r="M107" s="3">
        <v>4938.4832116254966</v>
      </c>
      <c r="N107" s="143">
        <v>10607.73970601443</v>
      </c>
      <c r="O107" s="67">
        <f t="shared" si="23"/>
        <v>67670.020159416948</v>
      </c>
      <c r="Q107" s="166"/>
      <c r="R107" s="166"/>
      <c r="S107" s="166"/>
      <c r="T107" s="166"/>
      <c r="U107" s="166"/>
      <c r="V107" s="166"/>
      <c r="W107" s="166"/>
    </row>
    <row r="108" spans="1:23" x14ac:dyDescent="0.25">
      <c r="A108" s="562"/>
      <c r="B108" s="11" t="s">
        <v>5</v>
      </c>
      <c r="C108" s="3">
        <v>0</v>
      </c>
      <c r="D108" s="3">
        <v>4741.4500000001954</v>
      </c>
      <c r="E108" s="3">
        <v>3357.3000000001384</v>
      </c>
      <c r="F108" s="3">
        <v>5919.4500000002445</v>
      </c>
      <c r="G108" s="3">
        <v>2503.2500000001032</v>
      </c>
      <c r="H108" s="3">
        <v>5507.1500000001915</v>
      </c>
      <c r="I108" s="3">
        <v>5448.2500000002074</v>
      </c>
      <c r="J108" s="3">
        <v>4859.2500000001673</v>
      </c>
      <c r="K108" s="3">
        <v>4446.9500000001644</v>
      </c>
      <c r="L108" s="3">
        <v>5683.8500000002214</v>
      </c>
      <c r="M108" s="3">
        <v>3003.9000000001138</v>
      </c>
      <c r="N108" s="143">
        <v>9365.1000000003569</v>
      </c>
      <c r="O108" s="67">
        <f t="shared" si="23"/>
        <v>54835.900000002104</v>
      </c>
      <c r="Q108" s="166"/>
      <c r="R108" s="166"/>
      <c r="S108" s="166"/>
      <c r="T108" s="166"/>
      <c r="U108" s="166"/>
      <c r="V108" s="166"/>
      <c r="W108" s="166"/>
    </row>
    <row r="109" spans="1:23" x14ac:dyDescent="0.25">
      <c r="A109" s="562"/>
      <c r="B109" s="11" t="s">
        <v>6</v>
      </c>
      <c r="C109" s="3">
        <v>0</v>
      </c>
      <c r="D109" s="3">
        <v>0</v>
      </c>
      <c r="E109" s="3">
        <v>0</v>
      </c>
      <c r="F109" s="3">
        <v>0</v>
      </c>
      <c r="G109" s="3">
        <v>0</v>
      </c>
      <c r="H109" s="3">
        <v>0</v>
      </c>
      <c r="I109" s="3">
        <v>0</v>
      </c>
      <c r="J109" s="3">
        <v>0</v>
      </c>
      <c r="K109" s="3">
        <v>0</v>
      </c>
      <c r="L109" s="3">
        <v>0</v>
      </c>
      <c r="M109" s="3">
        <v>0</v>
      </c>
      <c r="N109" s="143">
        <v>0</v>
      </c>
      <c r="O109" s="67">
        <f t="shared" si="23"/>
        <v>0</v>
      </c>
      <c r="Q109" s="166"/>
      <c r="R109" s="166"/>
      <c r="S109" s="166"/>
      <c r="T109" s="166"/>
      <c r="U109" s="166"/>
      <c r="V109" s="166"/>
      <c r="W109" s="166"/>
    </row>
    <row r="110" spans="1:23" x14ac:dyDescent="0.25">
      <c r="A110" s="562"/>
      <c r="B110" s="11" t="s">
        <v>7</v>
      </c>
      <c r="C110" s="3">
        <v>0</v>
      </c>
      <c r="D110" s="3">
        <v>0</v>
      </c>
      <c r="E110" s="3">
        <v>0</v>
      </c>
      <c r="F110" s="3">
        <v>0</v>
      </c>
      <c r="G110" s="3">
        <v>0</v>
      </c>
      <c r="H110" s="3">
        <v>0</v>
      </c>
      <c r="I110" s="3">
        <v>0</v>
      </c>
      <c r="J110" s="3">
        <v>0</v>
      </c>
      <c r="K110" s="3">
        <v>0</v>
      </c>
      <c r="L110" s="3">
        <v>0</v>
      </c>
      <c r="M110" s="3">
        <v>0</v>
      </c>
      <c r="N110" s="143">
        <v>0</v>
      </c>
      <c r="O110" s="67">
        <f t="shared" si="23"/>
        <v>0</v>
      </c>
      <c r="Q110" s="166"/>
      <c r="R110" s="166"/>
      <c r="S110" s="166"/>
      <c r="T110" s="166"/>
      <c r="U110" s="166"/>
      <c r="V110" s="166"/>
      <c r="W110" s="166"/>
    </row>
    <row r="111" spans="1:23" x14ac:dyDescent="0.25">
      <c r="A111" s="562"/>
      <c r="B111" s="11" t="s">
        <v>8</v>
      </c>
      <c r="C111" s="3">
        <v>0</v>
      </c>
      <c r="D111" s="3">
        <v>8801.9046164868905</v>
      </c>
      <c r="E111" s="3">
        <v>9373.1162383776409</v>
      </c>
      <c r="F111" s="3">
        <v>8001.2266757548205</v>
      </c>
      <c r="G111" s="3">
        <v>2535.6861851410586</v>
      </c>
      <c r="H111" s="3">
        <v>5831.4182052398974</v>
      </c>
      <c r="I111" s="3">
        <v>4869.1119073019854</v>
      </c>
      <c r="J111" s="3">
        <v>4070.9161331656351</v>
      </c>
      <c r="K111" s="3">
        <v>3015.5968413348223</v>
      </c>
      <c r="L111" s="3">
        <v>3038.7755986395723</v>
      </c>
      <c r="M111" s="3">
        <v>1737.4866016976634</v>
      </c>
      <c r="N111" s="143">
        <v>4336.5623024184742</v>
      </c>
      <c r="O111" s="67">
        <f t="shared" si="23"/>
        <v>55611.801305558467</v>
      </c>
      <c r="Q111" s="166"/>
      <c r="R111" s="166"/>
      <c r="S111" s="166"/>
      <c r="T111" s="166"/>
      <c r="U111" s="166"/>
      <c r="V111" s="166"/>
      <c r="W111" s="166"/>
    </row>
    <row r="112" spans="1:23" ht="15.75" thickBot="1" x14ac:dyDescent="0.3">
      <c r="A112" s="563"/>
      <c r="B112" s="176" t="s">
        <v>41</v>
      </c>
      <c r="C112" s="3">
        <v>0</v>
      </c>
      <c r="D112" s="3">
        <v>0</v>
      </c>
      <c r="E112" s="3">
        <v>0</v>
      </c>
      <c r="F112" s="3">
        <v>0</v>
      </c>
      <c r="G112" s="3">
        <v>0</v>
      </c>
      <c r="H112" s="3">
        <v>0</v>
      </c>
      <c r="I112" s="3">
        <v>0</v>
      </c>
      <c r="J112" s="3">
        <v>0</v>
      </c>
      <c r="K112" s="3">
        <v>0</v>
      </c>
      <c r="L112" s="3">
        <v>0</v>
      </c>
      <c r="M112" s="3">
        <v>0</v>
      </c>
      <c r="N112" s="143">
        <v>0</v>
      </c>
      <c r="O112" s="67">
        <f t="shared" si="23"/>
        <v>0</v>
      </c>
      <c r="Q112" s="166"/>
      <c r="R112" s="166"/>
      <c r="S112" s="166"/>
      <c r="T112" s="166"/>
      <c r="U112" s="166"/>
      <c r="V112" s="166"/>
      <c r="W112" s="166"/>
    </row>
    <row r="113" spans="1:23" ht="21.75" thickBot="1" x14ac:dyDescent="0.4">
      <c r="A113" s="69"/>
      <c r="B113" s="177" t="s">
        <v>42</v>
      </c>
      <c r="C113" s="178">
        <f t="shared" ref="C113:N113" si="24">SUM(C102:C112)</f>
        <v>0</v>
      </c>
      <c r="D113" s="178">
        <f t="shared" si="24"/>
        <v>20926.643270937231</v>
      </c>
      <c r="E113" s="178">
        <f t="shared" si="24"/>
        <v>17665.822614104189</v>
      </c>
      <c r="F113" s="178">
        <f t="shared" si="24"/>
        <v>22790.533515664974</v>
      </c>
      <c r="G113" s="178">
        <f t="shared" si="24"/>
        <v>8061.6248289093428</v>
      </c>
      <c r="H113" s="178">
        <f t="shared" si="24"/>
        <v>102471.38096379308</v>
      </c>
      <c r="I113" s="178">
        <f t="shared" si="24"/>
        <v>63010.504649588758</v>
      </c>
      <c r="J113" s="178">
        <f t="shared" si="24"/>
        <v>86669.942601501025</v>
      </c>
      <c r="K113" s="178">
        <f t="shared" si="24"/>
        <v>72274.49823254779</v>
      </c>
      <c r="L113" s="179">
        <f t="shared" si="24"/>
        <v>72195.599924653536</v>
      </c>
      <c r="M113" s="179">
        <f t="shared" si="24"/>
        <v>34724.459510843248</v>
      </c>
      <c r="N113" s="182">
        <f t="shared" si="24"/>
        <v>104068.01676771433</v>
      </c>
      <c r="O113" s="70">
        <f t="shared" si="23"/>
        <v>604859.02688025753</v>
      </c>
    </row>
    <row r="114" spans="1:23" ht="21.75" thickBot="1" x14ac:dyDescent="0.4">
      <c r="A114" s="69"/>
    </row>
    <row r="115" spans="1:23" ht="21.75" thickBot="1" x14ac:dyDescent="0.4">
      <c r="A115" s="69"/>
      <c r="B115" s="173" t="s">
        <v>35</v>
      </c>
      <c r="C115" s="174">
        <f>C$3</f>
        <v>45292</v>
      </c>
      <c r="D115" s="174">
        <f t="shared" ref="D115:N115" si="25">D$3</f>
        <v>45323</v>
      </c>
      <c r="E115" s="174">
        <f t="shared" si="25"/>
        <v>45352</v>
      </c>
      <c r="F115" s="174">
        <f t="shared" si="25"/>
        <v>45383</v>
      </c>
      <c r="G115" s="174">
        <f t="shared" si="25"/>
        <v>45413</v>
      </c>
      <c r="H115" s="174">
        <f t="shared" si="25"/>
        <v>45444</v>
      </c>
      <c r="I115" s="174">
        <f t="shared" si="25"/>
        <v>45474</v>
      </c>
      <c r="J115" s="174">
        <f t="shared" si="25"/>
        <v>45505</v>
      </c>
      <c r="K115" s="174">
        <f t="shared" si="25"/>
        <v>45536</v>
      </c>
      <c r="L115" s="174">
        <f t="shared" si="25"/>
        <v>45566</v>
      </c>
      <c r="M115" s="174">
        <f t="shared" si="25"/>
        <v>45597</v>
      </c>
      <c r="N115" s="181" t="str">
        <f t="shared" si="25"/>
        <v>Dec-24 +</v>
      </c>
      <c r="O115" s="175" t="s">
        <v>33</v>
      </c>
      <c r="Q115" s="37"/>
      <c r="R115" s="37"/>
      <c r="S115" s="37"/>
      <c r="T115" s="37"/>
      <c r="U115" s="37"/>
      <c r="V115" s="37"/>
      <c r="W115" s="37"/>
    </row>
    <row r="116" spans="1:23" ht="15" customHeight="1" x14ac:dyDescent="0.25">
      <c r="A116" s="564" t="s">
        <v>216</v>
      </c>
      <c r="B116" s="11" t="s">
        <v>0</v>
      </c>
      <c r="C116" s="3">
        <v>0</v>
      </c>
      <c r="D116" s="3">
        <v>0</v>
      </c>
      <c r="E116" s="3">
        <v>0</v>
      </c>
      <c r="F116" s="3">
        <v>0</v>
      </c>
      <c r="G116" s="3">
        <v>0</v>
      </c>
      <c r="H116" s="3">
        <v>0</v>
      </c>
      <c r="I116" s="3">
        <v>0</v>
      </c>
      <c r="J116" s="3">
        <v>0</v>
      </c>
      <c r="K116" s="3">
        <v>0</v>
      </c>
      <c r="L116" s="3">
        <v>0</v>
      </c>
      <c r="M116" s="3">
        <v>0</v>
      </c>
      <c r="N116" s="143">
        <v>0</v>
      </c>
      <c r="O116" s="67">
        <f t="shared" ref="O116:O127" si="26">SUM(C116:N116)</f>
        <v>0</v>
      </c>
      <c r="P116" s="183"/>
      <c r="Q116" s="166"/>
      <c r="R116" s="166"/>
      <c r="S116" s="166"/>
      <c r="T116" s="166"/>
      <c r="U116" s="166"/>
      <c r="V116" s="166"/>
      <c r="W116" s="166"/>
    </row>
    <row r="117" spans="1:23" x14ac:dyDescent="0.25">
      <c r="A117" s="565"/>
      <c r="B117" s="12" t="s">
        <v>1</v>
      </c>
      <c r="C117" s="3">
        <v>0</v>
      </c>
      <c r="D117" s="3">
        <v>0</v>
      </c>
      <c r="E117" s="3">
        <v>0</v>
      </c>
      <c r="F117" s="3">
        <v>0</v>
      </c>
      <c r="G117" s="3">
        <v>0</v>
      </c>
      <c r="H117" s="3">
        <v>59824.389321114242</v>
      </c>
      <c r="I117" s="3">
        <v>0</v>
      </c>
      <c r="J117" s="3">
        <v>0</v>
      </c>
      <c r="K117" s="3">
        <v>0</v>
      </c>
      <c r="L117" s="3">
        <v>0</v>
      </c>
      <c r="M117" s="3">
        <v>0</v>
      </c>
      <c r="N117" s="143">
        <v>0</v>
      </c>
      <c r="O117" s="67">
        <f t="shared" si="26"/>
        <v>59824.389321114242</v>
      </c>
      <c r="Q117" s="166"/>
      <c r="R117" s="166"/>
      <c r="S117" s="166"/>
      <c r="T117" s="166"/>
      <c r="U117" s="166"/>
      <c r="V117" s="166"/>
      <c r="W117" s="166"/>
    </row>
    <row r="118" spans="1:23" x14ac:dyDescent="0.25">
      <c r="A118" s="565"/>
      <c r="B118" s="11" t="s">
        <v>2</v>
      </c>
      <c r="C118" s="3">
        <v>0</v>
      </c>
      <c r="D118" s="3">
        <v>0</v>
      </c>
      <c r="E118" s="3">
        <v>0</v>
      </c>
      <c r="F118" s="3">
        <v>0</v>
      </c>
      <c r="G118" s="3">
        <v>0</v>
      </c>
      <c r="H118" s="3">
        <v>0</v>
      </c>
      <c r="I118" s="3">
        <v>0</v>
      </c>
      <c r="J118" s="3">
        <v>0</v>
      </c>
      <c r="K118" s="3">
        <v>0</v>
      </c>
      <c r="L118" s="3">
        <v>0</v>
      </c>
      <c r="M118" s="3">
        <v>0</v>
      </c>
      <c r="N118" s="143">
        <v>0</v>
      </c>
      <c r="O118" s="67">
        <f t="shared" si="26"/>
        <v>0</v>
      </c>
      <c r="Q118" s="166"/>
      <c r="R118" s="166"/>
      <c r="S118" s="166"/>
      <c r="T118" s="166"/>
      <c r="U118" s="166"/>
      <c r="V118" s="166"/>
      <c r="W118" s="166"/>
    </row>
    <row r="119" spans="1:23" x14ac:dyDescent="0.25">
      <c r="A119" s="565"/>
      <c r="B119" s="11" t="s">
        <v>9</v>
      </c>
      <c r="C119" s="3">
        <v>0</v>
      </c>
      <c r="D119" s="3">
        <v>0</v>
      </c>
      <c r="E119" s="3">
        <v>0</v>
      </c>
      <c r="F119" s="3">
        <v>0</v>
      </c>
      <c r="G119" s="3">
        <v>0</v>
      </c>
      <c r="H119" s="3">
        <v>0</v>
      </c>
      <c r="I119" s="3">
        <v>0</v>
      </c>
      <c r="J119" s="3">
        <v>0</v>
      </c>
      <c r="K119" s="3">
        <v>0</v>
      </c>
      <c r="L119" s="3">
        <v>0</v>
      </c>
      <c r="M119" s="3">
        <v>0</v>
      </c>
      <c r="N119" s="143">
        <v>0</v>
      </c>
      <c r="O119" s="67">
        <f t="shared" si="26"/>
        <v>0</v>
      </c>
      <c r="Q119" s="166"/>
      <c r="R119" s="166"/>
      <c r="S119" s="166"/>
      <c r="T119" s="166"/>
      <c r="U119" s="166"/>
      <c r="V119" s="166"/>
      <c r="W119" s="166"/>
    </row>
    <row r="120" spans="1:23" x14ac:dyDescent="0.25">
      <c r="A120" s="565"/>
      <c r="B120" s="12" t="s">
        <v>3</v>
      </c>
      <c r="C120" s="3">
        <v>0</v>
      </c>
      <c r="D120" s="3">
        <v>0</v>
      </c>
      <c r="E120" s="3">
        <v>0</v>
      </c>
      <c r="F120" s="3">
        <v>0</v>
      </c>
      <c r="G120" s="3">
        <v>0</v>
      </c>
      <c r="H120" s="3">
        <v>0</v>
      </c>
      <c r="I120" s="3">
        <v>0</v>
      </c>
      <c r="J120" s="3">
        <v>0</v>
      </c>
      <c r="K120" s="3">
        <v>0</v>
      </c>
      <c r="L120" s="3">
        <v>0</v>
      </c>
      <c r="M120" s="3">
        <v>0</v>
      </c>
      <c r="N120" s="143">
        <v>0</v>
      </c>
      <c r="O120" s="67">
        <f t="shared" si="26"/>
        <v>0</v>
      </c>
      <c r="Q120" s="166"/>
      <c r="R120" s="166"/>
      <c r="S120" s="166"/>
      <c r="T120" s="166"/>
      <c r="U120" s="166"/>
      <c r="V120" s="166"/>
      <c r="W120" s="166"/>
    </row>
    <row r="121" spans="1:23" x14ac:dyDescent="0.25">
      <c r="A121" s="565"/>
      <c r="B121" s="11" t="s">
        <v>4</v>
      </c>
      <c r="C121" s="3">
        <v>0</v>
      </c>
      <c r="D121" s="3">
        <v>0</v>
      </c>
      <c r="E121" s="3">
        <v>0</v>
      </c>
      <c r="F121" s="3">
        <v>0</v>
      </c>
      <c r="G121" s="3">
        <v>0</v>
      </c>
      <c r="H121" s="3">
        <v>0</v>
      </c>
      <c r="I121" s="3">
        <v>0</v>
      </c>
      <c r="J121" s="3">
        <v>0</v>
      </c>
      <c r="K121" s="3">
        <v>0</v>
      </c>
      <c r="L121" s="3">
        <v>0</v>
      </c>
      <c r="M121" s="3">
        <v>0</v>
      </c>
      <c r="N121" s="143">
        <v>0</v>
      </c>
      <c r="O121" s="67">
        <f t="shared" si="26"/>
        <v>0</v>
      </c>
      <c r="Q121" s="166"/>
      <c r="R121" s="166"/>
      <c r="S121" s="166"/>
      <c r="T121" s="166"/>
      <c r="U121" s="166"/>
      <c r="V121" s="166"/>
      <c r="W121" s="166"/>
    </row>
    <row r="122" spans="1:23" x14ac:dyDescent="0.25">
      <c r="A122" s="565"/>
      <c r="B122" s="11" t="s">
        <v>5</v>
      </c>
      <c r="C122" s="3">
        <v>0</v>
      </c>
      <c r="D122" s="3">
        <v>0</v>
      </c>
      <c r="E122" s="3">
        <v>0</v>
      </c>
      <c r="F122" s="3">
        <v>0</v>
      </c>
      <c r="G122" s="3">
        <v>0</v>
      </c>
      <c r="H122" s="3">
        <v>0</v>
      </c>
      <c r="I122" s="3">
        <v>0</v>
      </c>
      <c r="J122" s="3">
        <v>0</v>
      </c>
      <c r="K122" s="3">
        <v>0</v>
      </c>
      <c r="L122" s="3">
        <v>0</v>
      </c>
      <c r="M122" s="3">
        <v>0</v>
      </c>
      <c r="N122" s="143">
        <v>0</v>
      </c>
      <c r="O122" s="67">
        <f t="shared" si="26"/>
        <v>0</v>
      </c>
      <c r="Q122" s="166"/>
      <c r="R122" s="166"/>
      <c r="S122" s="166"/>
      <c r="T122" s="166"/>
      <c r="U122" s="166"/>
      <c r="V122" s="166"/>
      <c r="W122" s="166"/>
    </row>
    <row r="123" spans="1:23" x14ac:dyDescent="0.25">
      <c r="A123" s="565"/>
      <c r="B123" s="11" t="s">
        <v>6</v>
      </c>
      <c r="C123" s="3">
        <v>0</v>
      </c>
      <c r="D123" s="3">
        <v>0</v>
      </c>
      <c r="E123" s="3">
        <v>0</v>
      </c>
      <c r="F123" s="3">
        <v>0</v>
      </c>
      <c r="G123" s="3">
        <v>0</v>
      </c>
      <c r="H123" s="3">
        <v>0</v>
      </c>
      <c r="I123" s="3">
        <v>0</v>
      </c>
      <c r="J123" s="3">
        <v>0</v>
      </c>
      <c r="K123" s="3">
        <v>0</v>
      </c>
      <c r="L123" s="3">
        <v>0</v>
      </c>
      <c r="M123" s="3">
        <v>0</v>
      </c>
      <c r="N123" s="143">
        <v>0</v>
      </c>
      <c r="O123" s="67">
        <f t="shared" si="26"/>
        <v>0</v>
      </c>
      <c r="Q123" s="166"/>
      <c r="R123" s="166"/>
      <c r="S123" s="166"/>
      <c r="T123" s="166"/>
      <c r="U123" s="166"/>
      <c r="V123" s="166"/>
      <c r="W123" s="166"/>
    </row>
    <row r="124" spans="1:23" x14ac:dyDescent="0.25">
      <c r="A124" s="565"/>
      <c r="B124" s="11" t="s">
        <v>7</v>
      </c>
      <c r="C124" s="3">
        <v>0</v>
      </c>
      <c r="D124" s="3">
        <v>0</v>
      </c>
      <c r="E124" s="3">
        <v>0</v>
      </c>
      <c r="F124" s="3">
        <v>0</v>
      </c>
      <c r="G124" s="3">
        <v>0</v>
      </c>
      <c r="H124" s="3">
        <v>0</v>
      </c>
      <c r="I124" s="3">
        <v>0</v>
      </c>
      <c r="J124" s="3">
        <v>0</v>
      </c>
      <c r="K124" s="3">
        <v>0</v>
      </c>
      <c r="L124" s="3">
        <v>0</v>
      </c>
      <c r="M124" s="3">
        <v>0</v>
      </c>
      <c r="N124" s="143">
        <v>0</v>
      </c>
      <c r="O124" s="67">
        <f t="shared" si="26"/>
        <v>0</v>
      </c>
      <c r="Q124" s="166"/>
      <c r="R124" s="166"/>
      <c r="S124" s="166"/>
      <c r="T124" s="166"/>
      <c r="U124" s="166"/>
      <c r="V124" s="166"/>
      <c r="W124" s="166"/>
    </row>
    <row r="125" spans="1:23" x14ac:dyDescent="0.25">
      <c r="A125" s="565"/>
      <c r="B125" s="11" t="s">
        <v>8</v>
      </c>
      <c r="C125" s="3">
        <v>0</v>
      </c>
      <c r="D125" s="3">
        <v>0</v>
      </c>
      <c r="E125" s="3">
        <v>0</v>
      </c>
      <c r="F125" s="3">
        <v>0</v>
      </c>
      <c r="G125" s="3">
        <v>0</v>
      </c>
      <c r="H125" s="3">
        <v>0</v>
      </c>
      <c r="I125" s="3">
        <v>0</v>
      </c>
      <c r="J125" s="3">
        <v>0</v>
      </c>
      <c r="K125" s="3">
        <v>0</v>
      </c>
      <c r="L125" s="3">
        <v>0</v>
      </c>
      <c r="M125" s="3">
        <v>0</v>
      </c>
      <c r="N125" s="143">
        <v>0</v>
      </c>
      <c r="O125" s="67">
        <f t="shared" si="26"/>
        <v>0</v>
      </c>
      <c r="Q125" s="166"/>
      <c r="R125" s="166"/>
      <c r="S125" s="166"/>
      <c r="T125" s="166"/>
      <c r="U125" s="166"/>
      <c r="V125" s="166"/>
      <c r="W125" s="166"/>
    </row>
    <row r="126" spans="1:23" ht="15.75" thickBot="1" x14ac:dyDescent="0.3">
      <c r="A126" s="566"/>
      <c r="B126" s="176" t="s">
        <v>41</v>
      </c>
      <c r="C126" s="3">
        <v>0</v>
      </c>
      <c r="D126" s="3">
        <v>0</v>
      </c>
      <c r="E126" s="3">
        <v>0</v>
      </c>
      <c r="F126" s="3">
        <v>0</v>
      </c>
      <c r="G126" s="3">
        <v>0</v>
      </c>
      <c r="H126" s="3">
        <v>0</v>
      </c>
      <c r="I126" s="3">
        <v>0</v>
      </c>
      <c r="J126" s="3">
        <v>0</v>
      </c>
      <c r="K126" s="3">
        <v>0</v>
      </c>
      <c r="L126" s="3">
        <v>0</v>
      </c>
      <c r="M126" s="3">
        <v>0</v>
      </c>
      <c r="N126" s="143">
        <v>0</v>
      </c>
      <c r="O126" s="67">
        <f t="shared" si="26"/>
        <v>0</v>
      </c>
      <c r="Q126" s="166"/>
      <c r="R126" s="166"/>
      <c r="S126" s="166"/>
      <c r="T126" s="166"/>
      <c r="U126" s="166"/>
      <c r="V126" s="166"/>
      <c r="W126" s="166"/>
    </row>
    <row r="127" spans="1:23" ht="21.75" thickBot="1" x14ac:dyDescent="0.4">
      <c r="A127" s="69"/>
      <c r="B127" s="177" t="s">
        <v>42</v>
      </c>
      <c r="C127" s="178">
        <f t="shared" ref="C127:N127" si="27">SUM(C116:C126)</f>
        <v>0</v>
      </c>
      <c r="D127" s="178">
        <f t="shared" si="27"/>
        <v>0</v>
      </c>
      <c r="E127" s="178">
        <f t="shared" si="27"/>
        <v>0</v>
      </c>
      <c r="F127" s="178">
        <f t="shared" si="27"/>
        <v>0</v>
      </c>
      <c r="G127" s="178">
        <f t="shared" si="27"/>
        <v>0</v>
      </c>
      <c r="H127" s="178">
        <f t="shared" si="27"/>
        <v>59824.389321114242</v>
      </c>
      <c r="I127" s="178">
        <f t="shared" si="27"/>
        <v>0</v>
      </c>
      <c r="J127" s="178">
        <f t="shared" si="27"/>
        <v>0</v>
      </c>
      <c r="K127" s="178">
        <f t="shared" si="27"/>
        <v>0</v>
      </c>
      <c r="L127" s="179">
        <f t="shared" si="27"/>
        <v>0</v>
      </c>
      <c r="M127" s="179">
        <f t="shared" si="27"/>
        <v>0</v>
      </c>
      <c r="N127" s="182">
        <f t="shared" si="27"/>
        <v>0</v>
      </c>
      <c r="O127" s="70">
        <f t="shared" si="26"/>
        <v>59824.389321114242</v>
      </c>
    </row>
    <row r="128" spans="1:23" ht="21.75" thickBot="1" x14ac:dyDescent="0.4">
      <c r="A128" s="69"/>
    </row>
    <row r="129" spans="1:23" ht="21.75" thickBot="1" x14ac:dyDescent="0.4">
      <c r="A129" s="69"/>
      <c r="B129" s="173" t="s">
        <v>35</v>
      </c>
      <c r="C129" s="174">
        <f>C$3</f>
        <v>45292</v>
      </c>
      <c r="D129" s="174">
        <f t="shared" ref="D129:N129" si="28">D$3</f>
        <v>45323</v>
      </c>
      <c r="E129" s="174">
        <f t="shared" si="28"/>
        <v>45352</v>
      </c>
      <c r="F129" s="174">
        <f t="shared" si="28"/>
        <v>45383</v>
      </c>
      <c r="G129" s="174">
        <f t="shared" si="28"/>
        <v>45413</v>
      </c>
      <c r="H129" s="174">
        <f t="shared" si="28"/>
        <v>45444</v>
      </c>
      <c r="I129" s="174">
        <f t="shared" si="28"/>
        <v>45474</v>
      </c>
      <c r="J129" s="174">
        <f t="shared" si="28"/>
        <v>45505</v>
      </c>
      <c r="K129" s="174">
        <f t="shared" si="28"/>
        <v>45536</v>
      </c>
      <c r="L129" s="174">
        <f t="shared" si="28"/>
        <v>45566</v>
      </c>
      <c r="M129" s="174">
        <f t="shared" si="28"/>
        <v>45597</v>
      </c>
      <c r="N129" s="181" t="str">
        <f t="shared" si="28"/>
        <v>Dec-24 +</v>
      </c>
      <c r="O129" s="175" t="s">
        <v>33</v>
      </c>
      <c r="Q129" s="37"/>
      <c r="R129" s="37"/>
      <c r="S129" s="37"/>
      <c r="T129" s="37"/>
      <c r="U129" s="37"/>
      <c r="V129" s="37"/>
      <c r="W129" s="37"/>
    </row>
    <row r="130" spans="1:23" ht="15" customHeight="1" x14ac:dyDescent="0.25">
      <c r="A130" s="561" t="s">
        <v>217</v>
      </c>
      <c r="B130" s="11" t="s">
        <v>0</v>
      </c>
      <c r="C130" s="3">
        <v>0</v>
      </c>
      <c r="D130" s="3">
        <v>0</v>
      </c>
      <c r="E130" s="3">
        <v>0</v>
      </c>
      <c r="F130" s="3">
        <v>0</v>
      </c>
      <c r="G130" s="3">
        <v>0</v>
      </c>
      <c r="H130" s="3">
        <v>0</v>
      </c>
      <c r="I130" s="3">
        <v>0</v>
      </c>
      <c r="J130" s="3">
        <v>0</v>
      </c>
      <c r="K130" s="3">
        <v>0</v>
      </c>
      <c r="L130" s="3">
        <v>0</v>
      </c>
      <c r="M130" s="3">
        <v>0</v>
      </c>
      <c r="N130" s="143">
        <f>SUM(Q130:W130)</f>
        <v>0</v>
      </c>
      <c r="O130" s="67">
        <f t="shared" ref="O130:O141" si="29">SUM(C130:N130)</f>
        <v>0</v>
      </c>
      <c r="P130" s="183"/>
      <c r="Q130" s="166"/>
      <c r="R130" s="166"/>
      <c r="S130" s="166"/>
      <c r="T130" s="166"/>
      <c r="U130" s="166"/>
      <c r="V130" s="166"/>
      <c r="W130" s="166"/>
    </row>
    <row r="131" spans="1:23" x14ac:dyDescent="0.25">
      <c r="A131" s="562"/>
      <c r="B131" s="12" t="s">
        <v>1</v>
      </c>
      <c r="C131" s="3">
        <v>0</v>
      </c>
      <c r="D131" s="3">
        <v>0</v>
      </c>
      <c r="E131" s="3">
        <v>0</v>
      </c>
      <c r="F131" s="3">
        <v>0</v>
      </c>
      <c r="G131" s="3">
        <v>0</v>
      </c>
      <c r="H131" s="3">
        <v>0</v>
      </c>
      <c r="I131" s="3">
        <v>0</v>
      </c>
      <c r="J131" s="3">
        <v>0</v>
      </c>
      <c r="K131" s="3">
        <v>0</v>
      </c>
      <c r="L131" s="3">
        <v>0</v>
      </c>
      <c r="M131" s="3">
        <v>0</v>
      </c>
      <c r="N131" s="143">
        <f t="shared" ref="N131:N140" si="30">SUM(Q131:W131)</f>
        <v>0</v>
      </c>
      <c r="O131" s="67">
        <f t="shared" si="29"/>
        <v>0</v>
      </c>
      <c r="Q131" s="166"/>
      <c r="R131" s="166"/>
      <c r="S131" s="166"/>
      <c r="T131" s="166"/>
      <c r="U131" s="166"/>
      <c r="V131" s="166"/>
      <c r="W131" s="166"/>
    </row>
    <row r="132" spans="1:23" x14ac:dyDescent="0.25">
      <c r="A132" s="562"/>
      <c r="B132" s="11" t="s">
        <v>2</v>
      </c>
      <c r="C132" s="3">
        <v>0</v>
      </c>
      <c r="D132" s="3">
        <v>0</v>
      </c>
      <c r="E132" s="3">
        <v>0</v>
      </c>
      <c r="F132" s="3">
        <v>0</v>
      </c>
      <c r="G132" s="3">
        <v>0</v>
      </c>
      <c r="H132" s="3">
        <v>0</v>
      </c>
      <c r="I132" s="3">
        <v>0</v>
      </c>
      <c r="J132" s="3">
        <v>0</v>
      </c>
      <c r="K132" s="3">
        <v>0</v>
      </c>
      <c r="L132" s="3">
        <v>0</v>
      </c>
      <c r="M132" s="3">
        <v>0</v>
      </c>
      <c r="N132" s="143">
        <f t="shared" si="30"/>
        <v>0</v>
      </c>
      <c r="O132" s="67">
        <f t="shared" si="29"/>
        <v>0</v>
      </c>
      <c r="Q132" s="166"/>
      <c r="R132" s="166"/>
      <c r="S132" s="166"/>
      <c r="T132" s="166"/>
      <c r="U132" s="166"/>
      <c r="V132" s="166"/>
      <c r="W132" s="166"/>
    </row>
    <row r="133" spans="1:23" x14ac:dyDescent="0.25">
      <c r="A133" s="562"/>
      <c r="B133" s="11" t="s">
        <v>9</v>
      </c>
      <c r="C133" s="3">
        <v>0</v>
      </c>
      <c r="D133" s="3">
        <v>0</v>
      </c>
      <c r="E133" s="3">
        <v>0</v>
      </c>
      <c r="F133" s="3">
        <v>0</v>
      </c>
      <c r="G133" s="3">
        <v>0</v>
      </c>
      <c r="H133" s="3">
        <v>0</v>
      </c>
      <c r="I133" s="3">
        <v>0</v>
      </c>
      <c r="J133" s="3">
        <v>0</v>
      </c>
      <c r="K133" s="3">
        <v>0</v>
      </c>
      <c r="L133" s="3">
        <v>0</v>
      </c>
      <c r="M133" s="3">
        <v>0</v>
      </c>
      <c r="N133" s="143">
        <f t="shared" si="30"/>
        <v>0</v>
      </c>
      <c r="O133" s="67">
        <f t="shared" si="29"/>
        <v>0</v>
      </c>
      <c r="Q133" s="166"/>
      <c r="R133" s="166"/>
      <c r="S133" s="166"/>
      <c r="T133" s="166"/>
      <c r="U133" s="166"/>
      <c r="V133" s="166"/>
      <c r="W133" s="166"/>
    </row>
    <row r="134" spans="1:23" x14ac:dyDescent="0.25">
      <c r="A134" s="562"/>
      <c r="B134" s="12" t="s">
        <v>3</v>
      </c>
      <c r="C134" s="3">
        <v>0</v>
      </c>
      <c r="D134" s="3">
        <v>0</v>
      </c>
      <c r="E134" s="3">
        <v>0</v>
      </c>
      <c r="F134" s="3">
        <v>0</v>
      </c>
      <c r="G134" s="3">
        <v>0</v>
      </c>
      <c r="H134" s="3">
        <v>0</v>
      </c>
      <c r="I134" s="3">
        <v>0</v>
      </c>
      <c r="J134" s="3">
        <v>0</v>
      </c>
      <c r="K134" s="3">
        <v>0</v>
      </c>
      <c r="L134" s="3">
        <v>0</v>
      </c>
      <c r="M134" s="3">
        <v>0</v>
      </c>
      <c r="N134" s="143">
        <f t="shared" si="30"/>
        <v>0</v>
      </c>
      <c r="O134" s="67">
        <f t="shared" si="29"/>
        <v>0</v>
      </c>
      <c r="Q134" s="166"/>
      <c r="R134" s="166"/>
      <c r="S134" s="166"/>
      <c r="T134" s="166"/>
      <c r="U134" s="166"/>
      <c r="V134" s="166"/>
      <c r="W134" s="166"/>
    </row>
    <row r="135" spans="1:23" x14ac:dyDescent="0.25">
      <c r="A135" s="562"/>
      <c r="B135" s="11" t="s">
        <v>4</v>
      </c>
      <c r="C135" s="3">
        <v>0</v>
      </c>
      <c r="D135" s="3">
        <v>0</v>
      </c>
      <c r="E135" s="3">
        <v>0</v>
      </c>
      <c r="F135" s="3">
        <v>0</v>
      </c>
      <c r="G135" s="3">
        <v>0</v>
      </c>
      <c r="H135" s="3">
        <v>0</v>
      </c>
      <c r="I135" s="3">
        <v>0</v>
      </c>
      <c r="J135" s="3">
        <v>0</v>
      </c>
      <c r="K135" s="3">
        <v>0</v>
      </c>
      <c r="L135" s="3">
        <v>0</v>
      </c>
      <c r="M135" s="3">
        <v>0</v>
      </c>
      <c r="N135" s="143">
        <f t="shared" si="30"/>
        <v>0</v>
      </c>
      <c r="O135" s="67">
        <f t="shared" si="29"/>
        <v>0</v>
      </c>
      <c r="Q135" s="166"/>
      <c r="R135" s="166"/>
      <c r="S135" s="166"/>
      <c r="T135" s="166"/>
      <c r="U135" s="166"/>
      <c r="V135" s="166"/>
      <c r="W135" s="166"/>
    </row>
    <row r="136" spans="1:23" x14ac:dyDescent="0.25">
      <c r="A136" s="562"/>
      <c r="B136" s="11" t="s">
        <v>5</v>
      </c>
      <c r="C136" s="3">
        <v>0</v>
      </c>
      <c r="D136" s="3">
        <v>0</v>
      </c>
      <c r="E136" s="3">
        <v>0</v>
      </c>
      <c r="F136" s="3">
        <v>0</v>
      </c>
      <c r="G136" s="3">
        <v>0</v>
      </c>
      <c r="H136" s="3">
        <v>0</v>
      </c>
      <c r="I136" s="3">
        <v>0</v>
      </c>
      <c r="J136" s="3">
        <v>0</v>
      </c>
      <c r="K136" s="3">
        <v>0</v>
      </c>
      <c r="L136" s="3">
        <v>0</v>
      </c>
      <c r="M136" s="3">
        <v>0</v>
      </c>
      <c r="N136" s="143">
        <f t="shared" si="30"/>
        <v>0</v>
      </c>
      <c r="O136" s="67">
        <f t="shared" si="29"/>
        <v>0</v>
      </c>
      <c r="Q136" s="166"/>
      <c r="R136" s="166"/>
      <c r="S136" s="166"/>
      <c r="T136" s="166"/>
      <c r="U136" s="166"/>
      <c r="V136" s="166"/>
      <c r="W136" s="166"/>
    </row>
    <row r="137" spans="1:23" x14ac:dyDescent="0.25">
      <c r="A137" s="562"/>
      <c r="B137" s="11" t="s">
        <v>6</v>
      </c>
      <c r="C137" s="3">
        <v>0</v>
      </c>
      <c r="D137" s="3">
        <v>0</v>
      </c>
      <c r="E137" s="3">
        <v>0</v>
      </c>
      <c r="F137" s="3">
        <v>0</v>
      </c>
      <c r="G137" s="3">
        <v>0</v>
      </c>
      <c r="H137" s="3">
        <v>0</v>
      </c>
      <c r="I137" s="3">
        <v>0</v>
      </c>
      <c r="J137" s="3">
        <v>0</v>
      </c>
      <c r="K137" s="3">
        <v>0</v>
      </c>
      <c r="L137" s="3">
        <v>0</v>
      </c>
      <c r="M137" s="3">
        <v>0</v>
      </c>
      <c r="N137" s="143">
        <f t="shared" si="30"/>
        <v>0</v>
      </c>
      <c r="O137" s="67">
        <f t="shared" si="29"/>
        <v>0</v>
      </c>
      <c r="Q137" s="166"/>
      <c r="R137" s="166"/>
      <c r="S137" s="166"/>
      <c r="T137" s="166"/>
      <c r="U137" s="166"/>
      <c r="V137" s="166"/>
      <c r="W137" s="166"/>
    </row>
    <row r="138" spans="1:23" x14ac:dyDescent="0.25">
      <c r="A138" s="562"/>
      <c r="B138" s="11" t="s">
        <v>7</v>
      </c>
      <c r="C138" s="3">
        <v>0</v>
      </c>
      <c r="D138" s="3">
        <v>0</v>
      </c>
      <c r="E138" s="3">
        <v>0</v>
      </c>
      <c r="F138" s="3">
        <v>0</v>
      </c>
      <c r="G138" s="3">
        <v>0</v>
      </c>
      <c r="H138" s="3">
        <v>0</v>
      </c>
      <c r="I138" s="3">
        <v>0</v>
      </c>
      <c r="J138" s="3">
        <v>0</v>
      </c>
      <c r="K138" s="3">
        <v>0</v>
      </c>
      <c r="L138" s="3">
        <v>0</v>
      </c>
      <c r="M138" s="3">
        <v>0</v>
      </c>
      <c r="N138" s="143">
        <f t="shared" si="30"/>
        <v>0</v>
      </c>
      <c r="O138" s="67">
        <f t="shared" si="29"/>
        <v>0</v>
      </c>
      <c r="Q138" s="166"/>
      <c r="R138" s="166"/>
      <c r="S138" s="166"/>
      <c r="T138" s="166"/>
      <c r="U138" s="166"/>
      <c r="V138" s="166"/>
      <c r="W138" s="166"/>
    </row>
    <row r="139" spans="1:23" x14ac:dyDescent="0.25">
      <c r="A139" s="562"/>
      <c r="B139" s="11" t="s">
        <v>8</v>
      </c>
      <c r="C139" s="3">
        <v>0</v>
      </c>
      <c r="D139" s="3">
        <v>0</v>
      </c>
      <c r="E139" s="3">
        <v>0</v>
      </c>
      <c r="F139" s="3">
        <v>0</v>
      </c>
      <c r="G139" s="3">
        <v>0</v>
      </c>
      <c r="H139" s="3">
        <v>0</v>
      </c>
      <c r="I139" s="3">
        <v>0</v>
      </c>
      <c r="J139" s="3">
        <v>0</v>
      </c>
      <c r="K139" s="3">
        <v>0</v>
      </c>
      <c r="L139" s="3">
        <v>0</v>
      </c>
      <c r="M139" s="3">
        <v>0</v>
      </c>
      <c r="N139" s="143">
        <f t="shared" si="30"/>
        <v>0</v>
      </c>
      <c r="O139" s="67">
        <f t="shared" si="29"/>
        <v>0</v>
      </c>
      <c r="Q139" s="166"/>
      <c r="R139" s="166"/>
      <c r="S139" s="166"/>
      <c r="T139" s="166"/>
      <c r="U139" s="166"/>
      <c r="V139" s="166"/>
      <c r="W139" s="166"/>
    </row>
    <row r="140" spans="1:23" ht="15.75" thickBot="1" x14ac:dyDescent="0.3">
      <c r="A140" s="563"/>
      <c r="B140" s="176" t="s">
        <v>41</v>
      </c>
      <c r="C140" s="3">
        <v>0</v>
      </c>
      <c r="D140" s="3">
        <v>0</v>
      </c>
      <c r="E140" s="3">
        <v>0</v>
      </c>
      <c r="F140" s="3">
        <v>0</v>
      </c>
      <c r="G140" s="3">
        <v>0</v>
      </c>
      <c r="H140" s="3">
        <v>0</v>
      </c>
      <c r="I140" s="3">
        <v>0</v>
      </c>
      <c r="J140" s="3">
        <v>0</v>
      </c>
      <c r="K140" s="3">
        <v>0</v>
      </c>
      <c r="L140" s="3">
        <v>0</v>
      </c>
      <c r="M140" s="3">
        <v>0</v>
      </c>
      <c r="N140" s="143">
        <f t="shared" si="30"/>
        <v>0</v>
      </c>
      <c r="O140" s="67">
        <f t="shared" si="29"/>
        <v>0</v>
      </c>
      <c r="Q140" s="166"/>
      <c r="R140" s="166"/>
      <c r="S140" s="166"/>
      <c r="T140" s="166"/>
      <c r="U140" s="166"/>
      <c r="V140" s="166"/>
      <c r="W140" s="166"/>
    </row>
    <row r="141" spans="1:23" ht="21.75" thickBot="1" x14ac:dyDescent="0.4">
      <c r="A141" s="69"/>
      <c r="B141" s="177" t="s">
        <v>42</v>
      </c>
      <c r="C141" s="178">
        <f t="shared" ref="C141:N141" si="31">SUM(C130:C140)</f>
        <v>0</v>
      </c>
      <c r="D141" s="178">
        <f t="shared" si="31"/>
        <v>0</v>
      </c>
      <c r="E141" s="178">
        <f t="shared" si="31"/>
        <v>0</v>
      </c>
      <c r="F141" s="178">
        <f t="shared" si="31"/>
        <v>0</v>
      </c>
      <c r="G141" s="178">
        <f t="shared" si="31"/>
        <v>0</v>
      </c>
      <c r="H141" s="178">
        <f t="shared" si="31"/>
        <v>0</v>
      </c>
      <c r="I141" s="178">
        <f t="shared" si="31"/>
        <v>0</v>
      </c>
      <c r="J141" s="178">
        <f t="shared" si="31"/>
        <v>0</v>
      </c>
      <c r="K141" s="178">
        <f t="shared" si="31"/>
        <v>0</v>
      </c>
      <c r="L141" s="179">
        <f t="shared" si="31"/>
        <v>0</v>
      </c>
      <c r="M141" s="179">
        <f t="shared" si="31"/>
        <v>0</v>
      </c>
      <c r="N141" s="182">
        <f t="shared" si="31"/>
        <v>0</v>
      </c>
      <c r="O141" s="70">
        <f t="shared" si="29"/>
        <v>0</v>
      </c>
    </row>
    <row r="142" spans="1:23" ht="21.75" thickBot="1" x14ac:dyDescent="0.4">
      <c r="A142" s="69"/>
    </row>
    <row r="143" spans="1:23" ht="21.75" thickBot="1" x14ac:dyDescent="0.4">
      <c r="A143" s="69"/>
      <c r="B143" s="173" t="s">
        <v>35</v>
      </c>
      <c r="C143" s="174">
        <f>C$3</f>
        <v>45292</v>
      </c>
      <c r="D143" s="174">
        <f t="shared" ref="D143:N143" si="32">D$3</f>
        <v>45323</v>
      </c>
      <c r="E143" s="174">
        <f t="shared" si="32"/>
        <v>45352</v>
      </c>
      <c r="F143" s="174">
        <f t="shared" si="32"/>
        <v>45383</v>
      </c>
      <c r="G143" s="174">
        <f t="shared" si="32"/>
        <v>45413</v>
      </c>
      <c r="H143" s="174">
        <f t="shared" si="32"/>
        <v>45444</v>
      </c>
      <c r="I143" s="174">
        <f t="shared" si="32"/>
        <v>45474</v>
      </c>
      <c r="J143" s="174">
        <f t="shared" si="32"/>
        <v>45505</v>
      </c>
      <c r="K143" s="174">
        <f t="shared" si="32"/>
        <v>45536</v>
      </c>
      <c r="L143" s="174">
        <f t="shared" si="32"/>
        <v>45566</v>
      </c>
      <c r="M143" s="174">
        <f t="shared" si="32"/>
        <v>45597</v>
      </c>
      <c r="N143" s="181" t="str">
        <f t="shared" si="32"/>
        <v>Dec-24 +</v>
      </c>
      <c r="O143" s="175" t="s">
        <v>33</v>
      </c>
      <c r="Q143" s="37"/>
      <c r="R143" s="37"/>
      <c r="S143" s="37"/>
      <c r="T143" s="37"/>
      <c r="U143" s="37"/>
      <c r="V143" s="37"/>
      <c r="W143" s="37"/>
    </row>
    <row r="144" spans="1:23" ht="15" customHeight="1" x14ac:dyDescent="0.25">
      <c r="A144" s="569" t="s">
        <v>242</v>
      </c>
      <c r="B144" s="11" t="s">
        <v>0</v>
      </c>
      <c r="C144" s="3">
        <v>0</v>
      </c>
      <c r="D144" s="3">
        <v>0</v>
      </c>
      <c r="E144" s="3">
        <v>0</v>
      </c>
      <c r="F144" s="3">
        <v>0</v>
      </c>
      <c r="G144" s="3">
        <v>0</v>
      </c>
      <c r="H144" s="3">
        <v>0</v>
      </c>
      <c r="I144" s="3">
        <v>0</v>
      </c>
      <c r="J144" s="3">
        <v>0</v>
      </c>
      <c r="K144" s="3">
        <v>0</v>
      </c>
      <c r="L144" s="3">
        <v>0</v>
      </c>
      <c r="M144" s="3">
        <v>0</v>
      </c>
      <c r="N144" s="143">
        <v>0</v>
      </c>
      <c r="O144" s="67">
        <f t="shared" ref="O144:O155" si="33">SUM(C144:N144)</f>
        <v>0</v>
      </c>
      <c r="P144" s="183"/>
      <c r="Q144" s="166"/>
      <c r="R144" s="166"/>
      <c r="S144" s="166"/>
      <c r="T144" s="166"/>
      <c r="U144" s="166"/>
      <c r="V144" s="166"/>
      <c r="W144" s="166"/>
    </row>
    <row r="145" spans="1:23" x14ac:dyDescent="0.25">
      <c r="A145" s="570"/>
      <c r="B145" s="12" t="s">
        <v>1</v>
      </c>
      <c r="C145" s="3"/>
      <c r="D145" s="3"/>
      <c r="E145" s="3"/>
      <c r="F145" s="3"/>
      <c r="G145" s="3">
        <v>-2331.2523151509763</v>
      </c>
      <c r="H145" s="3">
        <v>33368.195920453894</v>
      </c>
      <c r="I145" s="3">
        <v>12929.183131575057</v>
      </c>
      <c r="J145" s="3">
        <v>-23835.980354516116</v>
      </c>
      <c r="K145" s="3"/>
      <c r="L145" s="3"/>
      <c r="M145" s="3"/>
      <c r="N145" s="143"/>
      <c r="O145" s="67">
        <f t="shared" si="33"/>
        <v>20130.146382361858</v>
      </c>
      <c r="Q145" s="166"/>
      <c r="R145" s="166"/>
      <c r="S145" s="166"/>
      <c r="T145" s="166"/>
      <c r="U145" s="166"/>
      <c r="V145" s="166"/>
      <c r="W145" s="166"/>
    </row>
    <row r="146" spans="1:23" x14ac:dyDescent="0.25">
      <c r="A146" s="570"/>
      <c r="B146" s="11" t="s">
        <v>2</v>
      </c>
      <c r="C146" s="3">
        <v>0</v>
      </c>
      <c r="D146" s="3">
        <v>0</v>
      </c>
      <c r="E146" s="3">
        <v>0</v>
      </c>
      <c r="F146" s="3">
        <v>0</v>
      </c>
      <c r="G146" s="3">
        <v>0</v>
      </c>
      <c r="H146" s="3">
        <v>0</v>
      </c>
      <c r="I146" s="3">
        <v>0</v>
      </c>
      <c r="J146" s="3">
        <v>0</v>
      </c>
      <c r="K146" s="3">
        <v>0</v>
      </c>
      <c r="L146" s="3">
        <v>0</v>
      </c>
      <c r="M146" s="3">
        <v>0</v>
      </c>
      <c r="N146" s="143">
        <v>0</v>
      </c>
      <c r="O146" s="67">
        <f t="shared" si="33"/>
        <v>0</v>
      </c>
      <c r="Q146" s="166"/>
      <c r="R146" s="166"/>
      <c r="S146" s="166"/>
      <c r="T146" s="166"/>
      <c r="U146" s="166"/>
      <c r="V146" s="166"/>
      <c r="W146" s="166"/>
    </row>
    <row r="147" spans="1:23" x14ac:dyDescent="0.25">
      <c r="A147" s="570"/>
      <c r="B147" s="11" t="s">
        <v>9</v>
      </c>
      <c r="C147" s="3">
        <v>0</v>
      </c>
      <c r="D147" s="3">
        <v>0</v>
      </c>
      <c r="E147" s="3">
        <v>0</v>
      </c>
      <c r="F147" s="3">
        <v>0</v>
      </c>
      <c r="G147" s="3">
        <v>0</v>
      </c>
      <c r="H147" s="3">
        <v>0</v>
      </c>
      <c r="I147" s="3">
        <v>0</v>
      </c>
      <c r="J147" s="3">
        <v>0</v>
      </c>
      <c r="K147" s="3">
        <v>0</v>
      </c>
      <c r="L147" s="3">
        <v>0</v>
      </c>
      <c r="M147" s="3">
        <v>0</v>
      </c>
      <c r="N147" s="143">
        <v>-1831.742724663744</v>
      </c>
      <c r="O147" s="67">
        <f t="shared" si="33"/>
        <v>-1831.742724663744</v>
      </c>
      <c r="Q147" s="166"/>
      <c r="R147" s="166"/>
      <c r="S147" s="166"/>
      <c r="T147" s="166"/>
      <c r="U147" s="166"/>
      <c r="V147" s="166"/>
      <c r="W147" s="166"/>
    </row>
    <row r="148" spans="1:23" x14ac:dyDescent="0.25">
      <c r="A148" s="570"/>
      <c r="B148" s="12" t="s">
        <v>3</v>
      </c>
      <c r="C148" s="3">
        <v>0</v>
      </c>
      <c r="D148" s="3">
        <v>0</v>
      </c>
      <c r="E148" s="3">
        <v>0</v>
      </c>
      <c r="F148" s="3">
        <v>0</v>
      </c>
      <c r="G148" s="3">
        <v>0</v>
      </c>
      <c r="H148" s="3">
        <v>0</v>
      </c>
      <c r="I148" s="3">
        <v>0</v>
      </c>
      <c r="J148" s="3">
        <v>0</v>
      </c>
      <c r="K148" s="3">
        <v>0</v>
      </c>
      <c r="L148" s="3">
        <v>0</v>
      </c>
      <c r="M148" s="3">
        <v>0</v>
      </c>
      <c r="N148" s="143">
        <v>0</v>
      </c>
      <c r="O148" s="67">
        <f t="shared" si="33"/>
        <v>0</v>
      </c>
      <c r="Q148" s="166"/>
      <c r="R148" s="166"/>
      <c r="S148" s="166"/>
      <c r="T148" s="166"/>
      <c r="U148" s="166"/>
      <c r="V148" s="166"/>
      <c r="W148" s="166"/>
    </row>
    <row r="149" spans="1:23" x14ac:dyDescent="0.25">
      <c r="A149" s="570"/>
      <c r="B149" s="11" t="s">
        <v>4</v>
      </c>
      <c r="C149" s="3">
        <v>0</v>
      </c>
      <c r="D149" s="3">
        <v>0</v>
      </c>
      <c r="E149" s="3">
        <v>0</v>
      </c>
      <c r="F149" s="3">
        <v>0</v>
      </c>
      <c r="G149" s="3">
        <v>0</v>
      </c>
      <c r="H149" s="3">
        <v>0</v>
      </c>
      <c r="I149" s="3">
        <v>0</v>
      </c>
      <c r="J149" s="3">
        <v>0</v>
      </c>
      <c r="K149" s="3">
        <v>0</v>
      </c>
      <c r="L149" s="3">
        <v>0</v>
      </c>
      <c r="M149" s="3">
        <v>0</v>
      </c>
      <c r="N149" s="143">
        <v>0</v>
      </c>
      <c r="O149" s="67">
        <f t="shared" si="33"/>
        <v>0</v>
      </c>
      <c r="Q149" s="166"/>
      <c r="R149" s="166"/>
      <c r="S149" s="166"/>
      <c r="T149" s="166"/>
      <c r="U149" s="166"/>
      <c r="V149" s="166"/>
      <c r="W149" s="166"/>
    </row>
    <row r="150" spans="1:23" x14ac:dyDescent="0.25">
      <c r="A150" s="570"/>
      <c r="B150" s="11" t="s">
        <v>5</v>
      </c>
      <c r="C150" s="3">
        <v>0</v>
      </c>
      <c r="D150" s="3">
        <v>0</v>
      </c>
      <c r="E150" s="3">
        <v>0</v>
      </c>
      <c r="F150" s="3">
        <v>0</v>
      </c>
      <c r="G150" s="3">
        <v>0</v>
      </c>
      <c r="H150" s="3">
        <v>0</v>
      </c>
      <c r="I150" s="3">
        <v>0</v>
      </c>
      <c r="J150" s="3">
        <v>0</v>
      </c>
      <c r="K150" s="3">
        <v>0</v>
      </c>
      <c r="L150" s="3">
        <v>0</v>
      </c>
      <c r="M150" s="3">
        <v>0</v>
      </c>
      <c r="N150" s="143">
        <v>0</v>
      </c>
      <c r="O150" s="67">
        <f t="shared" si="33"/>
        <v>0</v>
      </c>
      <c r="Q150" s="166"/>
      <c r="R150" s="166"/>
      <c r="S150" s="166"/>
      <c r="T150" s="166"/>
      <c r="U150" s="166"/>
      <c r="V150" s="166"/>
      <c r="W150" s="166"/>
    </row>
    <row r="151" spans="1:23" x14ac:dyDescent="0.25">
      <c r="A151" s="570"/>
      <c r="B151" s="11" t="s">
        <v>6</v>
      </c>
      <c r="C151" s="3">
        <v>0</v>
      </c>
      <c r="D151" s="3">
        <v>0</v>
      </c>
      <c r="E151" s="3">
        <v>0</v>
      </c>
      <c r="F151" s="3">
        <v>0</v>
      </c>
      <c r="G151" s="3">
        <v>0</v>
      </c>
      <c r="H151" s="3">
        <v>0</v>
      </c>
      <c r="I151" s="3">
        <v>0</v>
      </c>
      <c r="J151" s="3">
        <v>0</v>
      </c>
      <c r="K151" s="3">
        <v>0</v>
      </c>
      <c r="L151" s="3">
        <v>0</v>
      </c>
      <c r="M151" s="3">
        <v>0</v>
      </c>
      <c r="N151" s="143">
        <v>0</v>
      </c>
      <c r="O151" s="67">
        <f t="shared" si="33"/>
        <v>0</v>
      </c>
      <c r="Q151" s="166"/>
      <c r="R151" s="166"/>
      <c r="S151" s="166"/>
      <c r="T151" s="166"/>
      <c r="U151" s="166"/>
      <c r="V151" s="166"/>
      <c r="W151" s="166"/>
    </row>
    <row r="152" spans="1:23" x14ac:dyDescent="0.25">
      <c r="A152" s="570"/>
      <c r="B152" s="11" t="s">
        <v>7</v>
      </c>
      <c r="C152" s="3">
        <v>0</v>
      </c>
      <c r="D152" s="3">
        <v>0</v>
      </c>
      <c r="E152" s="3">
        <v>0</v>
      </c>
      <c r="F152" s="3">
        <v>0</v>
      </c>
      <c r="G152" s="3">
        <v>0</v>
      </c>
      <c r="H152" s="3">
        <v>0</v>
      </c>
      <c r="I152" s="3">
        <v>0</v>
      </c>
      <c r="J152" s="3">
        <v>0</v>
      </c>
      <c r="K152" s="3">
        <v>0</v>
      </c>
      <c r="L152" s="3">
        <v>0</v>
      </c>
      <c r="M152" s="3">
        <v>0</v>
      </c>
      <c r="N152" s="143">
        <v>0</v>
      </c>
      <c r="O152" s="67">
        <f t="shared" si="33"/>
        <v>0</v>
      </c>
      <c r="Q152" s="166"/>
      <c r="R152" s="166"/>
      <c r="S152" s="166"/>
      <c r="T152" s="166"/>
      <c r="U152" s="166"/>
      <c r="V152" s="166"/>
      <c r="W152" s="166"/>
    </row>
    <row r="153" spans="1:23" x14ac:dyDescent="0.25">
      <c r="A153" s="570"/>
      <c r="B153" s="11" t="s">
        <v>8</v>
      </c>
      <c r="C153" s="3">
        <v>0</v>
      </c>
      <c r="D153" s="3">
        <v>0</v>
      </c>
      <c r="E153" s="3">
        <v>0</v>
      </c>
      <c r="F153" s="3">
        <v>0</v>
      </c>
      <c r="G153" s="3">
        <v>0</v>
      </c>
      <c r="H153" s="3">
        <v>0</v>
      </c>
      <c r="I153" s="3">
        <v>0</v>
      </c>
      <c r="J153" s="3">
        <v>0</v>
      </c>
      <c r="K153" s="3">
        <v>0</v>
      </c>
      <c r="L153" s="3">
        <v>0</v>
      </c>
      <c r="M153" s="3">
        <v>0</v>
      </c>
      <c r="N153" s="143">
        <v>0</v>
      </c>
      <c r="O153" s="67">
        <f t="shared" si="33"/>
        <v>0</v>
      </c>
      <c r="Q153" s="166"/>
      <c r="R153" s="166"/>
      <c r="S153" s="166"/>
      <c r="T153" s="166"/>
      <c r="U153" s="166"/>
      <c r="V153" s="166"/>
      <c r="W153" s="166"/>
    </row>
    <row r="154" spans="1:23" ht="15.75" thickBot="1" x14ac:dyDescent="0.3">
      <c r="A154" s="571"/>
      <c r="B154" s="176" t="s">
        <v>41</v>
      </c>
      <c r="C154" s="3">
        <v>0</v>
      </c>
      <c r="D154" s="3">
        <v>0</v>
      </c>
      <c r="E154" s="3">
        <v>0</v>
      </c>
      <c r="F154" s="3">
        <v>0</v>
      </c>
      <c r="G154" s="3">
        <v>0</v>
      </c>
      <c r="H154" s="3">
        <v>0</v>
      </c>
      <c r="I154" s="3">
        <v>0</v>
      </c>
      <c r="J154" s="3">
        <v>0</v>
      </c>
      <c r="K154" s="3">
        <v>0</v>
      </c>
      <c r="L154" s="3">
        <v>0</v>
      </c>
      <c r="M154" s="3">
        <v>0</v>
      </c>
      <c r="N154" s="143">
        <v>0</v>
      </c>
      <c r="O154" s="67">
        <f t="shared" si="33"/>
        <v>0</v>
      </c>
      <c r="Q154" s="166"/>
      <c r="R154" s="166"/>
      <c r="S154" s="166"/>
      <c r="T154" s="166"/>
      <c r="U154" s="166"/>
      <c r="V154" s="166"/>
      <c r="W154" s="166"/>
    </row>
    <row r="155" spans="1:23" ht="21.75" thickBot="1" x14ac:dyDescent="0.4">
      <c r="A155" s="69"/>
      <c r="B155" s="177" t="s">
        <v>42</v>
      </c>
      <c r="C155" s="178">
        <f t="shared" ref="C155:N155" si="34">SUM(C144:C154)</f>
        <v>0</v>
      </c>
      <c r="D155" s="178">
        <f t="shared" si="34"/>
        <v>0</v>
      </c>
      <c r="E155" s="178">
        <f t="shared" si="34"/>
        <v>0</v>
      </c>
      <c r="F155" s="178">
        <f t="shared" si="34"/>
        <v>0</v>
      </c>
      <c r="G155" s="178">
        <f t="shared" si="34"/>
        <v>-2331.2523151509763</v>
      </c>
      <c r="H155" s="178">
        <f t="shared" si="34"/>
        <v>33368.195920453894</v>
      </c>
      <c r="I155" s="178">
        <f t="shared" si="34"/>
        <v>12929.183131575057</v>
      </c>
      <c r="J155" s="178">
        <f t="shared" si="34"/>
        <v>-23835.980354516116</v>
      </c>
      <c r="K155" s="178">
        <f t="shared" si="34"/>
        <v>0</v>
      </c>
      <c r="L155" s="179">
        <f t="shared" si="34"/>
        <v>0</v>
      </c>
      <c r="M155" s="179">
        <f t="shared" si="34"/>
        <v>0</v>
      </c>
      <c r="N155" s="182">
        <f t="shared" si="34"/>
        <v>-1831.742724663744</v>
      </c>
      <c r="O155" s="70">
        <f t="shared" si="33"/>
        <v>18298.403657698113</v>
      </c>
      <c r="P155" s="284">
        <f>SUM(C144:N154)</f>
        <v>18298.403657698113</v>
      </c>
    </row>
    <row r="156" spans="1:23" ht="21.75" thickBot="1" x14ac:dyDescent="0.4">
      <c r="A156" s="69"/>
    </row>
    <row r="157" spans="1:23" ht="21.75" thickBot="1" x14ac:dyDescent="0.4">
      <c r="A157" s="69"/>
      <c r="B157" s="173" t="s">
        <v>35</v>
      </c>
      <c r="C157" s="174">
        <f>C$3</f>
        <v>45292</v>
      </c>
      <c r="D157" s="174">
        <f t="shared" ref="D157:N157" si="35">D$3</f>
        <v>45323</v>
      </c>
      <c r="E157" s="174">
        <f t="shared" si="35"/>
        <v>45352</v>
      </c>
      <c r="F157" s="174">
        <f t="shared" si="35"/>
        <v>45383</v>
      </c>
      <c r="G157" s="174">
        <f t="shared" si="35"/>
        <v>45413</v>
      </c>
      <c r="H157" s="174">
        <f t="shared" si="35"/>
        <v>45444</v>
      </c>
      <c r="I157" s="174">
        <f t="shared" si="35"/>
        <v>45474</v>
      </c>
      <c r="J157" s="174">
        <f t="shared" si="35"/>
        <v>45505</v>
      </c>
      <c r="K157" s="174">
        <f t="shared" si="35"/>
        <v>45536</v>
      </c>
      <c r="L157" s="174">
        <f t="shared" si="35"/>
        <v>45566</v>
      </c>
      <c r="M157" s="174">
        <f t="shared" si="35"/>
        <v>45597</v>
      </c>
      <c r="N157" s="181" t="str">
        <f t="shared" si="35"/>
        <v>Dec-24 +</v>
      </c>
      <c r="O157" s="175" t="s">
        <v>33</v>
      </c>
      <c r="Q157" s="37"/>
      <c r="R157" s="37"/>
      <c r="S157" s="37"/>
      <c r="T157" s="37"/>
      <c r="U157" s="37"/>
      <c r="V157" s="37"/>
      <c r="W157" s="37"/>
    </row>
    <row r="158" spans="1:23" ht="15" customHeight="1" x14ac:dyDescent="0.25">
      <c r="A158" s="561" t="s">
        <v>161</v>
      </c>
      <c r="B158" s="11" t="s">
        <v>0</v>
      </c>
      <c r="C158" s="3">
        <f>C4+C18+C60+C74+C102+C130</f>
        <v>0</v>
      </c>
      <c r="D158" s="3">
        <f t="shared" ref="D158:M158" si="36">D4+D18+D60+D74+D102+D130</f>
        <v>0</v>
      </c>
      <c r="E158" s="3">
        <f t="shared" si="36"/>
        <v>0</v>
      </c>
      <c r="F158" s="3">
        <f t="shared" si="36"/>
        <v>0</v>
      </c>
      <c r="G158" s="3">
        <f t="shared" si="36"/>
        <v>0</v>
      </c>
      <c r="H158" s="3">
        <f t="shared" si="36"/>
        <v>10947.688200895</v>
      </c>
      <c r="I158" s="3">
        <f t="shared" si="36"/>
        <v>5244.2306682913331</v>
      </c>
      <c r="J158" s="3">
        <f t="shared" si="36"/>
        <v>9413.6793942524164</v>
      </c>
      <c r="K158" s="3">
        <f t="shared" si="36"/>
        <v>4824.9775594974999</v>
      </c>
      <c r="L158" s="93">
        <f t="shared" si="36"/>
        <v>4379.0752803579999</v>
      </c>
      <c r="M158" s="93">
        <f t="shared" si="36"/>
        <v>2635.4399193185</v>
      </c>
      <c r="N158" s="93">
        <f t="shared" ref="N158" si="37">N4+N18+N60+N74+N102+N130</f>
        <v>3750.19561716725</v>
      </c>
      <c r="O158" s="67">
        <f t="shared" ref="O158:O169" si="38">SUM(C158:N158)</f>
        <v>41195.286639780003</v>
      </c>
      <c r="P158" s="183"/>
      <c r="Q158" s="308"/>
      <c r="R158" s="308"/>
      <c r="S158" s="308"/>
      <c r="T158" s="308"/>
      <c r="U158" s="308"/>
      <c r="V158" s="308"/>
      <c r="W158" s="308"/>
    </row>
    <row r="159" spans="1:23" x14ac:dyDescent="0.25">
      <c r="A159" s="562"/>
      <c r="B159" s="12" t="s">
        <v>1</v>
      </c>
      <c r="C159" s="3">
        <f t="shared" ref="C159:M159" si="39">C5+C19+C61+C75+C103+C131</f>
        <v>53231.027555655281</v>
      </c>
      <c r="D159" s="3">
        <f t="shared" si="39"/>
        <v>1455208.2811148325</v>
      </c>
      <c r="E159" s="3">
        <f t="shared" si="39"/>
        <v>1706154.0451420341</v>
      </c>
      <c r="F159" s="3">
        <f t="shared" si="39"/>
        <v>1622838.7073477402</v>
      </c>
      <c r="G159" s="3">
        <f t="shared" si="39"/>
        <v>2436930.930549595</v>
      </c>
      <c r="H159" s="3">
        <f t="shared" si="39"/>
        <v>2618512.7809555419</v>
      </c>
      <c r="I159" s="3">
        <f t="shared" si="39"/>
        <v>3101766.8158711297</v>
      </c>
      <c r="J159" s="3">
        <f t="shared" si="39"/>
        <v>2923665.6466290415</v>
      </c>
      <c r="K159" s="3">
        <f t="shared" si="39"/>
        <v>2562284.0634073373</v>
      </c>
      <c r="L159" s="93">
        <f t="shared" si="39"/>
        <v>2615253.4791611801</v>
      </c>
      <c r="M159" s="93">
        <f t="shared" si="39"/>
        <v>1963830.6834749577</v>
      </c>
      <c r="N159" s="93">
        <f t="shared" ref="N159" si="40">N5+N19+N61+N75+N103+N131</f>
        <v>5750964.4931978658</v>
      </c>
      <c r="O159" s="67">
        <f t="shared" si="38"/>
        <v>28810640.95440691</v>
      </c>
      <c r="Q159" s="308"/>
      <c r="R159" s="308"/>
      <c r="S159" s="308"/>
      <c r="T159" s="308"/>
      <c r="U159" s="308"/>
      <c r="V159" s="308"/>
      <c r="W159" s="308"/>
    </row>
    <row r="160" spans="1:23" x14ac:dyDescent="0.25">
      <c r="A160" s="562"/>
      <c r="B160" s="11" t="s">
        <v>2</v>
      </c>
      <c r="C160" s="3">
        <f t="shared" ref="C160:M160" si="41">C6+C20+C62+C76+C104+C132</f>
        <v>0</v>
      </c>
      <c r="D160" s="3">
        <f t="shared" si="41"/>
        <v>0</v>
      </c>
      <c r="E160" s="3">
        <f t="shared" si="41"/>
        <v>0</v>
      </c>
      <c r="F160" s="3">
        <f t="shared" si="41"/>
        <v>0</v>
      </c>
      <c r="G160" s="3">
        <f t="shared" si="41"/>
        <v>0</v>
      </c>
      <c r="H160" s="3">
        <f t="shared" si="41"/>
        <v>0</v>
      </c>
      <c r="I160" s="3">
        <f t="shared" si="41"/>
        <v>0</v>
      </c>
      <c r="J160" s="3">
        <f t="shared" si="41"/>
        <v>0</v>
      </c>
      <c r="K160" s="3">
        <f t="shared" si="41"/>
        <v>0</v>
      </c>
      <c r="L160" s="93">
        <f t="shared" si="41"/>
        <v>0</v>
      </c>
      <c r="M160" s="93">
        <f t="shared" si="41"/>
        <v>0</v>
      </c>
      <c r="N160" s="93">
        <f t="shared" ref="N160" si="42">N6+N20+N62+N76+N104+N132</f>
        <v>0</v>
      </c>
      <c r="O160" s="67">
        <f t="shared" si="38"/>
        <v>0</v>
      </c>
      <c r="Q160" s="308"/>
      <c r="R160" s="308"/>
      <c r="S160" s="308"/>
      <c r="T160" s="308"/>
      <c r="U160" s="308"/>
      <c r="V160" s="308"/>
      <c r="W160" s="308"/>
    </row>
    <row r="161" spans="1:23" x14ac:dyDescent="0.25">
      <c r="A161" s="562"/>
      <c r="B161" s="11" t="s">
        <v>9</v>
      </c>
      <c r="C161" s="3">
        <f t="shared" ref="C161:M161" si="43">C7+C21+C63+C77+C105+C133</f>
        <v>38853.351228153449</v>
      </c>
      <c r="D161" s="3">
        <f t="shared" si="43"/>
        <v>670196.70448922948</v>
      </c>
      <c r="E161" s="3">
        <f t="shared" si="43"/>
        <v>1541745.6809340946</v>
      </c>
      <c r="F161" s="3">
        <f t="shared" si="43"/>
        <v>838272.76688372495</v>
      </c>
      <c r="G161" s="3">
        <f t="shared" si="43"/>
        <v>1696852.2418873061</v>
      </c>
      <c r="H161" s="3">
        <f t="shared" si="43"/>
        <v>1514320.9364992117</v>
      </c>
      <c r="I161" s="3">
        <f t="shared" si="43"/>
        <v>1668346.9716320669</v>
      </c>
      <c r="J161" s="3">
        <f t="shared" si="43"/>
        <v>2090108.4268605853</v>
      </c>
      <c r="K161" s="3">
        <f t="shared" si="43"/>
        <v>1397459.4334401332</v>
      </c>
      <c r="L161" s="93">
        <f t="shared" si="43"/>
        <v>1351683.922269823</v>
      </c>
      <c r="M161" s="93">
        <f t="shared" si="43"/>
        <v>1019022.3470522419</v>
      </c>
      <c r="N161" s="93">
        <f t="shared" ref="N161" si="44">N7+N21+N63+N77+N105+N133</f>
        <v>3414580.6314851101</v>
      </c>
      <c r="O161" s="67">
        <f t="shared" si="38"/>
        <v>17241443.414661683</v>
      </c>
      <c r="Q161" s="308"/>
      <c r="R161" s="308"/>
      <c r="S161" s="308"/>
      <c r="T161" s="308"/>
      <c r="U161" s="308"/>
      <c r="V161" s="308"/>
      <c r="W161" s="308"/>
    </row>
    <row r="162" spans="1:23" x14ac:dyDescent="0.25">
      <c r="A162" s="562"/>
      <c r="B162" s="12" t="s">
        <v>3</v>
      </c>
      <c r="C162" s="3">
        <f t="shared" ref="C162:M162" si="45">C8+C22+C64+C78+C106+C134</f>
        <v>0</v>
      </c>
      <c r="D162" s="3">
        <f t="shared" si="45"/>
        <v>0</v>
      </c>
      <c r="E162" s="3">
        <f t="shared" si="45"/>
        <v>0</v>
      </c>
      <c r="F162" s="3">
        <f t="shared" si="45"/>
        <v>0</v>
      </c>
      <c r="G162" s="3">
        <f t="shared" si="45"/>
        <v>32680.527570934668</v>
      </c>
      <c r="H162" s="3">
        <f t="shared" si="45"/>
        <v>36836.304642497955</v>
      </c>
      <c r="I162" s="3">
        <f t="shared" si="45"/>
        <v>30162.298751844781</v>
      </c>
      <c r="J162" s="3">
        <f t="shared" si="45"/>
        <v>678.03014461538453</v>
      </c>
      <c r="K162" s="3">
        <f t="shared" si="45"/>
        <v>62062.75447107284</v>
      </c>
      <c r="L162" s="93">
        <f t="shared" si="45"/>
        <v>91916.95920137818</v>
      </c>
      <c r="M162" s="93">
        <f t="shared" si="45"/>
        <v>88121.210950110559</v>
      </c>
      <c r="N162" s="93">
        <f t="shared" ref="N162" si="46">N8+N22+N64+N78+N106+N134</f>
        <v>73937.201692691378</v>
      </c>
      <c r="O162" s="67">
        <f t="shared" si="38"/>
        <v>416395.28742514574</v>
      </c>
      <c r="Q162" s="308"/>
      <c r="R162" s="308"/>
      <c r="S162" s="308"/>
      <c r="T162" s="308"/>
      <c r="U162" s="308"/>
      <c r="V162" s="308"/>
      <c r="W162" s="308"/>
    </row>
    <row r="163" spans="1:23" x14ac:dyDescent="0.25">
      <c r="A163" s="562"/>
      <c r="B163" s="11" t="s">
        <v>4</v>
      </c>
      <c r="C163" s="3">
        <f t="shared" ref="C163:M163" si="47">C9+C23+C65+C79+C107+C135</f>
        <v>0</v>
      </c>
      <c r="D163" s="3">
        <f t="shared" si="47"/>
        <v>7383.288654450148</v>
      </c>
      <c r="E163" s="3">
        <f t="shared" si="47"/>
        <v>4935.4063757264075</v>
      </c>
      <c r="F163" s="3">
        <f t="shared" si="47"/>
        <v>15108.083585799486</v>
      </c>
      <c r="G163" s="3">
        <f t="shared" si="47"/>
        <v>3022.6886437681815</v>
      </c>
      <c r="H163" s="3">
        <f t="shared" si="47"/>
        <v>6088.0448114201909</v>
      </c>
      <c r="I163" s="3">
        <f t="shared" si="47"/>
        <v>6304.3246018817645</v>
      </c>
      <c r="J163" s="3">
        <f t="shared" si="47"/>
        <v>4177.2010897137379</v>
      </c>
      <c r="K163" s="3">
        <f t="shared" si="47"/>
        <v>22611.324676224576</v>
      </c>
      <c r="L163" s="93">
        <f t="shared" si="47"/>
        <v>6354.0452744246513</v>
      </c>
      <c r="M163" s="93">
        <f t="shared" si="47"/>
        <v>4938.4832116254966</v>
      </c>
      <c r="N163" s="93">
        <f t="shared" ref="N163" si="48">N9+N23+N65+N79+N107+N135</f>
        <v>16943.059475186335</v>
      </c>
      <c r="O163" s="67">
        <f t="shared" si="38"/>
        <v>97865.950400221001</v>
      </c>
      <c r="Q163" s="308"/>
      <c r="R163" s="308"/>
      <c r="S163" s="308"/>
      <c r="T163" s="308"/>
      <c r="U163" s="308"/>
      <c r="V163" s="308"/>
      <c r="W163" s="308"/>
    </row>
    <row r="164" spans="1:23" x14ac:dyDescent="0.25">
      <c r="A164" s="562"/>
      <c r="B164" s="11" t="s">
        <v>5</v>
      </c>
      <c r="C164" s="3">
        <f t="shared" ref="C164:M164" si="49">C10+C24+C66+C80+C108+C136</f>
        <v>0</v>
      </c>
      <c r="D164" s="3">
        <f t="shared" si="49"/>
        <v>5197.3180000001958</v>
      </c>
      <c r="E164" s="3">
        <f t="shared" si="49"/>
        <v>4724.9040000001396</v>
      </c>
      <c r="F164" s="3">
        <f t="shared" si="49"/>
        <v>6527.274000000245</v>
      </c>
      <c r="G164" s="3">
        <f t="shared" si="49"/>
        <v>2503.2500000001032</v>
      </c>
      <c r="H164" s="3">
        <f t="shared" si="49"/>
        <v>7178.666000000193</v>
      </c>
      <c r="I164" s="3">
        <f t="shared" si="49"/>
        <v>6511.9420000002083</v>
      </c>
      <c r="J164" s="3">
        <f t="shared" si="49"/>
        <v>6834.678000000169</v>
      </c>
      <c r="K164" s="3">
        <f t="shared" si="49"/>
        <v>6118.4660000001659</v>
      </c>
      <c r="L164" s="93">
        <f t="shared" si="49"/>
        <v>6291.6740000002219</v>
      </c>
      <c r="M164" s="93">
        <f t="shared" si="49"/>
        <v>3459.7680000001142</v>
      </c>
      <c r="N164" s="93">
        <f t="shared" ref="N164" si="50">N10+N24+N66+N80+N108+N136</f>
        <v>9669.0120000003571</v>
      </c>
      <c r="O164" s="67">
        <f t="shared" si="38"/>
        <v>65016.952000002115</v>
      </c>
      <c r="Q164" s="308"/>
      <c r="R164" s="308"/>
      <c r="S164" s="308"/>
      <c r="T164" s="308"/>
      <c r="U164" s="308"/>
      <c r="V164" s="308"/>
      <c r="W164" s="308"/>
    </row>
    <row r="165" spans="1:23" x14ac:dyDescent="0.25">
      <c r="A165" s="562"/>
      <c r="B165" s="11" t="s">
        <v>6</v>
      </c>
      <c r="C165" s="3">
        <f t="shared" ref="C165:M165" si="51">C11+C25+C67+C81+C109+C137</f>
        <v>0</v>
      </c>
      <c r="D165" s="3">
        <f t="shared" si="51"/>
        <v>0</v>
      </c>
      <c r="E165" s="3">
        <f t="shared" si="51"/>
        <v>0</v>
      </c>
      <c r="F165" s="3">
        <f t="shared" si="51"/>
        <v>0</v>
      </c>
      <c r="G165" s="3">
        <f t="shared" si="51"/>
        <v>0</v>
      </c>
      <c r="H165" s="3">
        <f t="shared" si="51"/>
        <v>0</v>
      </c>
      <c r="I165" s="3">
        <f t="shared" si="51"/>
        <v>0</v>
      </c>
      <c r="J165" s="3">
        <f t="shared" si="51"/>
        <v>0</v>
      </c>
      <c r="K165" s="3">
        <f t="shared" si="51"/>
        <v>0</v>
      </c>
      <c r="L165" s="93">
        <f t="shared" si="51"/>
        <v>0</v>
      </c>
      <c r="M165" s="93">
        <f t="shared" si="51"/>
        <v>0</v>
      </c>
      <c r="N165" s="93">
        <f t="shared" ref="N165" si="52">N11+N25+N67+N81+N109+N137</f>
        <v>0</v>
      </c>
      <c r="O165" s="67">
        <f t="shared" si="38"/>
        <v>0</v>
      </c>
      <c r="Q165" s="308"/>
      <c r="R165" s="308"/>
      <c r="S165" s="308"/>
      <c r="T165" s="308"/>
      <c r="U165" s="308"/>
      <c r="V165" s="308"/>
      <c r="W165" s="308"/>
    </row>
    <row r="166" spans="1:23" x14ac:dyDescent="0.25">
      <c r="A166" s="562"/>
      <c r="B166" s="11" t="s">
        <v>7</v>
      </c>
      <c r="C166" s="3">
        <f t="shared" ref="C166:M166" si="53">C12+C26+C68+C82+C110+C138</f>
        <v>0</v>
      </c>
      <c r="D166" s="3">
        <f t="shared" si="53"/>
        <v>0</v>
      </c>
      <c r="E166" s="3">
        <f t="shared" si="53"/>
        <v>0</v>
      </c>
      <c r="F166" s="3">
        <f t="shared" si="53"/>
        <v>0</v>
      </c>
      <c r="G166" s="3">
        <f t="shared" si="53"/>
        <v>0</v>
      </c>
      <c r="H166" s="3">
        <f t="shared" si="53"/>
        <v>0</v>
      </c>
      <c r="I166" s="3">
        <f t="shared" si="53"/>
        <v>0</v>
      </c>
      <c r="J166" s="3">
        <f t="shared" si="53"/>
        <v>0</v>
      </c>
      <c r="K166" s="3">
        <f t="shared" si="53"/>
        <v>0</v>
      </c>
      <c r="L166" s="93">
        <f t="shared" si="53"/>
        <v>0</v>
      </c>
      <c r="M166" s="93">
        <f t="shared" si="53"/>
        <v>0</v>
      </c>
      <c r="N166" s="93">
        <f t="shared" ref="N166" si="54">N12+N26+N68+N82+N110+N138</f>
        <v>0</v>
      </c>
      <c r="O166" s="67">
        <f t="shared" si="38"/>
        <v>0</v>
      </c>
      <c r="Q166" s="308"/>
      <c r="R166" s="308"/>
      <c r="S166" s="308"/>
      <c r="T166" s="308"/>
      <c r="U166" s="308"/>
      <c r="V166" s="308"/>
      <c r="W166" s="308"/>
    </row>
    <row r="167" spans="1:23" x14ac:dyDescent="0.25">
      <c r="A167" s="562"/>
      <c r="B167" s="11" t="s">
        <v>8</v>
      </c>
      <c r="C167" s="3">
        <f t="shared" ref="C167:M167" si="55">C13+C27+C69+C83+C111+C139</f>
        <v>0</v>
      </c>
      <c r="D167" s="3">
        <f t="shared" si="55"/>
        <v>11179.602821211029</v>
      </c>
      <c r="E167" s="3">
        <f t="shared" si="55"/>
        <v>18883.909057274192</v>
      </c>
      <c r="F167" s="3">
        <f t="shared" si="55"/>
        <v>12756.623085203095</v>
      </c>
      <c r="G167" s="3">
        <f t="shared" si="55"/>
        <v>2535.6861851410586</v>
      </c>
      <c r="H167" s="3">
        <f t="shared" si="55"/>
        <v>26195.29816886405</v>
      </c>
      <c r="I167" s="3">
        <f t="shared" si="55"/>
        <v>14379.904726198534</v>
      </c>
      <c r="J167" s="3">
        <f t="shared" si="55"/>
        <v>18337.105361510457</v>
      </c>
      <c r="K167" s="3">
        <f t="shared" si="55"/>
        <v>3015.5968413348223</v>
      </c>
      <c r="L167" s="93">
        <f t="shared" si="55"/>
        <v>10171.870212811984</v>
      </c>
      <c r="M167" s="93">
        <f t="shared" si="55"/>
        <v>13625.977625318348</v>
      </c>
      <c r="N167" s="93">
        <f t="shared" ref="N167" si="56">N13+N27+N69+N83+N111+N139</f>
        <v>39379.249301090909</v>
      </c>
      <c r="O167" s="67">
        <f t="shared" si="38"/>
        <v>170460.8233859585</v>
      </c>
      <c r="Q167" s="308"/>
      <c r="R167" s="308"/>
      <c r="S167" s="308"/>
      <c r="T167" s="308"/>
      <c r="U167" s="308"/>
      <c r="V167" s="308"/>
      <c r="W167" s="308"/>
    </row>
    <row r="168" spans="1:23" ht="15.75" thickBot="1" x14ac:dyDescent="0.3">
      <c r="A168" s="563"/>
      <c r="B168" s="176" t="s">
        <v>41</v>
      </c>
      <c r="C168" s="3">
        <f t="shared" ref="C168:M168" si="57">C14+C28+C70+C84+C112+C140</f>
        <v>0</v>
      </c>
      <c r="D168" s="3">
        <f t="shared" si="57"/>
        <v>0</v>
      </c>
      <c r="E168" s="3">
        <f t="shared" si="57"/>
        <v>0</v>
      </c>
      <c r="F168" s="3">
        <f t="shared" si="57"/>
        <v>0</v>
      </c>
      <c r="G168" s="3">
        <f t="shared" si="57"/>
        <v>0</v>
      </c>
      <c r="H168" s="3">
        <f t="shared" si="57"/>
        <v>0</v>
      </c>
      <c r="I168" s="3">
        <f t="shared" si="57"/>
        <v>0</v>
      </c>
      <c r="J168" s="3">
        <f t="shared" si="57"/>
        <v>0</v>
      </c>
      <c r="K168" s="3">
        <f t="shared" si="57"/>
        <v>0</v>
      </c>
      <c r="L168" s="93">
        <f t="shared" si="57"/>
        <v>0</v>
      </c>
      <c r="M168" s="93">
        <f t="shared" si="57"/>
        <v>0</v>
      </c>
      <c r="N168" s="93">
        <f t="shared" ref="N168" si="58">N14+N28+N70+N84+N112+N140</f>
        <v>0</v>
      </c>
      <c r="O168" s="67">
        <f t="shared" si="38"/>
        <v>0</v>
      </c>
      <c r="P168" s="353" t="s">
        <v>227</v>
      </c>
      <c r="Q168" s="308"/>
      <c r="R168" s="308"/>
      <c r="S168" s="308"/>
      <c r="T168" s="308"/>
      <c r="U168" s="308"/>
      <c r="V168" s="308"/>
      <c r="W168" s="308"/>
    </row>
    <row r="169" spans="1:23" ht="15.75" thickBot="1" x14ac:dyDescent="0.3">
      <c r="B169" s="177" t="s">
        <v>42</v>
      </c>
      <c r="C169" s="178">
        <f t="shared" ref="C169" si="59">SUM(C158:C168)</f>
        <v>92084.37878380873</v>
      </c>
      <c r="D169" s="178">
        <f t="shared" ref="D169:M169" si="60">SUM(D158:D168)</f>
        <v>2149165.1950797229</v>
      </c>
      <c r="E169" s="178">
        <f t="shared" si="60"/>
        <v>3276443.9455091292</v>
      </c>
      <c r="F169" s="178">
        <f t="shared" si="60"/>
        <v>2495503.4549024682</v>
      </c>
      <c r="G169" s="178">
        <f t="shared" si="60"/>
        <v>4174525.3248367449</v>
      </c>
      <c r="H169" s="178">
        <f t="shared" si="60"/>
        <v>4220079.7192784306</v>
      </c>
      <c r="I169" s="178">
        <f t="shared" si="60"/>
        <v>4832716.4882514141</v>
      </c>
      <c r="J169" s="178">
        <f t="shared" si="60"/>
        <v>5053214.7674797187</v>
      </c>
      <c r="K169" s="178">
        <f t="shared" si="60"/>
        <v>4058376.6163956001</v>
      </c>
      <c r="L169" s="179">
        <f t="shared" si="60"/>
        <v>4086051.0253999764</v>
      </c>
      <c r="M169" s="179">
        <f t="shared" si="60"/>
        <v>3095633.9102335726</v>
      </c>
      <c r="N169" s="179">
        <f t="shared" ref="N169" si="61">SUM(N158:N168)</f>
        <v>9309223.8427691124</v>
      </c>
      <c r="O169" s="70">
        <f t="shared" si="38"/>
        <v>46843018.668919697</v>
      </c>
      <c r="P169" s="355">
        <f>C72+O169</f>
        <v>47429575.883085012</v>
      </c>
      <c r="Q169" s="308"/>
      <c r="R169" s="308"/>
      <c r="S169" s="308"/>
      <c r="T169" s="308"/>
      <c r="U169" s="308"/>
      <c r="V169" s="308"/>
      <c r="W169" s="308"/>
    </row>
    <row r="170" spans="1:23" ht="15.75" thickBot="1" x14ac:dyDescent="0.3">
      <c r="O170" s="279" t="s">
        <v>172</v>
      </c>
      <c r="P170" s="284">
        <f>SUM(C4:N14,C18:N28,C60:N70,C74:N84,C102:N112,C130:N140)</f>
        <v>46843018.668919727</v>
      </c>
    </row>
    <row r="171" spans="1:23" ht="21.75" thickBot="1" x14ac:dyDescent="0.4">
      <c r="A171" s="69"/>
      <c r="B171" s="173" t="s">
        <v>35</v>
      </c>
      <c r="C171" s="174">
        <f>C$3</f>
        <v>45292</v>
      </c>
      <c r="D171" s="174">
        <f t="shared" ref="D171:N171" si="62">D$3</f>
        <v>45323</v>
      </c>
      <c r="E171" s="174">
        <f t="shared" si="62"/>
        <v>45352</v>
      </c>
      <c r="F171" s="174">
        <f t="shared" si="62"/>
        <v>45383</v>
      </c>
      <c r="G171" s="174">
        <f t="shared" si="62"/>
        <v>45413</v>
      </c>
      <c r="H171" s="174">
        <f t="shared" si="62"/>
        <v>45444</v>
      </c>
      <c r="I171" s="174">
        <f t="shared" si="62"/>
        <v>45474</v>
      </c>
      <c r="J171" s="174">
        <f t="shared" si="62"/>
        <v>45505</v>
      </c>
      <c r="K171" s="174">
        <f t="shared" si="62"/>
        <v>45536</v>
      </c>
      <c r="L171" s="174">
        <f t="shared" si="62"/>
        <v>45566</v>
      </c>
      <c r="M171" s="174">
        <f t="shared" si="62"/>
        <v>45597</v>
      </c>
      <c r="N171" s="181" t="str">
        <f t="shared" si="62"/>
        <v>Dec-24 +</v>
      </c>
      <c r="O171" s="175" t="s">
        <v>33</v>
      </c>
      <c r="Q171" s="37"/>
      <c r="R171" s="37"/>
      <c r="S171" s="37"/>
      <c r="T171" s="37"/>
      <c r="U171" s="37"/>
      <c r="V171" s="37"/>
      <c r="W171" s="37"/>
    </row>
    <row r="172" spans="1:23" ht="15" customHeight="1" x14ac:dyDescent="0.25">
      <c r="A172" s="564" t="s">
        <v>163</v>
      </c>
      <c r="B172" s="11" t="s">
        <v>0</v>
      </c>
      <c r="C172" s="3">
        <f t="shared" ref="C172:E172" si="63">C32+C46+C88+C116</f>
        <v>0</v>
      </c>
      <c r="D172" s="3">
        <f t="shared" si="63"/>
        <v>0</v>
      </c>
      <c r="E172" s="3">
        <f t="shared" si="63"/>
        <v>0</v>
      </c>
      <c r="F172" s="3">
        <f>F32+F46+F88+F116</f>
        <v>0</v>
      </c>
      <c r="G172" s="3">
        <f t="shared" ref="G172:M172" si="64">G32+G46+G88+G116</f>
        <v>0</v>
      </c>
      <c r="H172" s="3">
        <f t="shared" si="64"/>
        <v>0</v>
      </c>
      <c r="I172" s="3">
        <f t="shared" si="64"/>
        <v>12293.2955466</v>
      </c>
      <c r="J172" s="3">
        <f t="shared" si="64"/>
        <v>0</v>
      </c>
      <c r="K172" s="3">
        <f t="shared" si="64"/>
        <v>0</v>
      </c>
      <c r="L172" s="93">
        <f t="shared" si="64"/>
        <v>0</v>
      </c>
      <c r="M172" s="93">
        <f t="shared" si="64"/>
        <v>0</v>
      </c>
      <c r="N172" s="93">
        <f t="shared" ref="N172" si="65">N32+N46+N88+N116</f>
        <v>49173.182186400001</v>
      </c>
      <c r="O172" s="67">
        <f t="shared" ref="O172:O183" si="66">SUM(C172:N172)</f>
        <v>61466.477733</v>
      </c>
      <c r="P172" s="183"/>
    </row>
    <row r="173" spans="1:23" x14ac:dyDescent="0.25">
      <c r="A173" s="565"/>
      <c r="B173" s="12" t="s">
        <v>1</v>
      </c>
      <c r="C173" s="3">
        <f t="shared" ref="C173:M173" si="67">C33+C47+C89+C117</f>
        <v>0</v>
      </c>
      <c r="D173" s="3">
        <f t="shared" si="67"/>
        <v>0</v>
      </c>
      <c r="E173" s="3">
        <f t="shared" si="67"/>
        <v>89325.606745733967</v>
      </c>
      <c r="F173" s="3">
        <f t="shared" si="67"/>
        <v>229602.94246666494</v>
      </c>
      <c r="G173" s="3">
        <f t="shared" si="67"/>
        <v>290364.84451228066</v>
      </c>
      <c r="H173" s="3">
        <f t="shared" si="67"/>
        <v>360619.60470327066</v>
      </c>
      <c r="I173" s="3">
        <f t="shared" si="67"/>
        <v>200286.999331308</v>
      </c>
      <c r="J173" s="3">
        <f t="shared" si="67"/>
        <v>49601.271789695493</v>
      </c>
      <c r="K173" s="3">
        <f t="shared" si="67"/>
        <v>213904.56645598251</v>
      </c>
      <c r="L173" s="93">
        <f t="shared" si="67"/>
        <v>209152.91820984421</v>
      </c>
      <c r="M173" s="93">
        <f t="shared" si="67"/>
        <v>284008.81949454854</v>
      </c>
      <c r="N173" s="93">
        <f t="shared" ref="N173" si="68">N33+N47+N89+N117</f>
        <v>307931.76658039651</v>
      </c>
      <c r="O173" s="67">
        <f t="shared" si="66"/>
        <v>2234799.3402897259</v>
      </c>
    </row>
    <row r="174" spans="1:23" x14ac:dyDescent="0.25">
      <c r="A174" s="565"/>
      <c r="B174" s="11" t="s">
        <v>2</v>
      </c>
      <c r="C174" s="3">
        <f t="shared" ref="C174:M174" si="69">C34+C48+C90+C118</f>
        <v>0</v>
      </c>
      <c r="D174" s="3">
        <f t="shared" si="69"/>
        <v>0</v>
      </c>
      <c r="E174" s="3">
        <f t="shared" si="69"/>
        <v>0</v>
      </c>
      <c r="F174" s="3">
        <f t="shared" si="69"/>
        <v>0</v>
      </c>
      <c r="G174" s="3">
        <f t="shared" si="69"/>
        <v>0</v>
      </c>
      <c r="H174" s="3">
        <f t="shared" si="69"/>
        <v>0</v>
      </c>
      <c r="I174" s="3">
        <f t="shared" si="69"/>
        <v>0</v>
      </c>
      <c r="J174" s="3">
        <f t="shared" si="69"/>
        <v>0</v>
      </c>
      <c r="K174" s="3">
        <f t="shared" si="69"/>
        <v>0</v>
      </c>
      <c r="L174" s="93">
        <f t="shared" si="69"/>
        <v>0</v>
      </c>
      <c r="M174" s="93">
        <f t="shared" si="69"/>
        <v>0</v>
      </c>
      <c r="N174" s="93">
        <f t="shared" ref="N174" si="70">N34+N48+N90+N118</f>
        <v>0</v>
      </c>
      <c r="O174" s="67">
        <f t="shared" si="66"/>
        <v>0</v>
      </c>
    </row>
    <row r="175" spans="1:23" x14ac:dyDescent="0.25">
      <c r="A175" s="565"/>
      <c r="B175" s="11" t="s">
        <v>9</v>
      </c>
      <c r="C175" s="3">
        <f t="shared" ref="C175:M175" si="71">C35+C49+C91+C119</f>
        <v>0</v>
      </c>
      <c r="D175" s="3">
        <f t="shared" si="71"/>
        <v>0</v>
      </c>
      <c r="E175" s="3">
        <f t="shared" si="71"/>
        <v>344021.9169700268</v>
      </c>
      <c r="F175" s="3">
        <f t="shared" si="71"/>
        <v>854286.76805749128</v>
      </c>
      <c r="G175" s="3">
        <f t="shared" si="71"/>
        <v>980352.77436087001</v>
      </c>
      <c r="H175" s="3">
        <f t="shared" si="71"/>
        <v>533580.26301837759</v>
      </c>
      <c r="I175" s="3">
        <f t="shared" si="71"/>
        <v>431552.43110981322</v>
      </c>
      <c r="J175" s="3">
        <f t="shared" si="71"/>
        <v>96176.880640592179</v>
      </c>
      <c r="K175" s="3">
        <f t="shared" si="71"/>
        <v>271306.06452359812</v>
      </c>
      <c r="L175" s="93">
        <f t="shared" si="71"/>
        <v>386005.25104551011</v>
      </c>
      <c r="M175" s="93">
        <f t="shared" si="71"/>
        <v>238345.97575079405</v>
      </c>
      <c r="N175" s="93">
        <f t="shared" ref="N175" si="72">N35+N49+N91+N119</f>
        <v>427033.16097472259</v>
      </c>
      <c r="O175" s="67">
        <f t="shared" si="66"/>
        <v>4562661.4864517963</v>
      </c>
    </row>
    <row r="176" spans="1:23" x14ac:dyDescent="0.25">
      <c r="A176" s="565"/>
      <c r="B176" s="12" t="s">
        <v>3</v>
      </c>
      <c r="C176" s="3">
        <f t="shared" ref="C176:M176" si="73">C36+C50+C92+C120</f>
        <v>0</v>
      </c>
      <c r="D176" s="3">
        <f t="shared" si="73"/>
        <v>0</v>
      </c>
      <c r="E176" s="3">
        <f t="shared" si="73"/>
        <v>32134.27909149864</v>
      </c>
      <c r="F176" s="3">
        <f t="shared" si="73"/>
        <v>42712.30801992942</v>
      </c>
      <c r="G176" s="3">
        <f t="shared" si="73"/>
        <v>56616.240453761449</v>
      </c>
      <c r="H176" s="3">
        <f t="shared" si="73"/>
        <v>51185.010629089156</v>
      </c>
      <c r="I176" s="3">
        <f t="shared" si="73"/>
        <v>62063.882989152546</v>
      </c>
      <c r="J176" s="3">
        <f t="shared" si="73"/>
        <v>13591.076355117031</v>
      </c>
      <c r="K176" s="3">
        <f t="shared" si="73"/>
        <v>106107.2315861854</v>
      </c>
      <c r="L176" s="93">
        <f t="shared" si="73"/>
        <v>53241.478159231599</v>
      </c>
      <c r="M176" s="93">
        <f t="shared" si="73"/>
        <v>111068.06013670536</v>
      </c>
      <c r="N176" s="93">
        <f t="shared" ref="N176" si="74">N36+N50+N92+N120</f>
        <v>84927.61200988217</v>
      </c>
      <c r="O176" s="67">
        <f t="shared" si="66"/>
        <v>613647.17943055276</v>
      </c>
    </row>
    <row r="177" spans="1:16" x14ac:dyDescent="0.25">
      <c r="A177" s="565"/>
      <c r="B177" s="11" t="s">
        <v>4</v>
      </c>
      <c r="C177" s="3">
        <f t="shared" ref="C177:M177" si="75">C37+C51+C93+C121</f>
        <v>0</v>
      </c>
      <c r="D177" s="3">
        <f t="shared" si="75"/>
        <v>0</v>
      </c>
      <c r="E177" s="3">
        <f t="shared" si="75"/>
        <v>0</v>
      </c>
      <c r="F177" s="3">
        <f t="shared" si="75"/>
        <v>21717.597814753328</v>
      </c>
      <c r="G177" s="3">
        <f t="shared" si="75"/>
        <v>6599.3435704091371</v>
      </c>
      <c r="H177" s="3">
        <f t="shared" si="75"/>
        <v>611.82793198321576</v>
      </c>
      <c r="I177" s="3">
        <f t="shared" si="75"/>
        <v>1884.1981754610176</v>
      </c>
      <c r="J177" s="3">
        <f t="shared" si="75"/>
        <v>1629.3733468882815</v>
      </c>
      <c r="K177" s="3">
        <f t="shared" si="75"/>
        <v>4308.7610687569822</v>
      </c>
      <c r="L177" s="93">
        <f t="shared" si="75"/>
        <v>27280.48972667725</v>
      </c>
      <c r="M177" s="93">
        <f t="shared" si="75"/>
        <v>12283.426330887454</v>
      </c>
      <c r="N177" s="93">
        <f t="shared" ref="N177" si="76">N37+N51+N93+N121</f>
        <v>13140.826504467279</v>
      </c>
      <c r="O177" s="67">
        <f t="shared" si="66"/>
        <v>89455.844470283933</v>
      </c>
    </row>
    <row r="178" spans="1:16" x14ac:dyDescent="0.25">
      <c r="A178" s="565"/>
      <c r="B178" s="11" t="s">
        <v>5</v>
      </c>
      <c r="C178" s="3">
        <f t="shared" ref="C178:M178" si="77">C38+C52+C94+C122</f>
        <v>0</v>
      </c>
      <c r="D178" s="3">
        <f t="shared" si="77"/>
        <v>0</v>
      </c>
      <c r="E178" s="3">
        <f t="shared" si="77"/>
        <v>0</v>
      </c>
      <c r="F178" s="3">
        <f t="shared" si="77"/>
        <v>0</v>
      </c>
      <c r="G178" s="3">
        <f t="shared" si="77"/>
        <v>0</v>
      </c>
      <c r="H178" s="3">
        <f t="shared" si="77"/>
        <v>0</v>
      </c>
      <c r="I178" s="3">
        <f t="shared" si="77"/>
        <v>0</v>
      </c>
      <c r="J178" s="3">
        <f t="shared" si="77"/>
        <v>153.9</v>
      </c>
      <c r="K178" s="3">
        <f t="shared" si="77"/>
        <v>0</v>
      </c>
      <c r="L178" s="93">
        <f t="shared" si="77"/>
        <v>0</v>
      </c>
      <c r="M178" s="93">
        <f t="shared" si="77"/>
        <v>0</v>
      </c>
      <c r="N178" s="93">
        <f t="shared" ref="N178" si="78">N38+N52+N94+N122</f>
        <v>0</v>
      </c>
      <c r="O178" s="67">
        <f t="shared" si="66"/>
        <v>153.9</v>
      </c>
    </row>
    <row r="179" spans="1:16" x14ac:dyDescent="0.25">
      <c r="A179" s="565"/>
      <c r="B179" s="11" t="s">
        <v>6</v>
      </c>
      <c r="C179" s="3">
        <f t="shared" ref="C179:M179" si="79">C39+C53+C95+C123</f>
        <v>0</v>
      </c>
      <c r="D179" s="3">
        <f t="shared" si="79"/>
        <v>0</v>
      </c>
      <c r="E179" s="3">
        <f t="shared" si="79"/>
        <v>0</v>
      </c>
      <c r="F179" s="3">
        <f t="shared" si="79"/>
        <v>0</v>
      </c>
      <c r="G179" s="3">
        <f t="shared" si="79"/>
        <v>0</v>
      </c>
      <c r="H179" s="3">
        <f t="shared" si="79"/>
        <v>0</v>
      </c>
      <c r="I179" s="3">
        <f t="shared" si="79"/>
        <v>0</v>
      </c>
      <c r="J179" s="3">
        <f t="shared" si="79"/>
        <v>0</v>
      </c>
      <c r="K179" s="3">
        <f t="shared" si="79"/>
        <v>0</v>
      </c>
      <c r="L179" s="93">
        <f t="shared" si="79"/>
        <v>0</v>
      </c>
      <c r="M179" s="93">
        <f t="shared" si="79"/>
        <v>0</v>
      </c>
      <c r="N179" s="93">
        <f t="shared" ref="N179" si="80">N39+N53+N95+N123</f>
        <v>0</v>
      </c>
      <c r="O179" s="67">
        <f t="shared" si="66"/>
        <v>0</v>
      </c>
    </row>
    <row r="180" spans="1:16" x14ac:dyDescent="0.25">
      <c r="A180" s="565"/>
      <c r="B180" s="11" t="s">
        <v>7</v>
      </c>
      <c r="C180" s="3">
        <f t="shared" ref="C180:M180" si="81">C40+C54+C96+C124</f>
        <v>0</v>
      </c>
      <c r="D180" s="3">
        <f t="shared" si="81"/>
        <v>0</v>
      </c>
      <c r="E180" s="3">
        <f t="shared" si="81"/>
        <v>0</v>
      </c>
      <c r="F180" s="3">
        <f t="shared" si="81"/>
        <v>3789.9150441399979</v>
      </c>
      <c r="G180" s="3">
        <f t="shared" si="81"/>
        <v>2459.3165680000002</v>
      </c>
      <c r="H180" s="3">
        <f t="shared" si="81"/>
        <v>491.86331360000003</v>
      </c>
      <c r="I180" s="3">
        <f t="shared" si="81"/>
        <v>0</v>
      </c>
      <c r="J180" s="3">
        <f t="shared" si="81"/>
        <v>0</v>
      </c>
      <c r="K180" s="3">
        <f t="shared" si="81"/>
        <v>0</v>
      </c>
      <c r="L180" s="93">
        <f t="shared" si="81"/>
        <v>4443.9350801999999</v>
      </c>
      <c r="M180" s="93">
        <f t="shared" si="81"/>
        <v>0</v>
      </c>
      <c r="N180" s="93">
        <f t="shared" ref="N180" si="82">N40+N54+N96+N124</f>
        <v>2459.3165680000002</v>
      </c>
      <c r="O180" s="67">
        <f t="shared" si="66"/>
        <v>13644.346573939998</v>
      </c>
    </row>
    <row r="181" spans="1:16" x14ac:dyDescent="0.25">
      <c r="A181" s="565"/>
      <c r="B181" s="11" t="s">
        <v>8</v>
      </c>
      <c r="C181" s="3">
        <f t="shared" ref="C181:M181" si="83">C41+C55+C97+C125</f>
        <v>0</v>
      </c>
      <c r="D181" s="3">
        <f t="shared" si="83"/>
        <v>0</v>
      </c>
      <c r="E181" s="3">
        <f t="shared" si="83"/>
        <v>0</v>
      </c>
      <c r="F181" s="3">
        <f t="shared" si="83"/>
        <v>0</v>
      </c>
      <c r="G181" s="3">
        <f t="shared" si="83"/>
        <v>34156.015013818338</v>
      </c>
      <c r="H181" s="3">
        <f t="shared" si="83"/>
        <v>0</v>
      </c>
      <c r="I181" s="3">
        <f t="shared" si="83"/>
        <v>29445.731029675426</v>
      </c>
      <c r="J181" s="3">
        <f t="shared" si="83"/>
        <v>0</v>
      </c>
      <c r="K181" s="3">
        <f t="shared" si="83"/>
        <v>110.99911299999999</v>
      </c>
      <c r="L181" s="93">
        <f t="shared" si="83"/>
        <v>23838.595908765659</v>
      </c>
      <c r="M181" s="93">
        <f t="shared" si="83"/>
        <v>150.66368013333332</v>
      </c>
      <c r="N181" s="93">
        <f t="shared" ref="N181" si="84">N41+N55+N97+N125</f>
        <v>22938.110604877955</v>
      </c>
      <c r="O181" s="67">
        <f t="shared" si="66"/>
        <v>110640.1153502707</v>
      </c>
    </row>
    <row r="182" spans="1:16" ht="15.75" thickBot="1" x14ac:dyDescent="0.3">
      <c r="A182" s="566"/>
      <c r="B182" s="176" t="s">
        <v>41</v>
      </c>
      <c r="C182" s="3">
        <f t="shared" ref="C182:M182" si="85">C42+C56+C98+C126</f>
        <v>0</v>
      </c>
      <c r="D182" s="3">
        <f t="shared" si="85"/>
        <v>0</v>
      </c>
      <c r="E182" s="3">
        <f t="shared" si="85"/>
        <v>0</v>
      </c>
      <c r="F182" s="3">
        <f t="shared" si="85"/>
        <v>0</v>
      </c>
      <c r="G182" s="3">
        <f t="shared" si="85"/>
        <v>0</v>
      </c>
      <c r="H182" s="3">
        <f t="shared" si="85"/>
        <v>0</v>
      </c>
      <c r="I182" s="3">
        <f t="shared" si="85"/>
        <v>0</v>
      </c>
      <c r="J182" s="3">
        <f t="shared" si="85"/>
        <v>0</v>
      </c>
      <c r="K182" s="3">
        <f t="shared" si="85"/>
        <v>0</v>
      </c>
      <c r="L182" s="93">
        <f t="shared" si="85"/>
        <v>0</v>
      </c>
      <c r="M182" s="93">
        <f t="shared" si="85"/>
        <v>0</v>
      </c>
      <c r="N182" s="93">
        <f t="shared" ref="N182" si="86">N42+N56+N98+N126</f>
        <v>0</v>
      </c>
      <c r="O182" s="67">
        <f t="shared" si="66"/>
        <v>0</v>
      </c>
    </row>
    <row r="183" spans="1:16" ht="15.75" thickBot="1" x14ac:dyDescent="0.3">
      <c r="B183" s="177" t="s">
        <v>42</v>
      </c>
      <c r="C183" s="178">
        <f t="shared" ref="C183" si="87">SUM(C172:C182)</f>
        <v>0</v>
      </c>
      <c r="D183" s="178">
        <f t="shared" ref="D183:M183" si="88">SUM(D172:D182)</f>
        <v>0</v>
      </c>
      <c r="E183" s="178">
        <f t="shared" si="88"/>
        <v>465481.80280725943</v>
      </c>
      <c r="F183" s="178">
        <f t="shared" si="88"/>
        <v>1152109.531402979</v>
      </c>
      <c r="G183" s="178">
        <f t="shared" si="88"/>
        <v>1370548.5344791396</v>
      </c>
      <c r="H183" s="178">
        <f t="shared" si="88"/>
        <v>946488.56959632051</v>
      </c>
      <c r="I183" s="178">
        <f t="shared" si="88"/>
        <v>737526.53818201029</v>
      </c>
      <c r="J183" s="178">
        <f t="shared" si="88"/>
        <v>161152.50213229298</v>
      </c>
      <c r="K183" s="178">
        <f t="shared" si="88"/>
        <v>595737.62274752301</v>
      </c>
      <c r="L183" s="179">
        <f t="shared" si="88"/>
        <v>703962.66813022888</v>
      </c>
      <c r="M183" s="179">
        <f t="shared" si="88"/>
        <v>645856.94539306872</v>
      </c>
      <c r="N183" s="179">
        <f t="shared" ref="N183" si="89">SUM(N172:N182)</f>
        <v>907603.97542874643</v>
      </c>
      <c r="O183" s="70">
        <f t="shared" si="66"/>
        <v>7686468.6902995678</v>
      </c>
      <c r="P183" s="284">
        <f>SUM(C32:N42,C46:N56,C88:N98,C116:N126)</f>
        <v>7686468.6902995771</v>
      </c>
    </row>
    <row r="184" spans="1:16" ht="15.75" thickBot="1" x14ac:dyDescent="0.3">
      <c r="M184" s="567" t="s">
        <v>148</v>
      </c>
      <c r="N184" s="568"/>
      <c r="O184" s="369">
        <f>O169+O183+O155</f>
        <v>54547785.762876965</v>
      </c>
      <c r="P184" s="370">
        <f>P170+P183+P155</f>
        <v>54547785.762877002</v>
      </c>
    </row>
    <row r="185" spans="1:16" x14ac:dyDescent="0.25">
      <c r="O185"/>
      <c r="P185" s="353" t="s">
        <v>227</v>
      </c>
    </row>
    <row r="186" spans="1:16" s="185" customFormat="1" x14ac:dyDescent="0.25">
      <c r="A186" s="184"/>
      <c r="B186" s="267" t="s">
        <v>171</v>
      </c>
      <c r="C186" s="268"/>
      <c r="D186" s="268"/>
      <c r="E186" s="268"/>
      <c r="F186" s="268"/>
      <c r="G186" s="268"/>
      <c r="H186" s="268"/>
      <c r="I186" s="268"/>
      <c r="J186" s="268"/>
      <c r="K186" s="268"/>
      <c r="L186" s="268"/>
      <c r="M186" s="268"/>
      <c r="N186" s="268"/>
      <c r="O186" s="269"/>
      <c r="P186" s="354">
        <f>O184+C72</f>
        <v>55134342.97704228</v>
      </c>
    </row>
    <row r="187" spans="1:16" s="185" customFormat="1" x14ac:dyDescent="0.25">
      <c r="A187" s="184"/>
      <c r="B187" s="268" t="s">
        <v>0</v>
      </c>
      <c r="C187" s="270">
        <f>C158+C172+C144</f>
        <v>0</v>
      </c>
      <c r="D187" s="270">
        <f t="shared" ref="D187:N187" si="90">D158+D172+D144</f>
        <v>0</v>
      </c>
      <c r="E187" s="270">
        <f t="shared" si="90"/>
        <v>0</v>
      </c>
      <c r="F187" s="270">
        <f t="shared" si="90"/>
        <v>0</v>
      </c>
      <c r="G187" s="270">
        <f t="shared" si="90"/>
        <v>0</v>
      </c>
      <c r="H187" s="270">
        <f t="shared" si="90"/>
        <v>10947.688200895</v>
      </c>
      <c r="I187" s="270">
        <f t="shared" si="90"/>
        <v>17537.526214891332</v>
      </c>
      <c r="J187" s="270">
        <f t="shared" si="90"/>
        <v>9413.6793942524164</v>
      </c>
      <c r="K187" s="270">
        <f t="shared" si="90"/>
        <v>4824.9775594974999</v>
      </c>
      <c r="L187" s="270">
        <f t="shared" si="90"/>
        <v>4379.0752803579999</v>
      </c>
      <c r="M187" s="270">
        <f t="shared" si="90"/>
        <v>2635.4399193185</v>
      </c>
      <c r="N187" s="270">
        <f t="shared" si="90"/>
        <v>52923.377803567251</v>
      </c>
      <c r="O187" s="270">
        <f>SUM(C187:N187)</f>
        <v>102661.76437278</v>
      </c>
    </row>
    <row r="188" spans="1:16" s="185" customFormat="1" x14ac:dyDescent="0.25">
      <c r="A188" s="184"/>
      <c r="B188" s="268" t="s">
        <v>1</v>
      </c>
      <c r="C188" s="357">
        <f t="shared" ref="C188:N188" si="91">C159+C173+C145</f>
        <v>53231.027555655281</v>
      </c>
      <c r="D188" s="270">
        <f t="shared" si="91"/>
        <v>1455208.2811148325</v>
      </c>
      <c r="E188" s="270">
        <f t="shared" si="91"/>
        <v>1795479.6518877679</v>
      </c>
      <c r="F188" s="270">
        <f t="shared" si="91"/>
        <v>1852441.649814405</v>
      </c>
      <c r="G188" s="270">
        <f t="shared" si="91"/>
        <v>2724964.5227467245</v>
      </c>
      <c r="H188" s="270">
        <f t="shared" si="91"/>
        <v>3012500.5815792666</v>
      </c>
      <c r="I188" s="270">
        <f t="shared" si="91"/>
        <v>3314982.9983340129</v>
      </c>
      <c r="J188" s="270">
        <f t="shared" si="91"/>
        <v>2949430.9380642208</v>
      </c>
      <c r="K188" s="270">
        <f t="shared" si="91"/>
        <v>2776188.6298633199</v>
      </c>
      <c r="L188" s="270">
        <f t="shared" si="91"/>
        <v>2824406.3973710244</v>
      </c>
      <c r="M188" s="270">
        <f t="shared" si="91"/>
        <v>2247839.5029695062</v>
      </c>
      <c r="N188" s="270">
        <f t="shared" si="91"/>
        <v>6058896.2597782621</v>
      </c>
      <c r="O188" s="270">
        <f t="shared" ref="O188:O198" si="92">SUM(C188:N188)</f>
        <v>31065570.441078994</v>
      </c>
    </row>
    <row r="189" spans="1:16" s="185" customFormat="1" x14ac:dyDescent="0.25">
      <c r="A189" s="184"/>
      <c r="B189" s="268" t="s">
        <v>2</v>
      </c>
      <c r="C189" s="270">
        <f t="shared" ref="C189:N189" si="93">C160+C174+C146</f>
        <v>0</v>
      </c>
      <c r="D189" s="270">
        <f t="shared" si="93"/>
        <v>0</v>
      </c>
      <c r="E189" s="270">
        <f t="shared" si="93"/>
        <v>0</v>
      </c>
      <c r="F189" s="270">
        <f t="shared" si="93"/>
        <v>0</v>
      </c>
      <c r="G189" s="270">
        <f t="shared" si="93"/>
        <v>0</v>
      </c>
      <c r="H189" s="270">
        <f t="shared" si="93"/>
        <v>0</v>
      </c>
      <c r="I189" s="270">
        <f t="shared" si="93"/>
        <v>0</v>
      </c>
      <c r="J189" s="270">
        <f t="shared" si="93"/>
        <v>0</v>
      </c>
      <c r="K189" s="270">
        <f t="shared" si="93"/>
        <v>0</v>
      </c>
      <c r="L189" s="270">
        <f t="shared" si="93"/>
        <v>0</v>
      </c>
      <c r="M189" s="270">
        <f t="shared" si="93"/>
        <v>0</v>
      </c>
      <c r="N189" s="270">
        <f t="shared" si="93"/>
        <v>0</v>
      </c>
      <c r="O189" s="270">
        <f t="shared" si="92"/>
        <v>0</v>
      </c>
    </row>
    <row r="190" spans="1:16" s="185" customFormat="1" x14ac:dyDescent="0.25">
      <c r="A190" s="184"/>
      <c r="B190" s="268" t="s">
        <v>9</v>
      </c>
      <c r="C190" s="270">
        <f t="shared" ref="C190:N190" si="94">C161+C175+C147</f>
        <v>38853.351228153449</v>
      </c>
      <c r="D190" s="270">
        <f t="shared" si="94"/>
        <v>670196.70448922948</v>
      </c>
      <c r="E190" s="270">
        <f t="shared" si="94"/>
        <v>1885767.5979041215</v>
      </c>
      <c r="F190" s="270">
        <f t="shared" si="94"/>
        <v>1692559.5349412162</v>
      </c>
      <c r="G190" s="270">
        <f t="shared" si="94"/>
        <v>2677205.0162481759</v>
      </c>
      <c r="H190" s="270">
        <f t="shared" si="94"/>
        <v>2047901.1995175893</v>
      </c>
      <c r="I190" s="270">
        <f t="shared" si="94"/>
        <v>2099899.4027418802</v>
      </c>
      <c r="J190" s="270">
        <f t="shared" si="94"/>
        <v>2186285.3075011773</v>
      </c>
      <c r="K190" s="270">
        <f t="shared" si="94"/>
        <v>1668765.4979637314</v>
      </c>
      <c r="L190" s="270">
        <f t="shared" si="94"/>
        <v>1737689.1733153332</v>
      </c>
      <c r="M190" s="270">
        <f t="shared" si="94"/>
        <v>1257368.3228030358</v>
      </c>
      <c r="N190" s="270">
        <f t="shared" si="94"/>
        <v>3839782.0497351689</v>
      </c>
      <c r="O190" s="270">
        <f t="shared" si="92"/>
        <v>21802273.158388816</v>
      </c>
    </row>
    <row r="191" spans="1:16" s="185" customFormat="1" x14ac:dyDescent="0.25">
      <c r="A191" s="184"/>
      <c r="B191" s="268" t="s">
        <v>3</v>
      </c>
      <c r="C191" s="270">
        <f t="shared" ref="C191:N191" si="95">C162+C176+C148</f>
        <v>0</v>
      </c>
      <c r="D191" s="270">
        <f t="shared" si="95"/>
        <v>0</v>
      </c>
      <c r="E191" s="270">
        <f t="shared" si="95"/>
        <v>32134.27909149864</v>
      </c>
      <c r="F191" s="270">
        <f t="shared" si="95"/>
        <v>42712.30801992942</v>
      </c>
      <c r="G191" s="270">
        <f t="shared" si="95"/>
        <v>89296.768024696124</v>
      </c>
      <c r="H191" s="270">
        <f t="shared" si="95"/>
        <v>88021.315271587111</v>
      </c>
      <c r="I191" s="270">
        <f t="shared" si="95"/>
        <v>92226.18174099733</v>
      </c>
      <c r="J191" s="270">
        <f t="shared" si="95"/>
        <v>14269.106499732416</v>
      </c>
      <c r="K191" s="270">
        <f t="shared" si="95"/>
        <v>168169.98605725824</v>
      </c>
      <c r="L191" s="270">
        <f t="shared" si="95"/>
        <v>145158.43736060977</v>
      </c>
      <c r="M191" s="270">
        <f t="shared" si="95"/>
        <v>199189.27108681592</v>
      </c>
      <c r="N191" s="270">
        <f t="shared" si="95"/>
        <v>158864.81370257353</v>
      </c>
      <c r="O191" s="270">
        <f t="shared" si="92"/>
        <v>1030042.4668556985</v>
      </c>
    </row>
    <row r="192" spans="1:16" s="185" customFormat="1" x14ac:dyDescent="0.25">
      <c r="A192" s="184"/>
      <c r="B192" s="268" t="s">
        <v>4</v>
      </c>
      <c r="C192" s="270">
        <f t="shared" ref="C192:N192" si="96">C163+C177+C149</f>
        <v>0</v>
      </c>
      <c r="D192" s="270">
        <f t="shared" si="96"/>
        <v>7383.288654450148</v>
      </c>
      <c r="E192" s="270">
        <f t="shared" si="96"/>
        <v>4935.4063757264075</v>
      </c>
      <c r="F192" s="270">
        <f t="shared" si="96"/>
        <v>36825.681400552814</v>
      </c>
      <c r="G192" s="270">
        <f t="shared" si="96"/>
        <v>9622.0322141773177</v>
      </c>
      <c r="H192" s="270">
        <f t="shared" si="96"/>
        <v>6699.8727434034063</v>
      </c>
      <c r="I192" s="270">
        <f t="shared" si="96"/>
        <v>8188.5227773427823</v>
      </c>
      <c r="J192" s="270">
        <f t="shared" si="96"/>
        <v>5806.574436602019</v>
      </c>
      <c r="K192" s="270">
        <f t="shared" si="96"/>
        <v>26920.085744981559</v>
      </c>
      <c r="L192" s="270">
        <f t="shared" si="96"/>
        <v>33634.535001101904</v>
      </c>
      <c r="M192" s="270">
        <f t="shared" si="96"/>
        <v>17221.909542512949</v>
      </c>
      <c r="N192" s="270">
        <f t="shared" si="96"/>
        <v>30083.885979653613</v>
      </c>
      <c r="O192" s="270">
        <f t="shared" si="92"/>
        <v>187321.79487050493</v>
      </c>
    </row>
    <row r="193" spans="1:19" s="185" customFormat="1" x14ac:dyDescent="0.25">
      <c r="A193" s="184"/>
      <c r="B193" s="268" t="s">
        <v>5</v>
      </c>
      <c r="C193" s="270">
        <f t="shared" ref="C193:N193" si="97">C164+C178+C150</f>
        <v>0</v>
      </c>
      <c r="D193" s="270">
        <f t="shared" si="97"/>
        <v>5197.3180000001958</v>
      </c>
      <c r="E193" s="270">
        <f t="shared" si="97"/>
        <v>4724.9040000001396</v>
      </c>
      <c r="F193" s="270">
        <f t="shared" si="97"/>
        <v>6527.274000000245</v>
      </c>
      <c r="G193" s="270">
        <f t="shared" si="97"/>
        <v>2503.2500000001032</v>
      </c>
      <c r="H193" s="270">
        <f t="shared" si="97"/>
        <v>7178.666000000193</v>
      </c>
      <c r="I193" s="270">
        <f t="shared" si="97"/>
        <v>6511.9420000002083</v>
      </c>
      <c r="J193" s="270">
        <f t="shared" si="97"/>
        <v>6988.5780000001687</v>
      </c>
      <c r="K193" s="270">
        <f t="shared" si="97"/>
        <v>6118.4660000001659</v>
      </c>
      <c r="L193" s="270">
        <f t="shared" si="97"/>
        <v>6291.6740000002219</v>
      </c>
      <c r="M193" s="270">
        <f t="shared" si="97"/>
        <v>3459.7680000001142</v>
      </c>
      <c r="N193" s="270">
        <f t="shared" si="97"/>
        <v>9669.0120000003571</v>
      </c>
      <c r="O193" s="270">
        <f t="shared" si="92"/>
        <v>65170.852000002116</v>
      </c>
    </row>
    <row r="194" spans="1:19" s="185" customFormat="1" x14ac:dyDescent="0.25">
      <c r="A194" s="184"/>
      <c r="B194" s="268" t="s">
        <v>6</v>
      </c>
      <c r="C194" s="270">
        <f t="shared" ref="C194:N194" si="98">C165+C179+C151</f>
        <v>0</v>
      </c>
      <c r="D194" s="270">
        <f t="shared" si="98"/>
        <v>0</v>
      </c>
      <c r="E194" s="270">
        <f t="shared" si="98"/>
        <v>0</v>
      </c>
      <c r="F194" s="270">
        <f t="shared" si="98"/>
        <v>0</v>
      </c>
      <c r="G194" s="270">
        <f t="shared" si="98"/>
        <v>0</v>
      </c>
      <c r="H194" s="270">
        <f t="shared" si="98"/>
        <v>0</v>
      </c>
      <c r="I194" s="270">
        <f t="shared" si="98"/>
        <v>0</v>
      </c>
      <c r="J194" s="270">
        <f t="shared" si="98"/>
        <v>0</v>
      </c>
      <c r="K194" s="270">
        <f t="shared" si="98"/>
        <v>0</v>
      </c>
      <c r="L194" s="270">
        <f t="shared" si="98"/>
        <v>0</v>
      </c>
      <c r="M194" s="270">
        <f t="shared" si="98"/>
        <v>0</v>
      </c>
      <c r="N194" s="270">
        <f t="shared" si="98"/>
        <v>0</v>
      </c>
      <c r="O194" s="270">
        <f t="shared" si="92"/>
        <v>0</v>
      </c>
    </row>
    <row r="195" spans="1:19" s="185" customFormat="1" x14ac:dyDescent="0.25">
      <c r="A195" s="184"/>
      <c r="B195" s="268" t="s">
        <v>7</v>
      </c>
      <c r="C195" s="270">
        <f t="shared" ref="C195:N195" si="99">C166+C180+C152</f>
        <v>0</v>
      </c>
      <c r="D195" s="270">
        <f t="shared" si="99"/>
        <v>0</v>
      </c>
      <c r="E195" s="270">
        <f t="shared" si="99"/>
        <v>0</v>
      </c>
      <c r="F195" s="270">
        <f t="shared" si="99"/>
        <v>3789.9150441399979</v>
      </c>
      <c r="G195" s="270">
        <f t="shared" si="99"/>
        <v>2459.3165680000002</v>
      </c>
      <c r="H195" s="270">
        <f t="shared" si="99"/>
        <v>491.86331360000003</v>
      </c>
      <c r="I195" s="270">
        <f t="shared" si="99"/>
        <v>0</v>
      </c>
      <c r="J195" s="270">
        <f t="shared" si="99"/>
        <v>0</v>
      </c>
      <c r="K195" s="270">
        <f t="shared" si="99"/>
        <v>0</v>
      </c>
      <c r="L195" s="270">
        <f t="shared" si="99"/>
        <v>4443.9350801999999</v>
      </c>
      <c r="M195" s="270">
        <f t="shared" si="99"/>
        <v>0</v>
      </c>
      <c r="N195" s="270">
        <f t="shared" si="99"/>
        <v>2459.3165680000002</v>
      </c>
      <c r="O195" s="270">
        <f t="shared" si="92"/>
        <v>13644.346573939998</v>
      </c>
    </row>
    <row r="196" spans="1:19" s="185" customFormat="1" x14ac:dyDescent="0.25">
      <c r="A196" s="184"/>
      <c r="B196" s="268" t="s">
        <v>8</v>
      </c>
      <c r="C196" s="270">
        <f t="shared" ref="C196:N196" si="100">C167+C181+C153</f>
        <v>0</v>
      </c>
      <c r="D196" s="270">
        <f t="shared" si="100"/>
        <v>11179.602821211029</v>
      </c>
      <c r="E196" s="270">
        <f t="shared" si="100"/>
        <v>18883.909057274192</v>
      </c>
      <c r="F196" s="270">
        <f t="shared" si="100"/>
        <v>12756.623085203095</v>
      </c>
      <c r="G196" s="270">
        <f t="shared" si="100"/>
        <v>36691.701198959396</v>
      </c>
      <c r="H196" s="270">
        <f t="shared" si="100"/>
        <v>26195.29816886405</v>
      </c>
      <c r="I196" s="270">
        <f t="shared" si="100"/>
        <v>43825.635755873962</v>
      </c>
      <c r="J196" s="270">
        <f t="shared" si="100"/>
        <v>18337.105361510457</v>
      </c>
      <c r="K196" s="270">
        <f t="shared" si="100"/>
        <v>3126.5959543348222</v>
      </c>
      <c r="L196" s="270">
        <f t="shared" si="100"/>
        <v>34010.466121577643</v>
      </c>
      <c r="M196" s="270">
        <f t="shared" si="100"/>
        <v>13776.641305451682</v>
      </c>
      <c r="N196" s="270">
        <f t="shared" si="100"/>
        <v>62317.359905968864</v>
      </c>
      <c r="O196" s="270">
        <f t="shared" si="92"/>
        <v>281100.9387362292</v>
      </c>
    </row>
    <row r="197" spans="1:19" s="185" customFormat="1" x14ac:dyDescent="0.25">
      <c r="A197" s="184"/>
      <c r="B197" s="268" t="s">
        <v>41</v>
      </c>
      <c r="C197" s="270">
        <f t="shared" ref="C197:N197" si="101">C168+C182+C154</f>
        <v>0</v>
      </c>
      <c r="D197" s="270">
        <f t="shared" si="101"/>
        <v>0</v>
      </c>
      <c r="E197" s="270">
        <f t="shared" si="101"/>
        <v>0</v>
      </c>
      <c r="F197" s="270">
        <f t="shared" si="101"/>
        <v>0</v>
      </c>
      <c r="G197" s="270">
        <f t="shared" si="101"/>
        <v>0</v>
      </c>
      <c r="H197" s="270">
        <f t="shared" si="101"/>
        <v>0</v>
      </c>
      <c r="I197" s="270">
        <f t="shared" si="101"/>
        <v>0</v>
      </c>
      <c r="J197" s="270">
        <f t="shared" si="101"/>
        <v>0</v>
      </c>
      <c r="K197" s="270">
        <f t="shared" si="101"/>
        <v>0</v>
      </c>
      <c r="L197" s="270">
        <f t="shared" si="101"/>
        <v>0</v>
      </c>
      <c r="M197" s="270">
        <f t="shared" si="101"/>
        <v>0</v>
      </c>
      <c r="N197" s="270">
        <f t="shared" si="101"/>
        <v>0</v>
      </c>
      <c r="O197" s="270">
        <f t="shared" si="92"/>
        <v>0</v>
      </c>
    </row>
    <row r="198" spans="1:19" s="185" customFormat="1" x14ac:dyDescent="0.25">
      <c r="A198" s="184"/>
      <c r="B198" s="268" t="s">
        <v>42</v>
      </c>
      <c r="C198" s="357">
        <f>SUM(C187:C197)</f>
        <v>92084.37878380873</v>
      </c>
      <c r="D198" s="270">
        <f t="shared" ref="D198:N198" si="102">SUM(D187:D197)</f>
        <v>2149165.1950797229</v>
      </c>
      <c r="E198" s="270">
        <f t="shared" si="102"/>
        <v>3741925.7483163886</v>
      </c>
      <c r="F198" s="270">
        <f t="shared" si="102"/>
        <v>3647612.9863054473</v>
      </c>
      <c r="G198" s="270">
        <f t="shared" si="102"/>
        <v>5542742.6070007347</v>
      </c>
      <c r="H198" s="270">
        <f t="shared" si="102"/>
        <v>5199936.4847952062</v>
      </c>
      <c r="I198" s="270">
        <f t="shared" si="102"/>
        <v>5583172.2095649987</v>
      </c>
      <c r="J198" s="270">
        <f t="shared" si="102"/>
        <v>5190531.2892574947</v>
      </c>
      <c r="K198" s="270">
        <f t="shared" si="102"/>
        <v>4654114.2391431229</v>
      </c>
      <c r="L198" s="270">
        <f t="shared" si="102"/>
        <v>4790013.6935302066</v>
      </c>
      <c r="M198" s="270">
        <f t="shared" si="102"/>
        <v>3741490.8556266413</v>
      </c>
      <c r="N198" s="270">
        <f t="shared" si="102"/>
        <v>10214996.075473197</v>
      </c>
      <c r="O198" s="365">
        <f t="shared" si="92"/>
        <v>54547785.762876973</v>
      </c>
    </row>
    <row r="199" spans="1:19" s="185" customFormat="1" x14ac:dyDescent="0.25">
      <c r="A199" s="184"/>
      <c r="B199" s="268"/>
      <c r="C199" s="268"/>
      <c r="D199" s="268"/>
      <c r="E199" s="268"/>
      <c r="F199" s="268"/>
      <c r="G199" s="268"/>
      <c r="H199" s="268"/>
      <c r="I199" s="268"/>
      <c r="J199" s="268"/>
      <c r="K199" s="268"/>
      <c r="L199" s="268"/>
      <c r="M199" s="268"/>
      <c r="N199" s="268"/>
      <c r="O199" s="269"/>
    </row>
    <row r="200" spans="1:19" s="185" customFormat="1" x14ac:dyDescent="0.25">
      <c r="A200" s="184"/>
      <c r="B200" s="268"/>
      <c r="C200" s="268"/>
      <c r="D200" s="268"/>
      <c r="E200" s="268"/>
      <c r="F200" s="268"/>
      <c r="G200" s="268"/>
      <c r="H200" s="268"/>
      <c r="I200" s="268"/>
      <c r="J200" s="268"/>
      <c r="K200" s="268"/>
      <c r="L200" s="268"/>
      <c r="M200" s="268"/>
      <c r="N200" s="360" t="s">
        <v>172</v>
      </c>
      <c r="O200" s="361">
        <f>SUM(C4:N14,C18:N28,C32:N42,C46:N56,C60:N70,C74:N84,C88:N98,C102:N112,C116:N126,C130:N140,C144:N154)</f>
        <v>54547785.762877017</v>
      </c>
      <c r="P200" s="360" t="s">
        <v>237</v>
      </c>
      <c r="Q200" s="362"/>
      <c r="R200" s="362"/>
      <c r="S200" s="362"/>
    </row>
    <row r="201" spans="1:19" x14ac:dyDescent="0.25">
      <c r="N201" s="363" t="s">
        <v>172</v>
      </c>
      <c r="O201" s="364" t="str">
        <f>IF(ROUND(O184,5)=ROUND(O200,5),"ok","SUM ERROR")</f>
        <v>ok</v>
      </c>
      <c r="P201" s="323"/>
      <c r="Q201" s="323"/>
      <c r="R201" s="323"/>
      <c r="S201" s="323"/>
    </row>
    <row r="203" spans="1:19" x14ac:dyDescent="0.25">
      <c r="N203" s="359" t="s">
        <v>172</v>
      </c>
      <c r="O203" s="366">
        <f>O200+C72</f>
        <v>55134342.977042332</v>
      </c>
      <c r="P203" s="367" t="s">
        <v>236</v>
      </c>
      <c r="Q203" s="353"/>
      <c r="R203" s="353"/>
      <c r="S203" s="353"/>
    </row>
    <row r="204" spans="1:19" x14ac:dyDescent="0.25">
      <c r="N204" s="359" t="s">
        <v>172</v>
      </c>
      <c r="O204" s="368" t="str">
        <f>IF(ROUND(P186,5)=ROUND(O203,5),"ok","SUM ERROR")</f>
        <v>ok</v>
      </c>
    </row>
  </sheetData>
  <mergeCells count="15">
    <mergeCell ref="A74:A84"/>
    <mergeCell ref="A88:A98"/>
    <mergeCell ref="A32:A42"/>
    <mergeCell ref="A116:A126"/>
    <mergeCell ref="M184:N184"/>
    <mergeCell ref="A172:A182"/>
    <mergeCell ref="A158:A168"/>
    <mergeCell ref="A102:A112"/>
    <mergeCell ref="A130:A140"/>
    <mergeCell ref="A144:A154"/>
    <mergeCell ref="C1:N1"/>
    <mergeCell ref="A4:A14"/>
    <mergeCell ref="A18:A28"/>
    <mergeCell ref="A46:A56"/>
    <mergeCell ref="A60:A70"/>
  </mergeCells>
  <conditionalFormatting sqref="O201">
    <cfRule type="cellIs" dxfId="3" priority="1" operator="equal">
      <formula>"SUM ERROR"</formula>
    </cfRule>
  </conditionalFormatting>
  <pageMargins left="0.7" right="0.7" top="0.75" bottom="0.75" header="0.3" footer="0.3"/>
  <pageSetup orientation="portrait" r:id="rId1"/>
  <headerFooter>
    <oddFooter>&amp;RSchedule JNG-D7.F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BL215"/>
  <sheetViews>
    <sheetView tabSelected="1" zoomScale="80" zoomScaleNormal="80" workbookViewId="0">
      <pane ySplit="1" topLeftCell="A158" activePane="bottomLeft" state="frozen"/>
      <selection activeCell="V20" sqref="V20"/>
      <selection pane="bottomLeft" activeCell="V20" sqref="V20"/>
    </sheetView>
  </sheetViews>
  <sheetFormatPr defaultRowHeight="15" x14ac:dyDescent="0.25"/>
  <cols>
    <col min="1" max="1" width="8.28515625" style="71" customWidth="1"/>
    <col min="2" max="2" width="19.28515625" bestFit="1" customWidth="1"/>
    <col min="3" max="3" width="12.5703125" bestFit="1" customWidth="1"/>
    <col min="4" max="5" width="12.5703125" customWidth="1"/>
    <col min="6" max="14" width="11.7109375" bestFit="1" customWidth="1"/>
    <col min="15" max="15" width="14" bestFit="1" customWidth="1"/>
    <col min="16" max="16" width="13.42578125" customWidth="1"/>
    <col min="17" max="17" width="8.28515625" customWidth="1"/>
    <col min="18" max="18" width="19.28515625" customWidth="1"/>
    <col min="19" max="28" width="11.5703125" customWidth="1"/>
    <col min="29" max="29" width="12.7109375" customWidth="1"/>
    <col min="30" max="30" width="12" customWidth="1"/>
    <col min="31" max="31" width="13.42578125" customWidth="1"/>
    <col min="32" max="32" width="12.42578125" customWidth="1"/>
    <col min="33" max="33" width="8.28515625" customWidth="1"/>
    <col min="34" max="34" width="19.28515625" customWidth="1"/>
    <col min="35" max="35" width="11" customWidth="1"/>
    <col min="36" max="36" width="11.5703125" customWidth="1"/>
    <col min="37" max="37" width="10.5703125" customWidth="1"/>
    <col min="38" max="38" width="11.5703125" customWidth="1"/>
    <col min="39" max="39" width="10.5703125" customWidth="1"/>
    <col min="40" max="40" width="11.5703125" customWidth="1"/>
    <col min="41" max="41" width="10.5703125" customWidth="1"/>
    <col min="42" max="42" width="11.5703125" customWidth="1"/>
    <col min="43" max="43" width="11.28515625" customWidth="1"/>
    <col min="44" max="44" width="11.5703125" customWidth="1"/>
    <col min="45" max="45" width="11.28515625" customWidth="1"/>
    <col min="46" max="46" width="11.5703125" customWidth="1"/>
    <col min="47" max="47" width="12.5703125" customWidth="1"/>
    <col min="48" max="48" width="13.5703125" customWidth="1"/>
    <col min="49" max="49" width="9.7109375" customWidth="1"/>
    <col min="50" max="50" width="19.28515625" customWidth="1"/>
    <col min="51" max="51" width="10" customWidth="1"/>
    <col min="52" max="52" width="9.42578125" customWidth="1"/>
    <col min="53" max="62" width="10.28515625" customWidth="1"/>
    <col min="63" max="63" width="12.5703125" customWidth="1"/>
    <col min="64" max="64" width="11.42578125" customWidth="1"/>
  </cols>
  <sheetData>
    <row r="1" spans="1:64" ht="33" customHeight="1" x14ac:dyDescent="0.25">
      <c r="C1" s="578" t="s">
        <v>143</v>
      </c>
      <c r="D1" s="579"/>
      <c r="E1" s="579"/>
      <c r="F1" s="579"/>
      <c r="G1" s="579"/>
      <c r="H1" s="579"/>
      <c r="I1" s="579"/>
      <c r="J1" s="579"/>
      <c r="K1" s="579"/>
      <c r="L1" s="579"/>
      <c r="M1" s="579"/>
      <c r="N1" s="580"/>
      <c r="S1" s="558" t="s">
        <v>144</v>
      </c>
      <c r="T1" s="559"/>
      <c r="U1" s="559"/>
      <c r="V1" s="559"/>
      <c r="W1" s="559"/>
      <c r="X1" s="559"/>
      <c r="Y1" s="559"/>
      <c r="Z1" s="559"/>
      <c r="AA1" s="559"/>
      <c r="AB1" s="559"/>
      <c r="AC1" s="559"/>
      <c r="AD1" s="560"/>
      <c r="AI1" s="558" t="s">
        <v>145</v>
      </c>
      <c r="AJ1" s="559"/>
      <c r="AK1" s="559"/>
      <c r="AL1" s="559"/>
      <c r="AM1" s="559"/>
      <c r="AN1" s="559"/>
      <c r="AO1" s="559"/>
      <c r="AP1" s="559"/>
      <c r="AQ1" s="559"/>
      <c r="AR1" s="559"/>
      <c r="AS1" s="559"/>
      <c r="AT1" s="560"/>
      <c r="AY1" s="558" t="s">
        <v>146</v>
      </c>
      <c r="AZ1" s="559"/>
      <c r="BA1" s="559"/>
      <c r="BB1" s="559"/>
      <c r="BC1" s="559"/>
      <c r="BD1" s="559"/>
      <c r="BE1" s="559"/>
      <c r="BF1" s="559"/>
      <c r="BG1" s="559"/>
      <c r="BH1" s="559"/>
      <c r="BI1" s="559"/>
      <c r="BJ1" s="560"/>
      <c r="BL1" s="183"/>
    </row>
    <row r="2" spans="1:64" ht="6" customHeight="1" thickBot="1" x14ac:dyDescent="0.3">
      <c r="C2" s="78"/>
      <c r="D2" s="79"/>
      <c r="E2" s="79"/>
      <c r="F2" s="79"/>
      <c r="G2" s="79"/>
      <c r="H2" s="79"/>
      <c r="I2" s="79"/>
      <c r="J2" s="79"/>
      <c r="K2" s="79"/>
      <c r="L2" s="79"/>
      <c r="M2" s="79"/>
      <c r="N2" s="80"/>
      <c r="S2" s="78"/>
      <c r="T2" s="79"/>
      <c r="U2" s="79"/>
      <c r="V2" s="79"/>
      <c r="W2" s="79"/>
      <c r="X2" s="79"/>
      <c r="Y2" s="79"/>
      <c r="Z2" s="79"/>
      <c r="AA2" s="79"/>
      <c r="AB2" s="79"/>
      <c r="AC2" s="79"/>
      <c r="AD2" s="80"/>
      <c r="AI2" s="78"/>
      <c r="AJ2" s="79"/>
      <c r="AK2" s="79"/>
      <c r="AL2" s="79"/>
      <c r="AM2" s="79"/>
      <c r="AN2" s="79"/>
      <c r="AO2" s="79"/>
      <c r="AP2" s="79"/>
      <c r="AQ2" s="79"/>
      <c r="AR2" s="79"/>
      <c r="AS2" s="79"/>
      <c r="AT2" s="80"/>
      <c r="AY2" s="78"/>
      <c r="AZ2" s="79"/>
      <c r="BA2" s="79"/>
      <c r="BB2" s="79"/>
      <c r="BC2" s="79"/>
      <c r="BD2" s="79"/>
      <c r="BE2" s="79"/>
      <c r="BF2" s="79"/>
      <c r="BG2" s="79"/>
      <c r="BH2" s="79"/>
      <c r="BI2" s="79"/>
      <c r="BJ2" s="80"/>
    </row>
    <row r="3" spans="1:64" ht="20.65" customHeight="1" thickBot="1" x14ac:dyDescent="0.3">
      <c r="B3" s="173" t="s">
        <v>35</v>
      </c>
      <c r="C3" s="174">
        <f>'RES kWh ENTRY'!C3</f>
        <v>45292</v>
      </c>
      <c r="D3" s="174">
        <f>'RES kWh ENTRY'!D3</f>
        <v>45323</v>
      </c>
      <c r="E3" s="174">
        <f>'RES kWh ENTRY'!E3</f>
        <v>45352</v>
      </c>
      <c r="F3" s="174">
        <f>'RES kWh ENTRY'!F3</f>
        <v>45383</v>
      </c>
      <c r="G3" s="174">
        <f>'RES kWh ENTRY'!G3</f>
        <v>45413</v>
      </c>
      <c r="H3" s="174">
        <f>'RES kWh ENTRY'!H3</f>
        <v>45444</v>
      </c>
      <c r="I3" s="174">
        <f>'RES kWh ENTRY'!I3</f>
        <v>45474</v>
      </c>
      <c r="J3" s="174">
        <f>'RES kWh ENTRY'!J3</f>
        <v>45505</v>
      </c>
      <c r="K3" s="174">
        <f>'RES kWh ENTRY'!K3</f>
        <v>45536</v>
      </c>
      <c r="L3" s="174">
        <f>'RES kWh ENTRY'!L3</f>
        <v>45566</v>
      </c>
      <c r="M3" s="174">
        <f>'RES kWh ENTRY'!M3</f>
        <v>45597</v>
      </c>
      <c r="N3" s="181" t="str">
        <f>'RES kWh ENTRY'!N3</f>
        <v>Dec-24 +</v>
      </c>
      <c r="O3" s="175" t="s">
        <v>33</v>
      </c>
      <c r="R3" s="173" t="s">
        <v>35</v>
      </c>
      <c r="S3" s="174">
        <f>C3</f>
        <v>45292</v>
      </c>
      <c r="T3" s="174">
        <f t="shared" ref="T3:AD3" si="0">D3</f>
        <v>45323</v>
      </c>
      <c r="U3" s="174">
        <f t="shared" si="0"/>
        <v>45352</v>
      </c>
      <c r="V3" s="174">
        <f t="shared" si="0"/>
        <v>45383</v>
      </c>
      <c r="W3" s="174">
        <f t="shared" si="0"/>
        <v>45413</v>
      </c>
      <c r="X3" s="174">
        <f t="shared" si="0"/>
        <v>45444</v>
      </c>
      <c r="Y3" s="174">
        <f t="shared" si="0"/>
        <v>45474</v>
      </c>
      <c r="Z3" s="174">
        <f t="shared" si="0"/>
        <v>45505</v>
      </c>
      <c r="AA3" s="174">
        <f t="shared" si="0"/>
        <v>45536</v>
      </c>
      <c r="AB3" s="174">
        <f t="shared" si="0"/>
        <v>45566</v>
      </c>
      <c r="AC3" s="174">
        <f t="shared" si="0"/>
        <v>45597</v>
      </c>
      <c r="AD3" s="181" t="str">
        <f t="shared" si="0"/>
        <v>Dec-24 +</v>
      </c>
      <c r="AE3" s="175" t="s">
        <v>33</v>
      </c>
      <c r="AH3" s="173" t="s">
        <v>35</v>
      </c>
      <c r="AI3" s="174">
        <f>C3</f>
        <v>45292</v>
      </c>
      <c r="AJ3" s="174">
        <f t="shared" ref="AJ3:AT3" si="1">D3</f>
        <v>45323</v>
      </c>
      <c r="AK3" s="174">
        <f t="shared" si="1"/>
        <v>45352</v>
      </c>
      <c r="AL3" s="174">
        <f t="shared" si="1"/>
        <v>45383</v>
      </c>
      <c r="AM3" s="174">
        <f t="shared" si="1"/>
        <v>45413</v>
      </c>
      <c r="AN3" s="174">
        <f t="shared" si="1"/>
        <v>45444</v>
      </c>
      <c r="AO3" s="174">
        <f t="shared" si="1"/>
        <v>45474</v>
      </c>
      <c r="AP3" s="174">
        <f t="shared" si="1"/>
        <v>45505</v>
      </c>
      <c r="AQ3" s="174">
        <f t="shared" si="1"/>
        <v>45536</v>
      </c>
      <c r="AR3" s="174">
        <f t="shared" si="1"/>
        <v>45566</v>
      </c>
      <c r="AS3" s="174">
        <f t="shared" si="1"/>
        <v>45597</v>
      </c>
      <c r="AT3" s="181" t="str">
        <f t="shared" si="1"/>
        <v>Dec-24 +</v>
      </c>
      <c r="AU3" s="175" t="s">
        <v>33</v>
      </c>
      <c r="AX3" s="173" t="s">
        <v>35</v>
      </c>
      <c r="AY3" s="174">
        <f>C3</f>
        <v>45292</v>
      </c>
      <c r="AZ3" s="174">
        <f t="shared" ref="AZ3:BJ3" si="2">D3</f>
        <v>45323</v>
      </c>
      <c r="BA3" s="174">
        <f t="shared" si="2"/>
        <v>45352</v>
      </c>
      <c r="BB3" s="174">
        <f t="shared" si="2"/>
        <v>45383</v>
      </c>
      <c r="BC3" s="174">
        <f t="shared" si="2"/>
        <v>45413</v>
      </c>
      <c r="BD3" s="174">
        <f t="shared" si="2"/>
        <v>45444</v>
      </c>
      <c r="BE3" s="174">
        <f t="shared" si="2"/>
        <v>45474</v>
      </c>
      <c r="BF3" s="174">
        <f t="shared" si="2"/>
        <v>45505</v>
      </c>
      <c r="BG3" s="174">
        <f t="shared" si="2"/>
        <v>45536</v>
      </c>
      <c r="BH3" s="174">
        <f t="shared" si="2"/>
        <v>45566</v>
      </c>
      <c r="BI3" s="174">
        <f t="shared" si="2"/>
        <v>45597</v>
      </c>
      <c r="BJ3" s="181" t="str">
        <f t="shared" si="2"/>
        <v>Dec-24 +</v>
      </c>
      <c r="BK3" s="175" t="s">
        <v>33</v>
      </c>
    </row>
    <row r="4" spans="1:64" ht="15" customHeight="1" x14ac:dyDescent="0.25">
      <c r="A4" s="572" t="s">
        <v>68</v>
      </c>
      <c r="B4" s="186" t="s">
        <v>60</v>
      </c>
      <c r="C4" s="3"/>
      <c r="D4" s="3"/>
      <c r="E4" s="3"/>
      <c r="F4" s="3"/>
      <c r="G4" s="3"/>
      <c r="H4" s="3"/>
      <c r="I4" s="3"/>
      <c r="J4" s="3"/>
      <c r="K4" s="3"/>
      <c r="L4" s="3"/>
      <c r="M4" s="3"/>
      <c r="N4" s="143"/>
      <c r="O4" s="67">
        <f t="shared" ref="O4:O17" si="3">SUM(C4:N4)</f>
        <v>0</v>
      </c>
      <c r="Q4" s="572" t="s">
        <v>68</v>
      </c>
      <c r="R4" s="186" t="s">
        <v>60</v>
      </c>
      <c r="S4" s="3"/>
      <c r="T4" s="3"/>
      <c r="U4" s="3"/>
      <c r="V4" s="3"/>
      <c r="W4" s="3"/>
      <c r="X4" s="3"/>
      <c r="Y4" s="3"/>
      <c r="Z4" s="3"/>
      <c r="AA4" s="3"/>
      <c r="AB4" s="3"/>
      <c r="AC4" s="3"/>
      <c r="AD4" s="143"/>
      <c r="AE4" s="67">
        <f t="shared" ref="AE4:AE17" si="4">SUM(S4:AD4)</f>
        <v>0</v>
      </c>
      <c r="AG4" s="572" t="s">
        <v>68</v>
      </c>
      <c r="AH4" s="186" t="s">
        <v>60</v>
      </c>
      <c r="AI4" s="3">
        <v>0</v>
      </c>
      <c r="AJ4" s="3">
        <v>0</v>
      </c>
      <c r="AK4" s="3">
        <v>0</v>
      </c>
      <c r="AL4" s="3">
        <v>0</v>
      </c>
      <c r="AM4" s="3">
        <v>0</v>
      </c>
      <c r="AN4" s="3">
        <v>0</v>
      </c>
      <c r="AO4" s="3">
        <v>0</v>
      </c>
      <c r="AP4" s="3">
        <v>0</v>
      </c>
      <c r="AQ4" s="3">
        <v>0</v>
      </c>
      <c r="AR4" s="3">
        <v>0</v>
      </c>
      <c r="AS4" s="3">
        <v>0</v>
      </c>
      <c r="AT4" s="143">
        <v>0</v>
      </c>
      <c r="AU4" s="67">
        <f t="shared" ref="AU4:AU17" si="5">SUM(AI4:AT4)</f>
        <v>0</v>
      </c>
      <c r="AW4" s="572" t="s">
        <v>68</v>
      </c>
      <c r="AX4" s="186" t="s">
        <v>60</v>
      </c>
      <c r="AY4" s="3"/>
      <c r="AZ4" s="3"/>
      <c r="BA4" s="3"/>
      <c r="BB4" s="3"/>
      <c r="BC4" s="3"/>
      <c r="BD4" s="3"/>
      <c r="BE4" s="3"/>
      <c r="BF4" s="3"/>
      <c r="BG4" s="3"/>
      <c r="BH4" s="3"/>
      <c r="BI4" s="3"/>
      <c r="BJ4" s="143"/>
      <c r="BK4" s="67">
        <f t="shared" ref="BK4:BK17" si="6">SUM(AY4:BJ4)</f>
        <v>0</v>
      </c>
      <c r="BL4" s="183"/>
    </row>
    <row r="5" spans="1:64" x14ac:dyDescent="0.25">
      <c r="A5" s="573"/>
      <c r="B5" s="186" t="s">
        <v>59</v>
      </c>
      <c r="C5" s="3"/>
      <c r="D5" s="3"/>
      <c r="E5" s="3"/>
      <c r="F5" s="3"/>
      <c r="G5" s="3"/>
      <c r="H5" s="3"/>
      <c r="I5" s="3"/>
      <c r="J5" s="3"/>
      <c r="K5" s="3"/>
      <c r="L5" s="3"/>
      <c r="M5" s="3"/>
      <c r="N5" s="143"/>
      <c r="O5" s="67">
        <f t="shared" si="3"/>
        <v>0</v>
      </c>
      <c r="Q5" s="573"/>
      <c r="R5" s="186" t="s">
        <v>59</v>
      </c>
      <c r="S5" s="3"/>
      <c r="T5" s="3"/>
      <c r="U5" s="3"/>
      <c r="V5" s="3"/>
      <c r="W5" s="3"/>
      <c r="X5" s="3"/>
      <c r="Y5" s="3"/>
      <c r="Z5" s="3"/>
      <c r="AA5" s="3"/>
      <c r="AB5" s="3"/>
      <c r="AC5" s="3"/>
      <c r="AD5" s="143"/>
      <c r="AE5" s="67">
        <f t="shared" si="4"/>
        <v>0</v>
      </c>
      <c r="AG5" s="573"/>
      <c r="AH5" s="186" t="s">
        <v>59</v>
      </c>
      <c r="AI5" s="3">
        <v>0</v>
      </c>
      <c r="AJ5" s="3">
        <v>0</v>
      </c>
      <c r="AK5" s="3">
        <v>0</v>
      </c>
      <c r="AL5" s="3">
        <v>0</v>
      </c>
      <c r="AM5" s="3">
        <v>0</v>
      </c>
      <c r="AN5" s="3">
        <v>0</v>
      </c>
      <c r="AO5" s="3">
        <v>0</v>
      </c>
      <c r="AP5" s="3">
        <v>0</v>
      </c>
      <c r="AQ5" s="3">
        <v>0</v>
      </c>
      <c r="AR5" s="3">
        <v>0</v>
      </c>
      <c r="AS5" s="3">
        <v>0</v>
      </c>
      <c r="AT5" s="143">
        <v>0</v>
      </c>
      <c r="AU5" s="67">
        <f t="shared" si="5"/>
        <v>0</v>
      </c>
      <c r="AW5" s="573"/>
      <c r="AX5" s="186" t="s">
        <v>59</v>
      </c>
      <c r="AY5" s="3"/>
      <c r="AZ5" s="3"/>
      <c r="BA5" s="3"/>
      <c r="BB5" s="3"/>
      <c r="BC5" s="3"/>
      <c r="BD5" s="3"/>
      <c r="BE5" s="3"/>
      <c r="BF5" s="3"/>
      <c r="BG5" s="3"/>
      <c r="BH5" s="3"/>
      <c r="BI5" s="3"/>
      <c r="BJ5" s="143"/>
      <c r="BK5" s="67">
        <f t="shared" si="6"/>
        <v>0</v>
      </c>
    </row>
    <row r="6" spans="1:64" x14ac:dyDescent="0.25">
      <c r="A6" s="573"/>
      <c r="B6" s="186" t="s">
        <v>58</v>
      </c>
      <c r="C6" s="3"/>
      <c r="D6" s="3"/>
      <c r="E6" s="3"/>
      <c r="F6" s="3"/>
      <c r="G6" s="3"/>
      <c r="H6" s="3"/>
      <c r="I6" s="3"/>
      <c r="J6" s="3"/>
      <c r="K6" s="3"/>
      <c r="L6" s="3"/>
      <c r="M6" s="3"/>
      <c r="N6" s="143"/>
      <c r="O6" s="67">
        <f t="shared" si="3"/>
        <v>0</v>
      </c>
      <c r="Q6" s="573"/>
      <c r="R6" s="186" t="s">
        <v>58</v>
      </c>
      <c r="S6" s="3"/>
      <c r="T6" s="3"/>
      <c r="U6" s="3"/>
      <c r="V6" s="3"/>
      <c r="W6" s="3"/>
      <c r="X6" s="3"/>
      <c r="Y6" s="3"/>
      <c r="Z6" s="3"/>
      <c r="AA6" s="3"/>
      <c r="AB6" s="3"/>
      <c r="AC6" s="3"/>
      <c r="AD6" s="143"/>
      <c r="AE6" s="67">
        <f t="shared" si="4"/>
        <v>0</v>
      </c>
      <c r="AG6" s="573"/>
      <c r="AH6" s="186" t="s">
        <v>58</v>
      </c>
      <c r="AI6" s="3">
        <v>0</v>
      </c>
      <c r="AJ6" s="3">
        <v>0</v>
      </c>
      <c r="AK6" s="3">
        <v>0</v>
      </c>
      <c r="AL6" s="3">
        <v>0</v>
      </c>
      <c r="AM6" s="3">
        <v>0</v>
      </c>
      <c r="AN6" s="3">
        <v>0</v>
      </c>
      <c r="AO6" s="3">
        <v>0</v>
      </c>
      <c r="AP6" s="3">
        <v>0</v>
      </c>
      <c r="AQ6" s="3">
        <v>0</v>
      </c>
      <c r="AR6" s="3">
        <v>0</v>
      </c>
      <c r="AS6" s="3">
        <v>0</v>
      </c>
      <c r="AT6" s="143">
        <v>0</v>
      </c>
      <c r="AU6" s="67">
        <f t="shared" si="5"/>
        <v>0</v>
      </c>
      <c r="AW6" s="573"/>
      <c r="AX6" s="186" t="s">
        <v>58</v>
      </c>
      <c r="AY6" s="3"/>
      <c r="AZ6" s="3"/>
      <c r="BA6" s="3"/>
      <c r="BB6" s="3"/>
      <c r="BC6" s="3"/>
      <c r="BD6" s="3"/>
      <c r="BE6" s="3"/>
      <c r="BF6" s="3"/>
      <c r="BG6" s="3"/>
      <c r="BH6" s="3"/>
      <c r="BI6" s="3"/>
      <c r="BJ6" s="143"/>
      <c r="BK6" s="67">
        <f t="shared" si="6"/>
        <v>0</v>
      </c>
    </row>
    <row r="7" spans="1:64" x14ac:dyDescent="0.25">
      <c r="A7" s="573"/>
      <c r="B7" s="186" t="s">
        <v>57</v>
      </c>
      <c r="C7" s="3"/>
      <c r="D7" s="3"/>
      <c r="E7" s="3"/>
      <c r="F7" s="3"/>
      <c r="G7" s="3"/>
      <c r="H7" s="3"/>
      <c r="I7" s="3"/>
      <c r="J7" s="3"/>
      <c r="K7" s="3"/>
      <c r="L7" s="3"/>
      <c r="M7" s="3"/>
      <c r="N7" s="143"/>
      <c r="O7" s="67">
        <f t="shared" si="3"/>
        <v>0</v>
      </c>
      <c r="Q7" s="573"/>
      <c r="R7" s="186" t="s">
        <v>57</v>
      </c>
      <c r="S7" s="3"/>
      <c r="T7" s="3"/>
      <c r="U7" s="3"/>
      <c r="V7" s="3"/>
      <c r="W7" s="3"/>
      <c r="X7" s="3"/>
      <c r="Y7" s="3"/>
      <c r="Z7" s="3"/>
      <c r="AA7" s="3"/>
      <c r="AB7" s="3"/>
      <c r="AC7" s="3"/>
      <c r="AD7" s="143"/>
      <c r="AE7" s="67">
        <f t="shared" si="4"/>
        <v>0</v>
      </c>
      <c r="AG7" s="573"/>
      <c r="AH7" s="186" t="s">
        <v>57</v>
      </c>
      <c r="AI7" s="3">
        <v>0</v>
      </c>
      <c r="AJ7" s="3">
        <v>0</v>
      </c>
      <c r="AK7" s="3">
        <v>0</v>
      </c>
      <c r="AL7" s="3">
        <v>0</v>
      </c>
      <c r="AM7" s="3">
        <v>0</v>
      </c>
      <c r="AN7" s="3">
        <v>0</v>
      </c>
      <c r="AO7" s="3">
        <v>0</v>
      </c>
      <c r="AP7" s="3">
        <v>0</v>
      </c>
      <c r="AQ7" s="3">
        <v>0</v>
      </c>
      <c r="AR7" s="3">
        <v>0</v>
      </c>
      <c r="AS7" s="3">
        <v>0</v>
      </c>
      <c r="AT7" s="143">
        <v>0</v>
      </c>
      <c r="AU7" s="67">
        <f t="shared" si="5"/>
        <v>0</v>
      </c>
      <c r="AW7" s="573"/>
      <c r="AX7" s="186" t="s">
        <v>57</v>
      </c>
      <c r="AY7" s="3"/>
      <c r="AZ7" s="3"/>
      <c r="BA7" s="3"/>
      <c r="BB7" s="3"/>
      <c r="BC7" s="3"/>
      <c r="BD7" s="3"/>
      <c r="BE7" s="3"/>
      <c r="BF7" s="3"/>
      <c r="BG7" s="3"/>
      <c r="BH7" s="3"/>
      <c r="BI7" s="3"/>
      <c r="BJ7" s="143"/>
      <c r="BK7" s="67">
        <f t="shared" si="6"/>
        <v>0</v>
      </c>
    </row>
    <row r="8" spans="1:64" x14ac:dyDescent="0.25">
      <c r="A8" s="573"/>
      <c r="B8" s="186" t="s">
        <v>56</v>
      </c>
      <c r="C8" s="3"/>
      <c r="D8" s="3"/>
      <c r="E8" s="3"/>
      <c r="F8" s="3"/>
      <c r="G8" s="3"/>
      <c r="H8" s="3"/>
      <c r="I8" s="3"/>
      <c r="J8" s="3"/>
      <c r="K8" s="3"/>
      <c r="L8" s="3"/>
      <c r="M8" s="3"/>
      <c r="N8" s="143"/>
      <c r="O8" s="67">
        <f t="shared" si="3"/>
        <v>0</v>
      </c>
      <c r="Q8" s="573"/>
      <c r="R8" s="186" t="s">
        <v>56</v>
      </c>
      <c r="S8" s="3"/>
      <c r="T8" s="3"/>
      <c r="U8" s="3"/>
      <c r="V8" s="3"/>
      <c r="W8" s="3"/>
      <c r="X8" s="3"/>
      <c r="Y8" s="3"/>
      <c r="Z8" s="3"/>
      <c r="AA8" s="3"/>
      <c r="AB8" s="3"/>
      <c r="AC8" s="3"/>
      <c r="AD8" s="143"/>
      <c r="AE8" s="67">
        <f t="shared" si="4"/>
        <v>0</v>
      </c>
      <c r="AG8" s="573"/>
      <c r="AH8" s="186" t="s">
        <v>56</v>
      </c>
      <c r="AI8" s="3">
        <v>0</v>
      </c>
      <c r="AJ8" s="3">
        <v>0</v>
      </c>
      <c r="AK8" s="3">
        <v>0</v>
      </c>
      <c r="AL8" s="3">
        <v>0</v>
      </c>
      <c r="AM8" s="3">
        <v>0</v>
      </c>
      <c r="AN8" s="3">
        <v>0</v>
      </c>
      <c r="AO8" s="3">
        <v>0</v>
      </c>
      <c r="AP8" s="3">
        <v>0</v>
      </c>
      <c r="AQ8" s="3">
        <v>0</v>
      </c>
      <c r="AR8" s="3">
        <v>0</v>
      </c>
      <c r="AS8" s="3">
        <v>0</v>
      </c>
      <c r="AT8" s="143">
        <v>0</v>
      </c>
      <c r="AU8" s="67">
        <f t="shared" si="5"/>
        <v>0</v>
      </c>
      <c r="AW8" s="573"/>
      <c r="AX8" s="186" t="s">
        <v>56</v>
      </c>
      <c r="AY8" s="3"/>
      <c r="AZ8" s="3"/>
      <c r="BA8" s="3"/>
      <c r="BB8" s="3"/>
      <c r="BC8" s="3"/>
      <c r="BD8" s="3"/>
      <c r="BE8" s="3"/>
      <c r="BF8" s="3"/>
      <c r="BG8" s="3"/>
      <c r="BH8" s="3"/>
      <c r="BI8" s="3"/>
      <c r="BJ8" s="143"/>
      <c r="BK8" s="67">
        <f t="shared" si="6"/>
        <v>0</v>
      </c>
    </row>
    <row r="9" spans="1:64" x14ac:dyDescent="0.25">
      <c r="A9" s="573"/>
      <c r="B9" s="186" t="s">
        <v>55</v>
      </c>
      <c r="C9" s="3"/>
      <c r="D9" s="3"/>
      <c r="E9" s="3"/>
      <c r="F9" s="3"/>
      <c r="G9" s="3"/>
      <c r="H9" s="3"/>
      <c r="I9" s="3"/>
      <c r="J9" s="3"/>
      <c r="K9" s="3"/>
      <c r="L9" s="3"/>
      <c r="M9" s="3"/>
      <c r="N9" s="143"/>
      <c r="O9" s="67">
        <f t="shared" si="3"/>
        <v>0</v>
      </c>
      <c r="Q9" s="573"/>
      <c r="R9" s="186" t="s">
        <v>55</v>
      </c>
      <c r="S9" s="3"/>
      <c r="T9" s="3"/>
      <c r="U9" s="3"/>
      <c r="V9" s="3"/>
      <c r="W9" s="3"/>
      <c r="X9" s="3"/>
      <c r="Y9" s="3"/>
      <c r="Z9" s="3"/>
      <c r="AA9" s="3"/>
      <c r="AB9" s="3"/>
      <c r="AC9" s="3"/>
      <c r="AD9" s="143"/>
      <c r="AE9" s="67">
        <f t="shared" si="4"/>
        <v>0</v>
      </c>
      <c r="AG9" s="573"/>
      <c r="AH9" s="186" t="s">
        <v>55</v>
      </c>
      <c r="AI9" s="3">
        <v>0</v>
      </c>
      <c r="AJ9" s="3">
        <v>0</v>
      </c>
      <c r="AK9" s="3">
        <v>0</v>
      </c>
      <c r="AL9" s="3">
        <v>0</v>
      </c>
      <c r="AM9" s="3">
        <v>0</v>
      </c>
      <c r="AN9" s="3">
        <v>0</v>
      </c>
      <c r="AO9" s="3">
        <v>0</v>
      </c>
      <c r="AP9" s="3">
        <v>0</v>
      </c>
      <c r="AQ9" s="3">
        <v>0</v>
      </c>
      <c r="AR9" s="3">
        <v>0</v>
      </c>
      <c r="AS9" s="3">
        <v>0</v>
      </c>
      <c r="AT9" s="143">
        <v>0</v>
      </c>
      <c r="AU9" s="67">
        <f t="shared" si="5"/>
        <v>0</v>
      </c>
      <c r="AW9" s="573"/>
      <c r="AX9" s="186" t="s">
        <v>55</v>
      </c>
      <c r="AY9" s="3"/>
      <c r="AZ9" s="3"/>
      <c r="BA9" s="3"/>
      <c r="BB9" s="3"/>
      <c r="BC9" s="3"/>
      <c r="BD9" s="3"/>
      <c r="BE9" s="3"/>
      <c r="BF9" s="3"/>
      <c r="BG9" s="3"/>
      <c r="BH9" s="3"/>
      <c r="BI9" s="3"/>
      <c r="BJ9" s="143"/>
      <c r="BK9" s="67">
        <f t="shared" si="6"/>
        <v>0</v>
      </c>
    </row>
    <row r="10" spans="1:64" x14ac:dyDescent="0.25">
      <c r="A10" s="573"/>
      <c r="B10" s="186" t="s">
        <v>54</v>
      </c>
      <c r="C10" s="3"/>
      <c r="D10" s="3"/>
      <c r="E10" s="3"/>
      <c r="F10" s="3"/>
      <c r="G10" s="3"/>
      <c r="H10" s="3"/>
      <c r="I10" s="3"/>
      <c r="J10" s="3"/>
      <c r="K10" s="3"/>
      <c r="L10" s="3"/>
      <c r="M10" s="3"/>
      <c r="N10" s="143"/>
      <c r="O10" s="67">
        <f t="shared" si="3"/>
        <v>0</v>
      </c>
      <c r="Q10" s="573"/>
      <c r="R10" s="186" t="s">
        <v>54</v>
      </c>
      <c r="S10" s="3"/>
      <c r="T10" s="3"/>
      <c r="U10" s="3"/>
      <c r="V10" s="3"/>
      <c r="W10" s="3"/>
      <c r="X10" s="3"/>
      <c r="Y10" s="3"/>
      <c r="Z10" s="3"/>
      <c r="AA10" s="3"/>
      <c r="AB10" s="3"/>
      <c r="AC10" s="3"/>
      <c r="AD10" s="143"/>
      <c r="AE10" s="67">
        <f t="shared" si="4"/>
        <v>0</v>
      </c>
      <c r="AG10" s="573"/>
      <c r="AH10" s="186" t="s">
        <v>54</v>
      </c>
      <c r="AI10" s="3">
        <v>0</v>
      </c>
      <c r="AJ10" s="3">
        <v>0</v>
      </c>
      <c r="AK10" s="3">
        <v>0</v>
      </c>
      <c r="AL10" s="3">
        <v>0</v>
      </c>
      <c r="AM10" s="3">
        <v>0</v>
      </c>
      <c r="AN10" s="3">
        <v>0</v>
      </c>
      <c r="AO10" s="3">
        <v>0</v>
      </c>
      <c r="AP10" s="3">
        <v>0</v>
      </c>
      <c r="AQ10" s="3">
        <v>0</v>
      </c>
      <c r="AR10" s="3">
        <v>0</v>
      </c>
      <c r="AS10" s="3">
        <v>0</v>
      </c>
      <c r="AT10" s="143">
        <v>0</v>
      </c>
      <c r="AU10" s="67">
        <f t="shared" si="5"/>
        <v>0</v>
      </c>
      <c r="AW10" s="573"/>
      <c r="AX10" s="186" t="s">
        <v>54</v>
      </c>
      <c r="AY10" s="3"/>
      <c r="AZ10" s="3"/>
      <c r="BA10" s="3"/>
      <c r="BB10" s="3"/>
      <c r="BC10" s="3"/>
      <c r="BD10" s="3"/>
      <c r="BE10" s="3"/>
      <c r="BF10" s="3"/>
      <c r="BG10" s="3"/>
      <c r="BH10" s="3"/>
      <c r="BI10" s="3"/>
      <c r="BJ10" s="143"/>
      <c r="BK10" s="67">
        <f t="shared" si="6"/>
        <v>0</v>
      </c>
    </row>
    <row r="11" spans="1:64" x14ac:dyDescent="0.25">
      <c r="A11" s="573"/>
      <c r="B11" s="186" t="s">
        <v>53</v>
      </c>
      <c r="C11" s="3"/>
      <c r="D11" s="3">
        <v>154014.06524705878</v>
      </c>
      <c r="E11" s="3">
        <v>288263.15980761423</v>
      </c>
      <c r="F11" s="3">
        <v>80627.875205661447</v>
      </c>
      <c r="G11" s="3"/>
      <c r="H11" s="3">
        <v>6351.251438004284</v>
      </c>
      <c r="I11" s="3"/>
      <c r="J11" s="3"/>
      <c r="K11" s="3"/>
      <c r="L11" s="3"/>
      <c r="M11" s="3"/>
      <c r="N11" s="143"/>
      <c r="O11" s="67">
        <f t="shared" si="3"/>
        <v>529256.35169833875</v>
      </c>
      <c r="Q11" s="573"/>
      <c r="R11" s="186" t="s">
        <v>53</v>
      </c>
      <c r="S11" s="3"/>
      <c r="T11" s="3">
        <v>57251.783161675339</v>
      </c>
      <c r="U11" s="3">
        <v>1793869.6809817727</v>
      </c>
      <c r="V11" s="3">
        <v>637229.47374396038</v>
      </c>
      <c r="W11" s="3">
        <v>558004.90663431643</v>
      </c>
      <c r="X11" s="3">
        <v>1059664.2585803398</v>
      </c>
      <c r="Y11" s="3">
        <v>1036770.6149999999</v>
      </c>
      <c r="Z11" s="3">
        <v>361767.82799999992</v>
      </c>
      <c r="AA11" s="3"/>
      <c r="AB11" s="3"/>
      <c r="AC11" s="3"/>
      <c r="AD11" s="143">
        <v>42554.509758575601</v>
      </c>
      <c r="AE11" s="67">
        <f t="shared" si="4"/>
        <v>5547113.0558606405</v>
      </c>
      <c r="AG11" s="573"/>
      <c r="AH11" s="186" t="s">
        <v>53</v>
      </c>
      <c r="AI11" s="3">
        <v>0</v>
      </c>
      <c r="AJ11" s="3">
        <v>0</v>
      </c>
      <c r="AK11" s="3">
        <v>0</v>
      </c>
      <c r="AL11" s="3">
        <v>0</v>
      </c>
      <c r="AM11" s="3">
        <v>0</v>
      </c>
      <c r="AN11" s="3">
        <v>0</v>
      </c>
      <c r="AO11" s="3">
        <v>0</v>
      </c>
      <c r="AP11" s="3">
        <v>0</v>
      </c>
      <c r="AQ11" s="3">
        <v>0</v>
      </c>
      <c r="AR11" s="3">
        <v>0</v>
      </c>
      <c r="AS11" s="3">
        <v>0</v>
      </c>
      <c r="AT11" s="143">
        <v>0</v>
      </c>
      <c r="AU11" s="67">
        <f t="shared" si="5"/>
        <v>0</v>
      </c>
      <c r="AW11" s="573"/>
      <c r="AX11" s="186" t="s">
        <v>53</v>
      </c>
      <c r="AY11" s="3"/>
      <c r="AZ11" s="3"/>
      <c r="BA11" s="3"/>
      <c r="BB11" s="3"/>
      <c r="BC11" s="3"/>
      <c r="BD11" s="3"/>
      <c r="BE11" s="3"/>
      <c r="BF11" s="3"/>
      <c r="BG11" s="3"/>
      <c r="BH11" s="3"/>
      <c r="BI11" s="3"/>
      <c r="BJ11" s="143"/>
      <c r="BK11" s="67">
        <f t="shared" si="6"/>
        <v>0</v>
      </c>
    </row>
    <row r="12" spans="1:64" x14ac:dyDescent="0.25">
      <c r="A12" s="573"/>
      <c r="B12" s="186" t="s">
        <v>52</v>
      </c>
      <c r="C12" s="3"/>
      <c r="D12" s="3"/>
      <c r="E12" s="3"/>
      <c r="F12" s="3"/>
      <c r="G12" s="3"/>
      <c r="H12" s="3"/>
      <c r="I12" s="3"/>
      <c r="J12" s="3"/>
      <c r="K12" s="3"/>
      <c r="L12" s="3"/>
      <c r="M12" s="3"/>
      <c r="N12" s="143"/>
      <c r="O12" s="67">
        <f t="shared" si="3"/>
        <v>0</v>
      </c>
      <c r="Q12" s="573"/>
      <c r="R12" s="186" t="s">
        <v>52</v>
      </c>
      <c r="S12" s="3"/>
      <c r="T12" s="3"/>
      <c r="U12" s="3"/>
      <c r="V12" s="3"/>
      <c r="W12" s="3"/>
      <c r="X12" s="3"/>
      <c r="Y12" s="3"/>
      <c r="Z12" s="3"/>
      <c r="AA12" s="3"/>
      <c r="AB12" s="3"/>
      <c r="AC12" s="3"/>
      <c r="AD12" s="143"/>
      <c r="AE12" s="67">
        <f t="shared" si="4"/>
        <v>0</v>
      </c>
      <c r="AG12" s="573"/>
      <c r="AH12" s="186" t="s">
        <v>52</v>
      </c>
      <c r="AI12" s="3">
        <v>0</v>
      </c>
      <c r="AJ12" s="3">
        <v>0</v>
      </c>
      <c r="AK12" s="3">
        <v>0</v>
      </c>
      <c r="AL12" s="3">
        <v>0</v>
      </c>
      <c r="AM12" s="3">
        <v>0</v>
      </c>
      <c r="AN12" s="3">
        <v>0</v>
      </c>
      <c r="AO12" s="3">
        <v>0</v>
      </c>
      <c r="AP12" s="3">
        <v>0</v>
      </c>
      <c r="AQ12" s="3">
        <v>0</v>
      </c>
      <c r="AR12" s="3">
        <v>0</v>
      </c>
      <c r="AS12" s="3">
        <v>0</v>
      </c>
      <c r="AT12" s="143">
        <v>0</v>
      </c>
      <c r="AU12" s="67">
        <f t="shared" si="5"/>
        <v>0</v>
      </c>
      <c r="AW12" s="573"/>
      <c r="AX12" s="186" t="s">
        <v>52</v>
      </c>
      <c r="AY12" s="3"/>
      <c r="AZ12" s="3"/>
      <c r="BA12" s="3"/>
      <c r="BB12" s="3"/>
      <c r="BC12" s="3"/>
      <c r="BD12" s="3"/>
      <c r="BE12" s="3"/>
      <c r="BF12" s="3"/>
      <c r="BG12" s="3"/>
      <c r="BH12" s="3"/>
      <c r="BI12" s="3"/>
      <c r="BJ12" s="143"/>
      <c r="BK12" s="67">
        <f t="shared" si="6"/>
        <v>0</v>
      </c>
    </row>
    <row r="13" spans="1:64" x14ac:dyDescent="0.25">
      <c r="A13" s="573"/>
      <c r="B13" s="186" t="s">
        <v>51</v>
      </c>
      <c r="C13" s="3"/>
      <c r="D13" s="3"/>
      <c r="E13" s="3"/>
      <c r="F13" s="3"/>
      <c r="G13" s="3"/>
      <c r="H13" s="3"/>
      <c r="I13" s="3"/>
      <c r="J13" s="3"/>
      <c r="K13" s="3"/>
      <c r="L13" s="3"/>
      <c r="M13" s="3"/>
      <c r="N13" s="143"/>
      <c r="O13" s="67">
        <f t="shared" si="3"/>
        <v>0</v>
      </c>
      <c r="Q13" s="573"/>
      <c r="R13" s="186" t="s">
        <v>51</v>
      </c>
      <c r="S13" s="3"/>
      <c r="T13" s="3"/>
      <c r="U13" s="3"/>
      <c r="V13" s="3"/>
      <c r="W13" s="3"/>
      <c r="X13" s="3"/>
      <c r="Y13" s="3"/>
      <c r="Z13" s="3"/>
      <c r="AA13" s="3"/>
      <c r="AB13" s="3"/>
      <c r="AC13" s="3"/>
      <c r="AD13" s="143"/>
      <c r="AE13" s="67">
        <f t="shared" si="4"/>
        <v>0</v>
      </c>
      <c r="AG13" s="573"/>
      <c r="AH13" s="186" t="s">
        <v>51</v>
      </c>
      <c r="AI13" s="3">
        <v>0</v>
      </c>
      <c r="AJ13" s="3">
        <v>0</v>
      </c>
      <c r="AK13" s="3">
        <v>0</v>
      </c>
      <c r="AL13" s="3">
        <v>0</v>
      </c>
      <c r="AM13" s="3">
        <v>0</v>
      </c>
      <c r="AN13" s="3">
        <v>0</v>
      </c>
      <c r="AO13" s="3">
        <v>0</v>
      </c>
      <c r="AP13" s="3">
        <v>0</v>
      </c>
      <c r="AQ13" s="3">
        <v>0</v>
      </c>
      <c r="AR13" s="3">
        <v>0</v>
      </c>
      <c r="AS13" s="3">
        <v>0</v>
      </c>
      <c r="AT13" s="143">
        <v>0</v>
      </c>
      <c r="AU13" s="67">
        <f t="shared" si="5"/>
        <v>0</v>
      </c>
      <c r="AW13" s="573"/>
      <c r="AX13" s="186" t="s">
        <v>51</v>
      </c>
      <c r="AY13" s="3"/>
      <c r="AZ13" s="3"/>
      <c r="BA13" s="3"/>
      <c r="BB13" s="3"/>
      <c r="BC13" s="3"/>
      <c r="BD13" s="3"/>
      <c r="BE13" s="3"/>
      <c r="BF13" s="3"/>
      <c r="BG13" s="3"/>
      <c r="BH13" s="3"/>
      <c r="BI13" s="3"/>
      <c r="BJ13" s="143"/>
      <c r="BK13" s="67">
        <f t="shared" si="6"/>
        <v>0</v>
      </c>
    </row>
    <row r="14" spans="1:64" x14ac:dyDescent="0.25">
      <c r="A14" s="573"/>
      <c r="B14" s="186" t="s">
        <v>50</v>
      </c>
      <c r="C14" s="3"/>
      <c r="D14" s="3"/>
      <c r="E14" s="3"/>
      <c r="F14" s="3"/>
      <c r="G14" s="3"/>
      <c r="H14" s="3"/>
      <c r="I14" s="3"/>
      <c r="J14" s="3"/>
      <c r="K14" s="3"/>
      <c r="L14" s="3"/>
      <c r="M14" s="3"/>
      <c r="N14" s="143"/>
      <c r="O14" s="67">
        <f t="shared" si="3"/>
        <v>0</v>
      </c>
      <c r="Q14" s="573"/>
      <c r="R14" s="186" t="s">
        <v>50</v>
      </c>
      <c r="S14" s="3"/>
      <c r="T14" s="3"/>
      <c r="U14" s="3"/>
      <c r="V14" s="3"/>
      <c r="W14" s="3"/>
      <c r="X14" s="3"/>
      <c r="Y14" s="3"/>
      <c r="Z14" s="3"/>
      <c r="AA14" s="3"/>
      <c r="AB14" s="3"/>
      <c r="AC14" s="3"/>
      <c r="AD14" s="143"/>
      <c r="AE14" s="67">
        <f t="shared" si="4"/>
        <v>0</v>
      </c>
      <c r="AG14" s="573"/>
      <c r="AH14" s="186" t="s">
        <v>50</v>
      </c>
      <c r="AI14" s="3">
        <v>0</v>
      </c>
      <c r="AJ14" s="3">
        <v>0</v>
      </c>
      <c r="AK14" s="3">
        <v>0</v>
      </c>
      <c r="AL14" s="3">
        <v>0</v>
      </c>
      <c r="AM14" s="3">
        <v>0</v>
      </c>
      <c r="AN14" s="3">
        <v>0</v>
      </c>
      <c r="AO14" s="3">
        <v>0</v>
      </c>
      <c r="AP14" s="3">
        <v>0</v>
      </c>
      <c r="AQ14" s="3">
        <v>0</v>
      </c>
      <c r="AR14" s="3">
        <v>0</v>
      </c>
      <c r="AS14" s="3">
        <v>0</v>
      </c>
      <c r="AT14" s="143">
        <v>0</v>
      </c>
      <c r="AU14" s="67">
        <f t="shared" si="5"/>
        <v>0</v>
      </c>
      <c r="AW14" s="573"/>
      <c r="AX14" s="186" t="s">
        <v>50</v>
      </c>
      <c r="AY14" s="3"/>
      <c r="AZ14" s="3"/>
      <c r="BA14" s="3"/>
      <c r="BB14" s="3"/>
      <c r="BC14" s="3"/>
      <c r="BD14" s="3"/>
      <c r="BE14" s="3"/>
      <c r="BF14" s="3"/>
      <c r="BG14" s="3"/>
      <c r="BH14" s="3"/>
      <c r="BI14" s="3"/>
      <c r="BJ14" s="143"/>
      <c r="BK14" s="67">
        <f t="shared" si="6"/>
        <v>0</v>
      </c>
    </row>
    <row r="15" spans="1:64" x14ac:dyDescent="0.25">
      <c r="A15" s="573"/>
      <c r="B15" s="186" t="s">
        <v>49</v>
      </c>
      <c r="C15" s="3"/>
      <c r="D15" s="3"/>
      <c r="E15" s="3"/>
      <c r="F15" s="3"/>
      <c r="G15" s="3"/>
      <c r="H15" s="3"/>
      <c r="I15" s="3"/>
      <c r="J15" s="3"/>
      <c r="K15" s="3"/>
      <c r="L15" s="3"/>
      <c r="M15" s="3"/>
      <c r="N15" s="143"/>
      <c r="O15" s="67">
        <f t="shared" si="3"/>
        <v>0</v>
      </c>
      <c r="Q15" s="573"/>
      <c r="R15" s="186" t="s">
        <v>49</v>
      </c>
      <c r="S15" s="3"/>
      <c r="T15" s="3"/>
      <c r="U15" s="3"/>
      <c r="V15" s="3"/>
      <c r="W15" s="3"/>
      <c r="X15" s="3"/>
      <c r="Y15" s="3"/>
      <c r="Z15" s="3"/>
      <c r="AA15" s="3"/>
      <c r="AB15" s="3"/>
      <c r="AC15" s="3"/>
      <c r="AD15" s="143"/>
      <c r="AE15" s="67">
        <f t="shared" si="4"/>
        <v>0</v>
      </c>
      <c r="AG15" s="573"/>
      <c r="AH15" s="186" t="s">
        <v>49</v>
      </c>
      <c r="AI15" s="3">
        <v>0</v>
      </c>
      <c r="AJ15" s="3">
        <v>0</v>
      </c>
      <c r="AK15" s="3">
        <v>0</v>
      </c>
      <c r="AL15" s="3">
        <v>0</v>
      </c>
      <c r="AM15" s="3">
        <v>0</v>
      </c>
      <c r="AN15" s="3">
        <v>0</v>
      </c>
      <c r="AO15" s="3">
        <v>0</v>
      </c>
      <c r="AP15" s="3">
        <v>0</v>
      </c>
      <c r="AQ15" s="3">
        <v>0</v>
      </c>
      <c r="AR15" s="3">
        <v>0</v>
      </c>
      <c r="AS15" s="3">
        <v>0</v>
      </c>
      <c r="AT15" s="143">
        <v>0</v>
      </c>
      <c r="AU15" s="67">
        <f t="shared" si="5"/>
        <v>0</v>
      </c>
      <c r="AW15" s="573"/>
      <c r="AX15" s="186" t="s">
        <v>49</v>
      </c>
      <c r="AY15" s="3"/>
      <c r="AZ15" s="3"/>
      <c r="BA15" s="3"/>
      <c r="BB15" s="3"/>
      <c r="BC15" s="3"/>
      <c r="BD15" s="3"/>
      <c r="BE15" s="3"/>
      <c r="BF15" s="3"/>
      <c r="BG15" s="3"/>
      <c r="BH15" s="3"/>
      <c r="BI15" s="3"/>
      <c r="BJ15" s="143"/>
      <c r="BK15" s="67">
        <f t="shared" si="6"/>
        <v>0</v>
      </c>
    </row>
    <row r="16" spans="1:64" ht="16.5" customHeight="1" thickBot="1" x14ac:dyDescent="0.3">
      <c r="A16" s="574"/>
      <c r="B16" s="186" t="s">
        <v>48</v>
      </c>
      <c r="C16" s="3"/>
      <c r="D16" s="3"/>
      <c r="E16" s="3"/>
      <c r="F16" s="3"/>
      <c r="G16" s="3"/>
      <c r="H16" s="3"/>
      <c r="I16" s="3"/>
      <c r="J16" s="3"/>
      <c r="K16" s="3"/>
      <c r="L16" s="3"/>
      <c r="M16" s="3"/>
      <c r="N16" s="143"/>
      <c r="O16" s="67">
        <f t="shared" si="3"/>
        <v>0</v>
      </c>
      <c r="Q16" s="574"/>
      <c r="R16" s="186" t="s">
        <v>48</v>
      </c>
      <c r="S16" s="3"/>
      <c r="T16" s="3"/>
      <c r="U16" s="3"/>
      <c r="V16" s="3"/>
      <c r="W16" s="3"/>
      <c r="X16" s="3"/>
      <c r="Y16" s="3"/>
      <c r="Z16" s="3"/>
      <c r="AA16" s="3"/>
      <c r="AB16" s="3"/>
      <c r="AC16" s="3"/>
      <c r="AD16" s="143"/>
      <c r="AE16" s="67">
        <f t="shared" si="4"/>
        <v>0</v>
      </c>
      <c r="AG16" s="574"/>
      <c r="AH16" s="186" t="s">
        <v>48</v>
      </c>
      <c r="AI16" s="3">
        <v>0</v>
      </c>
      <c r="AJ16" s="3">
        <v>0</v>
      </c>
      <c r="AK16" s="3">
        <v>0</v>
      </c>
      <c r="AL16" s="3">
        <v>0</v>
      </c>
      <c r="AM16" s="3">
        <v>0</v>
      </c>
      <c r="AN16" s="3">
        <v>0</v>
      </c>
      <c r="AO16" s="3">
        <v>0</v>
      </c>
      <c r="AP16" s="3">
        <v>0</v>
      </c>
      <c r="AQ16" s="3">
        <v>0</v>
      </c>
      <c r="AR16" s="3">
        <v>0</v>
      </c>
      <c r="AS16" s="3">
        <v>0</v>
      </c>
      <c r="AT16" s="143">
        <v>0</v>
      </c>
      <c r="AU16" s="67">
        <f t="shared" si="5"/>
        <v>0</v>
      </c>
      <c r="AW16" s="574"/>
      <c r="AX16" s="186" t="s">
        <v>48</v>
      </c>
      <c r="AY16" s="3"/>
      <c r="AZ16" s="3"/>
      <c r="BA16" s="3"/>
      <c r="BB16" s="3"/>
      <c r="BC16" s="3"/>
      <c r="BD16" s="3"/>
      <c r="BE16" s="3"/>
      <c r="BF16" s="3"/>
      <c r="BG16" s="3"/>
      <c r="BH16" s="3"/>
      <c r="BI16" s="3"/>
      <c r="BJ16" s="143"/>
      <c r="BK16" s="67">
        <f t="shared" si="6"/>
        <v>0</v>
      </c>
    </row>
    <row r="17" spans="1:64" ht="15.75" thickBot="1" x14ac:dyDescent="0.3">
      <c r="B17" s="187" t="s">
        <v>42</v>
      </c>
      <c r="C17" s="178">
        <f>SUM(C4:C16)</f>
        <v>0</v>
      </c>
      <c r="D17" s="178">
        <f t="shared" ref="D17:N17" si="7">SUM(D4:D16)</f>
        <v>154014.06524705878</v>
      </c>
      <c r="E17" s="178">
        <f t="shared" si="7"/>
        <v>288263.15980761423</v>
      </c>
      <c r="F17" s="178">
        <f t="shared" si="7"/>
        <v>80627.875205661447</v>
      </c>
      <c r="G17" s="178">
        <f t="shared" si="7"/>
        <v>0</v>
      </c>
      <c r="H17" s="178">
        <f t="shared" si="7"/>
        <v>6351.251438004284</v>
      </c>
      <c r="I17" s="178">
        <f t="shared" si="7"/>
        <v>0</v>
      </c>
      <c r="J17" s="178">
        <f t="shared" si="7"/>
        <v>0</v>
      </c>
      <c r="K17" s="178">
        <f t="shared" si="7"/>
        <v>0</v>
      </c>
      <c r="L17" s="178">
        <f t="shared" si="7"/>
        <v>0</v>
      </c>
      <c r="M17" s="178">
        <f t="shared" si="7"/>
        <v>0</v>
      </c>
      <c r="N17" s="189">
        <f t="shared" si="7"/>
        <v>0</v>
      </c>
      <c r="O17" s="70">
        <f t="shared" si="3"/>
        <v>529256.35169833875</v>
      </c>
      <c r="Q17" s="71"/>
      <c r="R17" s="187" t="s">
        <v>42</v>
      </c>
      <c r="S17" s="178">
        <f>SUM(S4:S16)</f>
        <v>0</v>
      </c>
      <c r="T17" s="178">
        <f t="shared" ref="T17" si="8">SUM(T4:T16)</f>
        <v>57251.783161675339</v>
      </c>
      <c r="U17" s="178">
        <f t="shared" ref="U17" si="9">SUM(U4:U16)</f>
        <v>1793869.6809817727</v>
      </c>
      <c r="V17" s="178">
        <f t="shared" ref="V17" si="10">SUM(V4:V16)</f>
        <v>637229.47374396038</v>
      </c>
      <c r="W17" s="178">
        <f t="shared" ref="W17" si="11">SUM(W4:W16)</f>
        <v>558004.90663431643</v>
      </c>
      <c r="X17" s="178">
        <f t="shared" ref="X17" si="12">SUM(X4:X16)</f>
        <v>1059664.2585803398</v>
      </c>
      <c r="Y17" s="178">
        <f t="shared" ref="Y17" si="13">SUM(Y4:Y16)</f>
        <v>1036770.6149999999</v>
      </c>
      <c r="Z17" s="178">
        <f t="shared" ref="Z17" si="14">SUM(Z4:Z16)</f>
        <v>361767.82799999992</v>
      </c>
      <c r="AA17" s="178">
        <f t="shared" ref="AA17" si="15">SUM(AA4:AA16)</f>
        <v>0</v>
      </c>
      <c r="AB17" s="178">
        <f t="shared" ref="AB17" si="16">SUM(AB4:AB16)</f>
        <v>0</v>
      </c>
      <c r="AC17" s="178">
        <f t="shared" ref="AC17" si="17">SUM(AC4:AC16)</f>
        <v>0</v>
      </c>
      <c r="AD17" s="189">
        <f t="shared" ref="AD17" si="18">SUM(AD4:AD16)</f>
        <v>42554.509758575601</v>
      </c>
      <c r="AE17" s="70">
        <f t="shared" si="4"/>
        <v>5547113.0558606405</v>
      </c>
      <c r="AG17" s="71"/>
      <c r="AH17" s="187" t="s">
        <v>42</v>
      </c>
      <c r="AI17" s="178">
        <f>SUM(AI4:AI16)</f>
        <v>0</v>
      </c>
      <c r="AJ17" s="178">
        <f t="shared" ref="AJ17" si="19">SUM(AJ4:AJ16)</f>
        <v>0</v>
      </c>
      <c r="AK17" s="178">
        <f t="shared" ref="AK17" si="20">SUM(AK4:AK16)</f>
        <v>0</v>
      </c>
      <c r="AL17" s="178">
        <f t="shared" ref="AL17" si="21">SUM(AL4:AL16)</f>
        <v>0</v>
      </c>
      <c r="AM17" s="178">
        <f t="shared" ref="AM17" si="22">SUM(AM4:AM16)</f>
        <v>0</v>
      </c>
      <c r="AN17" s="178">
        <f t="shared" ref="AN17" si="23">SUM(AN4:AN16)</f>
        <v>0</v>
      </c>
      <c r="AO17" s="178">
        <f t="shared" ref="AO17" si="24">SUM(AO4:AO16)</f>
        <v>0</v>
      </c>
      <c r="AP17" s="178">
        <f t="shared" ref="AP17" si="25">SUM(AP4:AP16)</f>
        <v>0</v>
      </c>
      <c r="AQ17" s="178">
        <f t="shared" ref="AQ17" si="26">SUM(AQ4:AQ16)</f>
        <v>0</v>
      </c>
      <c r="AR17" s="178">
        <f t="shared" ref="AR17" si="27">SUM(AR4:AR16)</f>
        <v>0</v>
      </c>
      <c r="AS17" s="178">
        <f t="shared" ref="AS17" si="28">SUM(AS4:AS16)</f>
        <v>0</v>
      </c>
      <c r="AT17" s="189">
        <f t="shared" ref="AT17" si="29">SUM(AT4:AT16)</f>
        <v>0</v>
      </c>
      <c r="AU17" s="70">
        <f t="shared" si="5"/>
        <v>0</v>
      </c>
      <c r="AW17" s="71"/>
      <c r="AX17" s="187" t="s">
        <v>42</v>
      </c>
      <c r="AY17" s="178">
        <f>SUM(AY4:AY16)</f>
        <v>0</v>
      </c>
      <c r="AZ17" s="178">
        <f t="shared" ref="AZ17" si="30">SUM(AZ4:AZ16)</f>
        <v>0</v>
      </c>
      <c r="BA17" s="178">
        <f t="shared" ref="BA17" si="31">SUM(BA4:BA16)</f>
        <v>0</v>
      </c>
      <c r="BB17" s="178">
        <f t="shared" ref="BB17" si="32">SUM(BB4:BB16)</f>
        <v>0</v>
      </c>
      <c r="BC17" s="178">
        <f t="shared" ref="BC17" si="33">SUM(BC4:BC16)</f>
        <v>0</v>
      </c>
      <c r="BD17" s="178">
        <f t="shared" ref="BD17" si="34">SUM(BD4:BD16)</f>
        <v>0</v>
      </c>
      <c r="BE17" s="178">
        <f t="shared" ref="BE17" si="35">SUM(BE4:BE16)</f>
        <v>0</v>
      </c>
      <c r="BF17" s="178">
        <f t="shared" ref="BF17" si="36">SUM(BF4:BF16)</f>
        <v>0</v>
      </c>
      <c r="BG17" s="178">
        <f t="shared" ref="BG17" si="37">SUM(BG4:BG16)</f>
        <v>0</v>
      </c>
      <c r="BH17" s="178">
        <f t="shared" ref="BH17" si="38">SUM(BH4:BH16)</f>
        <v>0</v>
      </c>
      <c r="BI17" s="178">
        <f t="shared" ref="BI17" si="39">SUM(BI4:BI16)</f>
        <v>0</v>
      </c>
      <c r="BJ17" s="189">
        <f t="shared" ref="BJ17" si="40">SUM(BJ4:BJ16)</f>
        <v>0</v>
      </c>
      <c r="BK17" s="70">
        <f t="shared" si="6"/>
        <v>0</v>
      </c>
    </row>
    <row r="18" spans="1:64" ht="21.75" thickBot="1" x14ac:dyDescent="0.4">
      <c r="A18" s="73"/>
      <c r="Q18" s="73"/>
      <c r="AG18" s="73"/>
      <c r="AW18" s="73"/>
    </row>
    <row r="19" spans="1:64" ht="21.75" thickBot="1" x14ac:dyDescent="0.4">
      <c r="A19" s="73"/>
      <c r="B19" s="173" t="s">
        <v>35</v>
      </c>
      <c r="C19" s="174">
        <f>C$3</f>
        <v>45292</v>
      </c>
      <c r="D19" s="174">
        <f t="shared" ref="D19:N19" si="41">D$3</f>
        <v>45323</v>
      </c>
      <c r="E19" s="174">
        <f t="shared" si="41"/>
        <v>45352</v>
      </c>
      <c r="F19" s="174">
        <f t="shared" si="41"/>
        <v>45383</v>
      </c>
      <c r="G19" s="174">
        <f t="shared" si="41"/>
        <v>45413</v>
      </c>
      <c r="H19" s="174">
        <f t="shared" si="41"/>
        <v>45444</v>
      </c>
      <c r="I19" s="174">
        <f t="shared" si="41"/>
        <v>45474</v>
      </c>
      <c r="J19" s="174">
        <f t="shared" si="41"/>
        <v>45505</v>
      </c>
      <c r="K19" s="174">
        <f t="shared" si="41"/>
        <v>45536</v>
      </c>
      <c r="L19" s="174">
        <f t="shared" si="41"/>
        <v>45566</v>
      </c>
      <c r="M19" s="174">
        <f t="shared" si="41"/>
        <v>45597</v>
      </c>
      <c r="N19" s="181" t="str">
        <f t="shared" si="41"/>
        <v>Dec-24 +</v>
      </c>
      <c r="O19" s="175" t="s">
        <v>33</v>
      </c>
      <c r="Q19" s="73"/>
      <c r="R19" s="173" t="s">
        <v>35</v>
      </c>
      <c r="S19" s="174">
        <f t="shared" ref="S19:AD19" si="42">S$3</f>
        <v>45292</v>
      </c>
      <c r="T19" s="174">
        <f t="shared" si="42"/>
        <v>45323</v>
      </c>
      <c r="U19" s="174">
        <f t="shared" si="42"/>
        <v>45352</v>
      </c>
      <c r="V19" s="174">
        <f t="shared" si="42"/>
        <v>45383</v>
      </c>
      <c r="W19" s="174">
        <f t="shared" si="42"/>
        <v>45413</v>
      </c>
      <c r="X19" s="174">
        <f t="shared" si="42"/>
        <v>45444</v>
      </c>
      <c r="Y19" s="174">
        <f t="shared" si="42"/>
        <v>45474</v>
      </c>
      <c r="Z19" s="174">
        <f t="shared" si="42"/>
        <v>45505</v>
      </c>
      <c r="AA19" s="174">
        <f t="shared" si="42"/>
        <v>45536</v>
      </c>
      <c r="AB19" s="174">
        <f t="shared" si="42"/>
        <v>45566</v>
      </c>
      <c r="AC19" s="174">
        <f t="shared" si="42"/>
        <v>45597</v>
      </c>
      <c r="AD19" s="181" t="str">
        <f t="shared" si="42"/>
        <v>Dec-24 +</v>
      </c>
      <c r="AE19" s="175" t="s">
        <v>33</v>
      </c>
      <c r="AG19" s="73"/>
      <c r="AH19" s="188" t="s">
        <v>35</v>
      </c>
      <c r="AI19" s="174">
        <f t="shared" ref="AI19:AT19" si="43">AI$3</f>
        <v>45292</v>
      </c>
      <c r="AJ19" s="174">
        <f t="shared" si="43"/>
        <v>45323</v>
      </c>
      <c r="AK19" s="174">
        <f t="shared" si="43"/>
        <v>45352</v>
      </c>
      <c r="AL19" s="174">
        <f t="shared" si="43"/>
        <v>45383</v>
      </c>
      <c r="AM19" s="174">
        <f t="shared" si="43"/>
        <v>45413</v>
      </c>
      <c r="AN19" s="174">
        <f t="shared" si="43"/>
        <v>45444</v>
      </c>
      <c r="AO19" s="174">
        <f t="shared" si="43"/>
        <v>45474</v>
      </c>
      <c r="AP19" s="174">
        <f t="shared" si="43"/>
        <v>45505</v>
      </c>
      <c r="AQ19" s="174">
        <f t="shared" si="43"/>
        <v>45536</v>
      </c>
      <c r="AR19" s="174">
        <f t="shared" si="43"/>
        <v>45566</v>
      </c>
      <c r="AS19" s="174">
        <f t="shared" si="43"/>
        <v>45597</v>
      </c>
      <c r="AT19" s="181" t="str">
        <f t="shared" si="43"/>
        <v>Dec-24 +</v>
      </c>
      <c r="AU19" s="175" t="s">
        <v>33</v>
      </c>
      <c r="AW19" s="73"/>
      <c r="AX19" s="173" t="s">
        <v>35</v>
      </c>
      <c r="AY19" s="174">
        <f t="shared" ref="AY19:BJ19" si="44">AY$3</f>
        <v>45292</v>
      </c>
      <c r="AZ19" s="174">
        <f t="shared" si="44"/>
        <v>45323</v>
      </c>
      <c r="BA19" s="174">
        <f t="shared" si="44"/>
        <v>45352</v>
      </c>
      <c r="BB19" s="174">
        <f t="shared" si="44"/>
        <v>45383</v>
      </c>
      <c r="BC19" s="174">
        <f t="shared" si="44"/>
        <v>45413</v>
      </c>
      <c r="BD19" s="174">
        <f t="shared" si="44"/>
        <v>45444</v>
      </c>
      <c r="BE19" s="174">
        <f t="shared" si="44"/>
        <v>45474</v>
      </c>
      <c r="BF19" s="174">
        <f t="shared" si="44"/>
        <v>45505</v>
      </c>
      <c r="BG19" s="174">
        <f t="shared" si="44"/>
        <v>45536</v>
      </c>
      <c r="BH19" s="174">
        <f t="shared" si="44"/>
        <v>45566</v>
      </c>
      <c r="BI19" s="174">
        <f t="shared" si="44"/>
        <v>45597</v>
      </c>
      <c r="BJ19" s="181" t="str">
        <f t="shared" si="44"/>
        <v>Dec-24 +</v>
      </c>
      <c r="BK19" s="175" t="s">
        <v>33</v>
      </c>
    </row>
    <row r="20" spans="1:64" ht="15" customHeight="1" x14ac:dyDescent="0.25">
      <c r="A20" s="575" t="s">
        <v>67</v>
      </c>
      <c r="B20" s="186" t="s">
        <v>60</v>
      </c>
      <c r="C20" s="3">
        <v>0</v>
      </c>
      <c r="D20" s="3"/>
      <c r="E20" s="3"/>
      <c r="F20" s="3"/>
      <c r="G20" s="3"/>
      <c r="H20" s="3"/>
      <c r="I20" s="3"/>
      <c r="J20" s="3"/>
      <c r="K20" s="3"/>
      <c r="L20" s="3"/>
      <c r="M20" s="3"/>
      <c r="N20" s="143"/>
      <c r="O20" s="67">
        <f t="shared" ref="O20:O33" si="45">SUM(C20:N20)</f>
        <v>0</v>
      </c>
      <c r="Q20" s="575" t="s">
        <v>67</v>
      </c>
      <c r="R20" s="186" t="s">
        <v>60</v>
      </c>
      <c r="S20" s="3">
        <v>0</v>
      </c>
      <c r="T20" s="3"/>
      <c r="U20" s="3"/>
      <c r="V20" s="3"/>
      <c r="W20" s="3"/>
      <c r="X20" s="3"/>
      <c r="Y20" s="3"/>
      <c r="Z20" s="3"/>
      <c r="AA20" s="3">
        <v>323244</v>
      </c>
      <c r="AB20" s="3"/>
      <c r="AC20" s="3"/>
      <c r="AD20" s="143">
        <v>240954.12224519654</v>
      </c>
      <c r="AE20" s="67">
        <f t="shared" ref="AE20:AE33" si="46">SUM(S20:AD20)</f>
        <v>564198.12224519649</v>
      </c>
      <c r="AG20" s="575" t="s">
        <v>67</v>
      </c>
      <c r="AH20" s="186" t="s">
        <v>60</v>
      </c>
      <c r="AI20" s="3">
        <v>0</v>
      </c>
      <c r="AJ20" s="3"/>
      <c r="AK20" s="3"/>
      <c r="AL20" s="3"/>
      <c r="AM20" s="3"/>
      <c r="AN20" s="3"/>
      <c r="AO20" s="3"/>
      <c r="AP20" s="3">
        <v>168275.55641193147</v>
      </c>
      <c r="AQ20" s="3">
        <v>318816</v>
      </c>
      <c r="AR20" s="3"/>
      <c r="AS20" s="3"/>
      <c r="AT20" s="143">
        <v>75214.18094354753</v>
      </c>
      <c r="AU20" s="67">
        <f t="shared" ref="AU20:AU33" si="47">SUM(AI20:AT20)</f>
        <v>562305.73735547904</v>
      </c>
      <c r="AW20" s="575" t="s">
        <v>67</v>
      </c>
      <c r="AX20" s="186" t="s">
        <v>60</v>
      </c>
      <c r="AY20" s="3">
        <v>0</v>
      </c>
      <c r="AZ20" s="3">
        <v>0</v>
      </c>
      <c r="BA20" s="3">
        <v>0</v>
      </c>
      <c r="BB20" s="3">
        <v>0</v>
      </c>
      <c r="BC20" s="3">
        <v>0</v>
      </c>
      <c r="BD20" s="3">
        <v>0</v>
      </c>
      <c r="BE20" s="3">
        <v>0</v>
      </c>
      <c r="BF20" s="3">
        <v>0</v>
      </c>
      <c r="BG20" s="3">
        <v>0</v>
      </c>
      <c r="BH20" s="3">
        <v>0</v>
      </c>
      <c r="BI20" s="3">
        <v>0</v>
      </c>
      <c r="BJ20" s="143">
        <v>0</v>
      </c>
      <c r="BK20" s="67">
        <f t="shared" ref="BK20:BK33" si="48">SUM(AY20:BJ20)</f>
        <v>0</v>
      </c>
      <c r="BL20" s="183"/>
    </row>
    <row r="21" spans="1:64" x14ac:dyDescent="0.25">
      <c r="A21" s="576"/>
      <c r="B21" s="186" t="s">
        <v>59</v>
      </c>
      <c r="C21" s="3">
        <v>0</v>
      </c>
      <c r="D21" s="3"/>
      <c r="E21" s="3"/>
      <c r="F21" s="3">
        <v>9908.2635984287535</v>
      </c>
      <c r="G21" s="3"/>
      <c r="H21" s="3"/>
      <c r="I21" s="3"/>
      <c r="J21" s="3"/>
      <c r="K21" s="3">
        <v>41560.698481669708</v>
      </c>
      <c r="L21" s="3"/>
      <c r="M21" s="3"/>
      <c r="N21" s="143"/>
      <c r="O21" s="67">
        <f t="shared" si="45"/>
        <v>51468.962080098463</v>
      </c>
      <c r="Q21" s="576"/>
      <c r="R21" s="186" t="s">
        <v>59</v>
      </c>
      <c r="S21" s="3">
        <v>0</v>
      </c>
      <c r="T21" s="3"/>
      <c r="U21" s="3"/>
      <c r="V21" s="3"/>
      <c r="W21" s="3"/>
      <c r="X21" s="3"/>
      <c r="Y21" s="3"/>
      <c r="Z21" s="3"/>
      <c r="AA21" s="3"/>
      <c r="AB21" s="3"/>
      <c r="AC21" s="3"/>
      <c r="AD21" s="143"/>
      <c r="AE21" s="67">
        <f t="shared" si="46"/>
        <v>0</v>
      </c>
      <c r="AG21" s="576"/>
      <c r="AH21" s="186" t="s">
        <v>59</v>
      </c>
      <c r="AI21" s="3">
        <v>0</v>
      </c>
      <c r="AJ21" s="3"/>
      <c r="AK21" s="3"/>
      <c r="AL21" s="3"/>
      <c r="AM21" s="3"/>
      <c r="AN21" s="3"/>
      <c r="AO21" s="3"/>
      <c r="AP21" s="3"/>
      <c r="AQ21" s="3"/>
      <c r="AR21" s="3"/>
      <c r="AS21" s="3"/>
      <c r="AT21" s="143"/>
      <c r="AU21" s="67">
        <f t="shared" si="47"/>
        <v>0</v>
      </c>
      <c r="AW21" s="576"/>
      <c r="AX21" s="186" t="s">
        <v>59</v>
      </c>
      <c r="AY21" s="3">
        <v>0</v>
      </c>
      <c r="AZ21" s="3">
        <v>0</v>
      </c>
      <c r="BA21" s="3">
        <v>0</v>
      </c>
      <c r="BB21" s="3">
        <v>0</v>
      </c>
      <c r="BC21" s="3">
        <v>0</v>
      </c>
      <c r="BD21" s="3">
        <v>0</v>
      </c>
      <c r="BE21" s="3">
        <v>0</v>
      </c>
      <c r="BF21" s="3">
        <v>0</v>
      </c>
      <c r="BG21" s="3">
        <v>0</v>
      </c>
      <c r="BH21" s="3">
        <v>0</v>
      </c>
      <c r="BI21" s="3">
        <v>0</v>
      </c>
      <c r="BJ21" s="143">
        <v>0</v>
      </c>
      <c r="BK21" s="67">
        <f t="shared" si="48"/>
        <v>0</v>
      </c>
    </row>
    <row r="22" spans="1:64" x14ac:dyDescent="0.25">
      <c r="A22" s="576"/>
      <c r="B22" s="186" t="s">
        <v>58</v>
      </c>
      <c r="C22" s="3">
        <v>0</v>
      </c>
      <c r="D22" s="3"/>
      <c r="E22" s="3"/>
      <c r="F22" s="3"/>
      <c r="G22" s="3"/>
      <c r="H22" s="3"/>
      <c r="I22" s="3"/>
      <c r="J22" s="3"/>
      <c r="K22" s="3"/>
      <c r="L22" s="3"/>
      <c r="M22" s="3"/>
      <c r="N22" s="143"/>
      <c r="O22" s="67">
        <f t="shared" si="45"/>
        <v>0</v>
      </c>
      <c r="Q22" s="576"/>
      <c r="R22" s="186" t="s">
        <v>58</v>
      </c>
      <c r="S22" s="3">
        <v>0</v>
      </c>
      <c r="T22" s="3"/>
      <c r="U22" s="3"/>
      <c r="V22" s="3"/>
      <c r="W22" s="3"/>
      <c r="X22" s="3"/>
      <c r="Y22" s="3"/>
      <c r="Z22" s="3"/>
      <c r="AA22" s="3"/>
      <c r="AB22" s="3"/>
      <c r="AC22" s="3"/>
      <c r="AD22" s="143"/>
      <c r="AE22" s="67">
        <f t="shared" si="46"/>
        <v>0</v>
      </c>
      <c r="AG22" s="576"/>
      <c r="AH22" s="186" t="s">
        <v>58</v>
      </c>
      <c r="AI22" s="3">
        <v>0</v>
      </c>
      <c r="AJ22" s="3"/>
      <c r="AK22" s="3"/>
      <c r="AL22" s="3"/>
      <c r="AM22" s="3"/>
      <c r="AN22" s="3"/>
      <c r="AO22" s="3"/>
      <c r="AP22" s="3"/>
      <c r="AQ22" s="3"/>
      <c r="AR22" s="3"/>
      <c r="AS22" s="3"/>
      <c r="AT22" s="143"/>
      <c r="AU22" s="67">
        <f t="shared" si="47"/>
        <v>0</v>
      </c>
      <c r="AW22" s="576"/>
      <c r="AX22" s="186" t="s">
        <v>58</v>
      </c>
      <c r="AY22" s="3">
        <v>0</v>
      </c>
      <c r="AZ22" s="3">
        <v>0</v>
      </c>
      <c r="BA22" s="3">
        <v>0</v>
      </c>
      <c r="BB22" s="3">
        <v>0</v>
      </c>
      <c r="BC22" s="3">
        <v>0</v>
      </c>
      <c r="BD22" s="3">
        <v>0</v>
      </c>
      <c r="BE22" s="3">
        <v>0</v>
      </c>
      <c r="BF22" s="3">
        <v>0</v>
      </c>
      <c r="BG22" s="3">
        <v>0</v>
      </c>
      <c r="BH22" s="3">
        <v>0</v>
      </c>
      <c r="BI22" s="3">
        <v>0</v>
      </c>
      <c r="BJ22" s="143">
        <v>0</v>
      </c>
      <c r="BK22" s="67">
        <f t="shared" si="48"/>
        <v>0</v>
      </c>
    </row>
    <row r="23" spans="1:64" x14ac:dyDescent="0.25">
      <c r="A23" s="576"/>
      <c r="B23" s="186" t="s">
        <v>57</v>
      </c>
      <c r="C23" s="3">
        <v>0</v>
      </c>
      <c r="D23" s="3"/>
      <c r="E23" s="3"/>
      <c r="F23" s="3">
        <v>117597.60956539112</v>
      </c>
      <c r="G23" s="3">
        <v>64673.288854961102</v>
      </c>
      <c r="H23" s="3"/>
      <c r="I23" s="3"/>
      <c r="J23" s="3"/>
      <c r="K23" s="3">
        <v>31763.38481348713</v>
      </c>
      <c r="L23" s="3"/>
      <c r="M23" s="3"/>
      <c r="N23" s="143">
        <v>1056637.8820334617</v>
      </c>
      <c r="O23" s="67">
        <f t="shared" si="45"/>
        <v>1270672.165267301</v>
      </c>
      <c r="Q23" s="576"/>
      <c r="R23" s="186" t="s">
        <v>57</v>
      </c>
      <c r="S23" s="3">
        <v>0</v>
      </c>
      <c r="T23" s="3"/>
      <c r="U23" s="3">
        <v>410836.0270626003</v>
      </c>
      <c r="V23" s="3"/>
      <c r="W23" s="3">
        <v>196154.62623385031</v>
      </c>
      <c r="X23" s="3">
        <v>21168.350320865975</v>
      </c>
      <c r="Y23" s="3"/>
      <c r="Z23" s="3">
        <v>109160.31133405065</v>
      </c>
      <c r="AA23" s="3">
        <v>203719.00849899335</v>
      </c>
      <c r="AB23" s="3">
        <v>297096.49329217343</v>
      </c>
      <c r="AC23" s="3"/>
      <c r="AD23" s="143">
        <v>522582.87633823103</v>
      </c>
      <c r="AE23" s="67">
        <f t="shared" si="46"/>
        <v>1760717.6930807652</v>
      </c>
      <c r="AG23" s="576"/>
      <c r="AH23" s="186" t="s">
        <v>57</v>
      </c>
      <c r="AI23" s="3">
        <v>0</v>
      </c>
      <c r="AJ23" s="3"/>
      <c r="AK23" s="3"/>
      <c r="AL23" s="3"/>
      <c r="AM23" s="3">
        <v>53107</v>
      </c>
      <c r="AN23" s="3">
        <v>165807.78405702891</v>
      </c>
      <c r="AO23" s="3"/>
      <c r="AP23" s="3"/>
      <c r="AQ23" s="3"/>
      <c r="AR23" s="3"/>
      <c r="AS23" s="3">
        <v>307335</v>
      </c>
      <c r="AT23" s="143">
        <v>1189396.36437135</v>
      </c>
      <c r="AU23" s="67">
        <f t="shared" si="47"/>
        <v>1715646.1484283791</v>
      </c>
      <c r="AW23" s="576"/>
      <c r="AX23" s="186" t="s">
        <v>57</v>
      </c>
      <c r="AY23" s="3">
        <v>0</v>
      </c>
      <c r="AZ23" s="3"/>
      <c r="BA23" s="3"/>
      <c r="BB23" s="3"/>
      <c r="BC23" s="3"/>
      <c r="BD23" s="3"/>
      <c r="BE23" s="3"/>
      <c r="BF23" s="3"/>
      <c r="BG23" s="3"/>
      <c r="BH23" s="3">
        <v>106707.30620076697</v>
      </c>
      <c r="BI23" s="3"/>
      <c r="BJ23" s="143">
        <v>1048169.1395128319</v>
      </c>
      <c r="BK23" s="67">
        <f t="shared" si="48"/>
        <v>1154876.445713599</v>
      </c>
    </row>
    <row r="24" spans="1:64" x14ac:dyDescent="0.25">
      <c r="A24" s="576"/>
      <c r="B24" s="186" t="s">
        <v>56</v>
      </c>
      <c r="C24" s="3">
        <v>0</v>
      </c>
      <c r="D24" s="3">
        <v>0</v>
      </c>
      <c r="E24" s="3">
        <v>0</v>
      </c>
      <c r="F24" s="3">
        <v>0</v>
      </c>
      <c r="G24" s="3">
        <v>0</v>
      </c>
      <c r="H24" s="3">
        <v>0</v>
      </c>
      <c r="I24" s="3">
        <v>0</v>
      </c>
      <c r="J24" s="3">
        <v>0</v>
      </c>
      <c r="K24" s="3">
        <v>0</v>
      </c>
      <c r="L24" s="3">
        <v>0</v>
      </c>
      <c r="M24" s="3">
        <v>0</v>
      </c>
      <c r="N24" s="143">
        <v>0</v>
      </c>
      <c r="O24" s="67">
        <f t="shared" si="45"/>
        <v>0</v>
      </c>
      <c r="Q24" s="576"/>
      <c r="R24" s="186" t="s">
        <v>56</v>
      </c>
      <c r="S24" s="3">
        <v>0</v>
      </c>
      <c r="T24" s="3">
        <v>0</v>
      </c>
      <c r="U24" s="3">
        <v>0</v>
      </c>
      <c r="V24" s="3">
        <v>0</v>
      </c>
      <c r="W24" s="3">
        <v>0</v>
      </c>
      <c r="X24" s="3">
        <v>0</v>
      </c>
      <c r="Y24" s="3">
        <v>0</v>
      </c>
      <c r="Z24" s="3">
        <v>0</v>
      </c>
      <c r="AA24" s="3">
        <v>0</v>
      </c>
      <c r="AB24" s="3">
        <v>0</v>
      </c>
      <c r="AC24" s="3">
        <v>0</v>
      </c>
      <c r="AD24" s="143">
        <v>0</v>
      </c>
      <c r="AE24" s="67">
        <f t="shared" si="46"/>
        <v>0</v>
      </c>
      <c r="AG24" s="576"/>
      <c r="AH24" s="186" t="s">
        <v>56</v>
      </c>
      <c r="AI24" s="3">
        <v>0</v>
      </c>
      <c r="AJ24" s="3">
        <v>0</v>
      </c>
      <c r="AK24" s="3">
        <v>0</v>
      </c>
      <c r="AL24" s="3">
        <v>0</v>
      </c>
      <c r="AM24" s="3">
        <v>0</v>
      </c>
      <c r="AN24" s="3">
        <v>0</v>
      </c>
      <c r="AO24" s="3">
        <v>0</v>
      </c>
      <c r="AP24" s="3">
        <v>0</v>
      </c>
      <c r="AQ24" s="3">
        <v>0</v>
      </c>
      <c r="AR24" s="3">
        <v>0</v>
      </c>
      <c r="AS24" s="3">
        <v>0</v>
      </c>
      <c r="AT24" s="143">
        <v>0</v>
      </c>
      <c r="AU24" s="67">
        <f t="shared" si="47"/>
        <v>0</v>
      </c>
      <c r="AW24" s="576"/>
      <c r="AX24" s="186" t="s">
        <v>56</v>
      </c>
      <c r="AY24" s="3">
        <v>0</v>
      </c>
      <c r="AZ24" s="3">
        <v>0</v>
      </c>
      <c r="BA24" s="3">
        <v>0</v>
      </c>
      <c r="BB24" s="3">
        <v>0</v>
      </c>
      <c r="BC24" s="3">
        <v>0</v>
      </c>
      <c r="BD24" s="3">
        <v>0</v>
      </c>
      <c r="BE24" s="3">
        <v>0</v>
      </c>
      <c r="BF24" s="3">
        <v>0</v>
      </c>
      <c r="BG24" s="3">
        <v>0</v>
      </c>
      <c r="BH24" s="3">
        <v>0</v>
      </c>
      <c r="BI24" s="3">
        <v>0</v>
      </c>
      <c r="BJ24" s="143">
        <v>0</v>
      </c>
      <c r="BK24" s="67">
        <f t="shared" si="48"/>
        <v>0</v>
      </c>
    </row>
    <row r="25" spans="1:64" x14ac:dyDescent="0.25">
      <c r="A25" s="576"/>
      <c r="B25" s="186" t="s">
        <v>55</v>
      </c>
      <c r="C25" s="3">
        <v>0</v>
      </c>
      <c r="D25" s="3">
        <v>0</v>
      </c>
      <c r="E25" s="3">
        <v>0</v>
      </c>
      <c r="F25" s="3">
        <v>0</v>
      </c>
      <c r="G25" s="3">
        <v>0</v>
      </c>
      <c r="H25" s="3">
        <v>0</v>
      </c>
      <c r="I25" s="3">
        <v>0</v>
      </c>
      <c r="J25" s="3">
        <v>0</v>
      </c>
      <c r="K25" s="3">
        <v>0</v>
      </c>
      <c r="L25" s="3">
        <v>0</v>
      </c>
      <c r="M25" s="3">
        <v>0</v>
      </c>
      <c r="N25" s="143">
        <v>0</v>
      </c>
      <c r="O25" s="67">
        <f t="shared" si="45"/>
        <v>0</v>
      </c>
      <c r="Q25" s="576"/>
      <c r="R25" s="186" t="s">
        <v>55</v>
      </c>
      <c r="S25" s="3">
        <v>0</v>
      </c>
      <c r="T25" s="3">
        <v>0</v>
      </c>
      <c r="U25" s="3">
        <v>0</v>
      </c>
      <c r="V25" s="3">
        <v>0</v>
      </c>
      <c r="W25" s="3">
        <v>0</v>
      </c>
      <c r="X25" s="3">
        <v>0</v>
      </c>
      <c r="Y25" s="3">
        <v>0</v>
      </c>
      <c r="Z25" s="3">
        <v>0</v>
      </c>
      <c r="AA25" s="3">
        <v>0</v>
      </c>
      <c r="AB25" s="3">
        <v>0</v>
      </c>
      <c r="AC25" s="3">
        <v>0</v>
      </c>
      <c r="AD25" s="143">
        <v>0</v>
      </c>
      <c r="AE25" s="67">
        <f t="shared" si="46"/>
        <v>0</v>
      </c>
      <c r="AG25" s="576"/>
      <c r="AH25" s="186" t="s">
        <v>55</v>
      </c>
      <c r="AI25" s="3">
        <v>0</v>
      </c>
      <c r="AJ25" s="3">
        <v>0</v>
      </c>
      <c r="AK25" s="3">
        <v>0</v>
      </c>
      <c r="AL25" s="3">
        <v>0</v>
      </c>
      <c r="AM25" s="3">
        <v>0</v>
      </c>
      <c r="AN25" s="3">
        <v>0</v>
      </c>
      <c r="AO25" s="3">
        <v>0</v>
      </c>
      <c r="AP25" s="3">
        <v>0</v>
      </c>
      <c r="AQ25" s="3">
        <v>0</v>
      </c>
      <c r="AR25" s="3">
        <v>0</v>
      </c>
      <c r="AS25" s="3">
        <v>0</v>
      </c>
      <c r="AT25" s="143">
        <v>0</v>
      </c>
      <c r="AU25" s="67">
        <f t="shared" si="47"/>
        <v>0</v>
      </c>
      <c r="AW25" s="576"/>
      <c r="AX25" s="186" t="s">
        <v>55</v>
      </c>
      <c r="AY25" s="3">
        <v>0</v>
      </c>
      <c r="AZ25" s="3">
        <v>0</v>
      </c>
      <c r="BA25" s="3">
        <v>0</v>
      </c>
      <c r="BB25" s="3">
        <v>0</v>
      </c>
      <c r="BC25" s="3">
        <v>0</v>
      </c>
      <c r="BD25" s="3">
        <v>0</v>
      </c>
      <c r="BE25" s="3">
        <v>0</v>
      </c>
      <c r="BF25" s="3">
        <v>0</v>
      </c>
      <c r="BG25" s="3">
        <v>0</v>
      </c>
      <c r="BH25" s="3">
        <v>0</v>
      </c>
      <c r="BI25" s="3">
        <v>0</v>
      </c>
      <c r="BJ25" s="143">
        <v>0</v>
      </c>
      <c r="BK25" s="67">
        <f t="shared" si="48"/>
        <v>0</v>
      </c>
    </row>
    <row r="26" spans="1:64" x14ac:dyDescent="0.25">
      <c r="A26" s="576"/>
      <c r="B26" s="186" t="s">
        <v>54</v>
      </c>
      <c r="C26" s="3">
        <v>0</v>
      </c>
      <c r="D26" s="3"/>
      <c r="E26" s="3"/>
      <c r="F26" s="3">
        <v>4005.5200382245484</v>
      </c>
      <c r="G26" s="3">
        <v>4930.9224098805216</v>
      </c>
      <c r="H26" s="3">
        <v>31367.98561832503</v>
      </c>
      <c r="I26" s="3"/>
      <c r="J26" s="3"/>
      <c r="K26" s="3">
        <v>41307.648364793509</v>
      </c>
      <c r="L26" s="3"/>
      <c r="M26" s="3">
        <v>378252.32801283227</v>
      </c>
      <c r="N26" s="143">
        <v>1262048.2630024543</v>
      </c>
      <c r="O26" s="67">
        <f t="shared" si="45"/>
        <v>1721912.6674465102</v>
      </c>
      <c r="Q26" s="576"/>
      <c r="R26" s="186" t="s">
        <v>54</v>
      </c>
      <c r="S26" s="3">
        <v>0</v>
      </c>
      <c r="T26" s="3"/>
      <c r="U26" s="3">
        <v>55832.259225375667</v>
      </c>
      <c r="V26" s="3">
        <v>134547.19527715357</v>
      </c>
      <c r="W26" s="3">
        <v>10369.764530567672</v>
      </c>
      <c r="X26" s="3">
        <v>1044394.3667102614</v>
      </c>
      <c r="Y26" s="3"/>
      <c r="Z26" s="3">
        <v>172820.62301191789</v>
      </c>
      <c r="AA26" s="3">
        <v>704691.35673142888</v>
      </c>
      <c r="AB26" s="3">
        <v>930713.99047500547</v>
      </c>
      <c r="AC26" s="3">
        <v>575771.66616739263</v>
      </c>
      <c r="AD26" s="143">
        <v>1997723.363020292</v>
      </c>
      <c r="AE26" s="67">
        <f t="shared" si="46"/>
        <v>5626864.5851493943</v>
      </c>
      <c r="AG26" s="576"/>
      <c r="AH26" s="186" t="s">
        <v>54</v>
      </c>
      <c r="AI26" s="3">
        <v>0</v>
      </c>
      <c r="AJ26" s="3"/>
      <c r="AK26" s="3"/>
      <c r="AL26" s="3"/>
      <c r="AM26" s="3">
        <v>4676</v>
      </c>
      <c r="AN26" s="3">
        <v>131681.23410925918</v>
      </c>
      <c r="AO26" s="3"/>
      <c r="AP26" s="3"/>
      <c r="AQ26" s="3"/>
      <c r="AR26" s="3"/>
      <c r="AS26" s="3">
        <v>158870</v>
      </c>
      <c r="AT26" s="143">
        <v>2361053.3662527576</v>
      </c>
      <c r="AU26" s="67">
        <f t="shared" si="47"/>
        <v>2656280.6003620168</v>
      </c>
      <c r="AW26" s="576"/>
      <c r="AX26" s="186" t="s">
        <v>54</v>
      </c>
      <c r="AY26" s="3">
        <v>0</v>
      </c>
      <c r="AZ26" s="3"/>
      <c r="BA26" s="3"/>
      <c r="BB26" s="3"/>
      <c r="BC26" s="3"/>
      <c r="BD26" s="3"/>
      <c r="BE26" s="3"/>
      <c r="BF26" s="3"/>
      <c r="BG26" s="3"/>
      <c r="BH26" s="3"/>
      <c r="BI26" s="3"/>
      <c r="BJ26" s="143"/>
      <c r="BK26" s="67">
        <f t="shared" si="48"/>
        <v>0</v>
      </c>
    </row>
    <row r="27" spans="1:64" x14ac:dyDescent="0.25">
      <c r="A27" s="576"/>
      <c r="B27" s="186" t="s">
        <v>53</v>
      </c>
      <c r="C27" s="3">
        <v>0</v>
      </c>
      <c r="D27" s="3"/>
      <c r="E27" s="3">
        <v>121132.46200027938</v>
      </c>
      <c r="F27" s="3">
        <v>190090.91586251004</v>
      </c>
      <c r="G27" s="3">
        <v>209626.34588025566</v>
      </c>
      <c r="H27" s="3">
        <v>826168.01809739263</v>
      </c>
      <c r="I27" s="3">
        <v>16327.060335089645</v>
      </c>
      <c r="J27" s="3">
        <v>196109.20770970988</v>
      </c>
      <c r="K27" s="3">
        <v>410147.471982633</v>
      </c>
      <c r="L27" s="3">
        <v>46068.113656308131</v>
      </c>
      <c r="M27" s="3">
        <v>277025.27996316436</v>
      </c>
      <c r="N27" s="143">
        <v>3054294.6952765044</v>
      </c>
      <c r="O27" s="67">
        <f t="shared" si="45"/>
        <v>5346989.5707638469</v>
      </c>
      <c r="Q27" s="576"/>
      <c r="R27" s="186" t="s">
        <v>53</v>
      </c>
      <c r="S27" s="3">
        <v>0</v>
      </c>
      <c r="T27" s="3">
        <v>3008.5217660325807</v>
      </c>
      <c r="U27" s="3">
        <v>78345.679851089371</v>
      </c>
      <c r="V27" s="3">
        <v>19570.413114155639</v>
      </c>
      <c r="W27" s="3">
        <v>39872.058494237499</v>
      </c>
      <c r="X27" s="3">
        <v>128665</v>
      </c>
      <c r="Y27" s="3">
        <v>65981.557516754256</v>
      </c>
      <c r="Z27" s="3">
        <v>2977945.1461406737</v>
      </c>
      <c r="AA27" s="3">
        <v>1822418.2163210998</v>
      </c>
      <c r="AB27" s="3">
        <v>85447.975624168903</v>
      </c>
      <c r="AC27" s="3">
        <v>138834.83975487511</v>
      </c>
      <c r="AD27" s="143">
        <v>2815491.0079872636</v>
      </c>
      <c r="AE27" s="67">
        <f t="shared" si="46"/>
        <v>8175580.4165703505</v>
      </c>
      <c r="AG27" s="576"/>
      <c r="AH27" s="186" t="s">
        <v>53</v>
      </c>
      <c r="AI27" s="3">
        <v>0</v>
      </c>
      <c r="AJ27" s="3"/>
      <c r="AK27" s="3"/>
      <c r="AL27" s="3"/>
      <c r="AM27" s="3">
        <v>229876.87058952189</v>
      </c>
      <c r="AN27" s="3"/>
      <c r="AO27" s="3"/>
      <c r="AP27" s="3"/>
      <c r="AQ27" s="3">
        <v>60171.428232125545</v>
      </c>
      <c r="AR27" s="3"/>
      <c r="AS27" s="3">
        <v>2603034</v>
      </c>
      <c r="AT27" s="143">
        <v>786776.5717455924</v>
      </c>
      <c r="AU27" s="67">
        <f t="shared" si="47"/>
        <v>3679858.8705672398</v>
      </c>
      <c r="AW27" s="576"/>
      <c r="AX27" s="186" t="s">
        <v>53</v>
      </c>
      <c r="AY27" s="3">
        <v>0</v>
      </c>
      <c r="AZ27" s="3"/>
      <c r="BA27" s="3"/>
      <c r="BB27" s="3"/>
      <c r="BC27" s="3"/>
      <c r="BD27" s="3"/>
      <c r="BE27" s="3"/>
      <c r="BF27" s="3"/>
      <c r="BG27" s="3"/>
      <c r="BH27" s="3"/>
      <c r="BI27" s="3"/>
      <c r="BJ27" s="143">
        <v>7915.3582926508288</v>
      </c>
      <c r="BK27" s="67">
        <f t="shared" si="48"/>
        <v>7915.3582926508288</v>
      </c>
    </row>
    <row r="28" spans="1:64" x14ac:dyDescent="0.25">
      <c r="A28" s="576"/>
      <c r="B28" s="186" t="s">
        <v>52</v>
      </c>
      <c r="C28" s="3">
        <v>0</v>
      </c>
      <c r="D28" s="3"/>
      <c r="E28" s="3"/>
      <c r="F28" s="3"/>
      <c r="G28" s="3"/>
      <c r="H28" s="3"/>
      <c r="I28" s="3"/>
      <c r="J28" s="3"/>
      <c r="K28" s="3"/>
      <c r="L28" s="3"/>
      <c r="M28" s="3"/>
      <c r="N28" s="143"/>
      <c r="O28" s="67">
        <f t="shared" si="45"/>
        <v>0</v>
      </c>
      <c r="Q28" s="576"/>
      <c r="R28" s="186" t="s">
        <v>52</v>
      </c>
      <c r="S28" s="3">
        <v>0</v>
      </c>
      <c r="T28" s="3"/>
      <c r="U28" s="3"/>
      <c r="V28" s="3"/>
      <c r="W28" s="3"/>
      <c r="X28" s="3"/>
      <c r="Y28" s="3"/>
      <c r="Z28" s="3"/>
      <c r="AA28" s="3"/>
      <c r="AB28" s="3"/>
      <c r="AC28" s="3"/>
      <c r="AD28" s="143"/>
      <c r="AE28" s="67">
        <f t="shared" si="46"/>
        <v>0</v>
      </c>
      <c r="AG28" s="576"/>
      <c r="AH28" s="186" t="s">
        <v>52</v>
      </c>
      <c r="AI28" s="3">
        <v>0</v>
      </c>
      <c r="AJ28" s="3"/>
      <c r="AK28" s="3"/>
      <c r="AL28" s="3"/>
      <c r="AM28" s="3"/>
      <c r="AN28" s="3"/>
      <c r="AO28" s="3"/>
      <c r="AP28" s="3"/>
      <c r="AQ28" s="3"/>
      <c r="AR28" s="3"/>
      <c r="AS28" s="3"/>
      <c r="AT28" s="143"/>
      <c r="AU28" s="67">
        <f t="shared" si="47"/>
        <v>0</v>
      </c>
      <c r="AW28" s="576"/>
      <c r="AX28" s="186" t="s">
        <v>52</v>
      </c>
      <c r="AY28" s="3">
        <v>0</v>
      </c>
      <c r="AZ28" s="3"/>
      <c r="BA28" s="3"/>
      <c r="BB28" s="3"/>
      <c r="BC28" s="3"/>
      <c r="BD28" s="3"/>
      <c r="BE28" s="3"/>
      <c r="BF28" s="3"/>
      <c r="BG28" s="3"/>
      <c r="BH28" s="3"/>
      <c r="BI28" s="3"/>
      <c r="BJ28" s="143"/>
      <c r="BK28" s="67">
        <f t="shared" si="48"/>
        <v>0</v>
      </c>
    </row>
    <row r="29" spans="1:64" x14ac:dyDescent="0.25">
      <c r="A29" s="576"/>
      <c r="B29" s="186" t="s">
        <v>51</v>
      </c>
      <c r="C29" s="3">
        <v>0</v>
      </c>
      <c r="D29" s="3"/>
      <c r="E29" s="3"/>
      <c r="F29" s="3"/>
      <c r="G29" s="3"/>
      <c r="H29" s="3"/>
      <c r="I29" s="3"/>
      <c r="J29" s="3"/>
      <c r="K29" s="3"/>
      <c r="L29" s="3"/>
      <c r="M29" s="3"/>
      <c r="N29" s="143">
        <v>25750.166165111863</v>
      </c>
      <c r="O29" s="67">
        <f t="shared" si="45"/>
        <v>25750.166165111863</v>
      </c>
      <c r="Q29" s="576"/>
      <c r="R29" s="186" t="s">
        <v>51</v>
      </c>
      <c r="S29" s="3">
        <v>0</v>
      </c>
      <c r="T29" s="3"/>
      <c r="U29" s="3"/>
      <c r="V29" s="3"/>
      <c r="W29" s="3"/>
      <c r="X29" s="3"/>
      <c r="Y29" s="3">
        <v>190765.12917909876</v>
      </c>
      <c r="Z29" s="3">
        <v>57608.723717891196</v>
      </c>
      <c r="AA29" s="3"/>
      <c r="AB29" s="3">
        <v>34990.200341580246</v>
      </c>
      <c r="AC29" s="3"/>
      <c r="AD29" s="143">
        <v>22747.601867922909</v>
      </c>
      <c r="AE29" s="67">
        <f t="shared" si="46"/>
        <v>306111.65510649316</v>
      </c>
      <c r="AG29" s="576"/>
      <c r="AH29" s="186" t="s">
        <v>51</v>
      </c>
      <c r="AI29" s="3">
        <v>0</v>
      </c>
      <c r="AJ29" s="3"/>
      <c r="AK29" s="3"/>
      <c r="AL29" s="3"/>
      <c r="AM29" s="3"/>
      <c r="AN29" s="3"/>
      <c r="AO29" s="3"/>
      <c r="AP29" s="3">
        <v>812174</v>
      </c>
      <c r="AQ29" s="3"/>
      <c r="AR29" s="3"/>
      <c r="AS29" s="3"/>
      <c r="AT29" s="143"/>
      <c r="AU29" s="67">
        <f t="shared" si="47"/>
        <v>812174</v>
      </c>
      <c r="AW29" s="576"/>
      <c r="AX29" s="186" t="s">
        <v>51</v>
      </c>
      <c r="AY29" s="3">
        <v>0</v>
      </c>
      <c r="AZ29" s="3"/>
      <c r="BA29" s="3"/>
      <c r="BB29" s="3"/>
      <c r="BC29" s="3"/>
      <c r="BD29" s="3"/>
      <c r="BE29" s="3"/>
      <c r="BF29" s="3"/>
      <c r="BG29" s="3"/>
      <c r="BH29" s="3"/>
      <c r="BI29" s="3"/>
      <c r="BJ29" s="143"/>
      <c r="BK29" s="67">
        <f t="shared" si="48"/>
        <v>0</v>
      </c>
    </row>
    <row r="30" spans="1:64" x14ac:dyDescent="0.25">
      <c r="A30" s="576"/>
      <c r="B30" s="186" t="s">
        <v>50</v>
      </c>
      <c r="C30" s="3">
        <v>0</v>
      </c>
      <c r="D30" s="3"/>
      <c r="E30" s="3"/>
      <c r="F30" s="3"/>
      <c r="G30" s="3"/>
      <c r="H30" s="3"/>
      <c r="I30" s="3"/>
      <c r="J30" s="3"/>
      <c r="K30" s="3"/>
      <c r="L30" s="3"/>
      <c r="M30" s="3"/>
      <c r="N30" s="143">
        <v>218234.01870962113</v>
      </c>
      <c r="O30" s="67">
        <f t="shared" si="45"/>
        <v>218234.01870962113</v>
      </c>
      <c r="Q30" s="576"/>
      <c r="R30" s="186" t="s">
        <v>50</v>
      </c>
      <c r="S30" s="3">
        <v>0</v>
      </c>
      <c r="T30" s="3"/>
      <c r="U30" s="3"/>
      <c r="V30" s="3"/>
      <c r="W30" s="3"/>
      <c r="X30" s="3"/>
      <c r="Y30" s="3"/>
      <c r="Z30" s="3">
        <v>4518724</v>
      </c>
      <c r="AA30" s="3">
        <v>63952.40324071236</v>
      </c>
      <c r="AB30" s="3"/>
      <c r="AC30" s="3">
        <v>19895.960114772559</v>
      </c>
      <c r="AD30" s="143"/>
      <c r="AE30" s="67">
        <f t="shared" si="46"/>
        <v>4602572.3633554848</v>
      </c>
      <c r="AG30" s="576"/>
      <c r="AH30" s="186" t="s">
        <v>50</v>
      </c>
      <c r="AI30" s="3">
        <v>0</v>
      </c>
      <c r="AJ30" s="3"/>
      <c r="AK30" s="3"/>
      <c r="AL30" s="3"/>
      <c r="AM30" s="3">
        <v>154300</v>
      </c>
      <c r="AN30" s="3"/>
      <c r="AO30" s="3">
        <v>9195.3531601411651</v>
      </c>
      <c r="AP30" s="3">
        <v>1168166</v>
      </c>
      <c r="AQ30" s="3"/>
      <c r="AR30" s="3"/>
      <c r="AS30" s="3">
        <v>2377322</v>
      </c>
      <c r="AT30" s="143">
        <v>4930793.274999992</v>
      </c>
      <c r="AU30" s="67">
        <f t="shared" si="47"/>
        <v>8639776.628160134</v>
      </c>
      <c r="AW30" s="576"/>
      <c r="AX30" s="186" t="s">
        <v>50</v>
      </c>
      <c r="AY30" s="3">
        <v>0</v>
      </c>
      <c r="AZ30" s="3"/>
      <c r="BA30" s="3"/>
      <c r="BB30" s="3"/>
      <c r="BC30" s="3"/>
      <c r="BD30" s="3"/>
      <c r="BE30" s="3"/>
      <c r="BF30" s="3"/>
      <c r="BG30" s="3"/>
      <c r="BH30" s="3"/>
      <c r="BI30" s="3"/>
      <c r="BJ30" s="143"/>
      <c r="BK30" s="67">
        <f t="shared" si="48"/>
        <v>0</v>
      </c>
    </row>
    <row r="31" spans="1:64" ht="16.5" customHeight="1" x14ac:dyDescent="0.25">
      <c r="A31" s="576"/>
      <c r="B31" s="186" t="s">
        <v>49</v>
      </c>
      <c r="C31" s="3">
        <v>0</v>
      </c>
      <c r="D31" s="3"/>
      <c r="E31" s="3"/>
      <c r="F31" s="3">
        <v>73675.147695587235</v>
      </c>
      <c r="G31" s="3"/>
      <c r="H31" s="3"/>
      <c r="I31" s="3"/>
      <c r="J31" s="3"/>
      <c r="K31" s="3">
        <v>18429.003118021345</v>
      </c>
      <c r="L31" s="3">
        <v>5293.7772292936188</v>
      </c>
      <c r="M31" s="3"/>
      <c r="N31" s="143"/>
      <c r="O31" s="67">
        <f t="shared" si="45"/>
        <v>97397.928042902189</v>
      </c>
      <c r="Q31" s="576"/>
      <c r="R31" s="186" t="s">
        <v>49</v>
      </c>
      <c r="S31" s="3">
        <v>0</v>
      </c>
      <c r="T31" s="3"/>
      <c r="U31" s="3"/>
      <c r="V31" s="3"/>
      <c r="W31" s="3"/>
      <c r="X31" s="3"/>
      <c r="Y31" s="3"/>
      <c r="Z31" s="3"/>
      <c r="AA31" s="3">
        <v>15847.006536037594</v>
      </c>
      <c r="AB31" s="3"/>
      <c r="AC31" s="3">
        <v>2637.1728747797142</v>
      </c>
      <c r="AD31" s="143">
        <v>788925</v>
      </c>
      <c r="AE31" s="67">
        <f t="shared" si="46"/>
        <v>807409.17941081733</v>
      </c>
      <c r="AG31" s="576"/>
      <c r="AH31" s="186" t="s">
        <v>49</v>
      </c>
      <c r="AI31" s="3">
        <v>0</v>
      </c>
      <c r="AJ31" s="3"/>
      <c r="AK31" s="3"/>
      <c r="AL31" s="3"/>
      <c r="AM31" s="3"/>
      <c r="AN31" s="3"/>
      <c r="AO31" s="3"/>
      <c r="AP31" s="3"/>
      <c r="AQ31" s="3"/>
      <c r="AR31" s="3"/>
      <c r="AS31" s="3"/>
      <c r="AT31" s="143"/>
      <c r="AU31" s="67">
        <f t="shared" si="47"/>
        <v>0</v>
      </c>
      <c r="AW31" s="576"/>
      <c r="AX31" s="186" t="s">
        <v>49</v>
      </c>
      <c r="AY31" s="3">
        <v>0</v>
      </c>
      <c r="AZ31" s="3"/>
      <c r="BA31" s="3"/>
      <c r="BB31" s="3"/>
      <c r="BC31" s="3"/>
      <c r="BD31" s="3"/>
      <c r="BE31" s="3"/>
      <c r="BF31" s="3"/>
      <c r="BG31" s="3"/>
      <c r="BH31" s="3"/>
      <c r="BI31" s="3"/>
      <c r="BJ31" s="143"/>
      <c r="BK31" s="67">
        <f t="shared" si="48"/>
        <v>0</v>
      </c>
    </row>
    <row r="32" spans="1:64" ht="15.75" thickBot="1" x14ac:dyDescent="0.3">
      <c r="A32" s="577"/>
      <c r="B32" s="186" t="s">
        <v>48</v>
      </c>
      <c r="C32" s="3">
        <v>0</v>
      </c>
      <c r="D32" s="3">
        <v>0</v>
      </c>
      <c r="E32" s="3">
        <v>0</v>
      </c>
      <c r="F32" s="3">
        <v>0</v>
      </c>
      <c r="G32" s="3">
        <v>0</v>
      </c>
      <c r="H32" s="3">
        <v>0</v>
      </c>
      <c r="I32" s="3">
        <v>0</v>
      </c>
      <c r="J32" s="3">
        <v>0</v>
      </c>
      <c r="K32" s="3">
        <v>0</v>
      </c>
      <c r="L32" s="3">
        <v>0</v>
      </c>
      <c r="M32" s="3">
        <v>0</v>
      </c>
      <c r="N32" s="143">
        <v>0</v>
      </c>
      <c r="O32" s="67">
        <f t="shared" si="45"/>
        <v>0</v>
      </c>
      <c r="Q32" s="577"/>
      <c r="R32" s="186" t="s">
        <v>48</v>
      </c>
      <c r="S32" s="3">
        <v>0</v>
      </c>
      <c r="T32" s="3"/>
      <c r="U32" s="3"/>
      <c r="V32" s="3"/>
      <c r="W32" s="3"/>
      <c r="X32" s="3"/>
      <c r="Y32" s="3"/>
      <c r="Z32" s="3"/>
      <c r="AA32" s="3"/>
      <c r="AB32" s="3"/>
      <c r="AC32" s="3"/>
      <c r="AD32" s="143"/>
      <c r="AE32" s="67">
        <f t="shared" si="46"/>
        <v>0</v>
      </c>
      <c r="AG32" s="577"/>
      <c r="AH32" s="186" t="s">
        <v>48</v>
      </c>
      <c r="AI32" s="3">
        <v>0</v>
      </c>
      <c r="AJ32" s="3"/>
      <c r="AK32" s="3"/>
      <c r="AL32" s="3"/>
      <c r="AM32" s="3"/>
      <c r="AN32" s="3"/>
      <c r="AO32" s="3"/>
      <c r="AP32" s="3"/>
      <c r="AQ32" s="3"/>
      <c r="AR32" s="3"/>
      <c r="AS32" s="3"/>
      <c r="AT32" s="143"/>
      <c r="AU32" s="67">
        <f t="shared" si="47"/>
        <v>0</v>
      </c>
      <c r="AW32" s="577"/>
      <c r="AX32" s="186" t="s">
        <v>48</v>
      </c>
      <c r="AY32" s="3">
        <v>0</v>
      </c>
      <c r="AZ32" s="3"/>
      <c r="BA32" s="3"/>
      <c r="BB32" s="3"/>
      <c r="BC32" s="3"/>
      <c r="BD32" s="3"/>
      <c r="BE32" s="3"/>
      <c r="BF32" s="3"/>
      <c r="BG32" s="3"/>
      <c r="BH32" s="3"/>
      <c r="BI32" s="3"/>
      <c r="BJ32" s="143"/>
      <c r="BK32" s="67">
        <f t="shared" si="48"/>
        <v>0</v>
      </c>
    </row>
    <row r="33" spans="1:64" ht="15.75" thickBot="1" x14ac:dyDescent="0.3">
      <c r="B33" s="187" t="s">
        <v>42</v>
      </c>
      <c r="C33" s="178">
        <f>SUM(C20:C32)</f>
        <v>0</v>
      </c>
      <c r="D33" s="178">
        <f t="shared" ref="D33" si="49">SUM(D20:D32)</f>
        <v>0</v>
      </c>
      <c r="E33" s="178">
        <f t="shared" ref="E33" si="50">SUM(E20:E32)</f>
        <v>121132.46200027938</v>
      </c>
      <c r="F33" s="178">
        <f t="shared" ref="F33" si="51">SUM(F20:F32)</f>
        <v>395277.45676014171</v>
      </c>
      <c r="G33" s="178">
        <f t="shared" ref="G33" si="52">SUM(G20:G32)</f>
        <v>279230.55714509729</v>
      </c>
      <c r="H33" s="178">
        <f t="shared" ref="H33" si="53">SUM(H20:H32)</f>
        <v>857536.0037157177</v>
      </c>
      <c r="I33" s="178">
        <f t="shared" ref="I33" si="54">SUM(I20:I32)</f>
        <v>16327.060335089645</v>
      </c>
      <c r="J33" s="178">
        <f t="shared" ref="J33" si="55">SUM(J20:J32)</f>
        <v>196109.20770970988</v>
      </c>
      <c r="K33" s="178">
        <f t="shared" ref="K33" si="56">SUM(K20:K32)</f>
        <v>543208.20676060463</v>
      </c>
      <c r="L33" s="178">
        <f t="shared" ref="L33" si="57">SUM(L20:L32)</f>
        <v>51361.890885601752</v>
      </c>
      <c r="M33" s="178">
        <f t="shared" ref="M33" si="58">SUM(M20:M32)</f>
        <v>655277.60797599657</v>
      </c>
      <c r="N33" s="189">
        <f t="shared" ref="N33" si="59">SUM(N20:N32)</f>
        <v>5616965.0251871534</v>
      </c>
      <c r="O33" s="70">
        <f t="shared" si="45"/>
        <v>8732425.4784753919</v>
      </c>
      <c r="Q33" s="71"/>
      <c r="R33" s="187" t="s">
        <v>42</v>
      </c>
      <c r="S33" s="178">
        <f>SUM(S20:S32)</f>
        <v>0</v>
      </c>
      <c r="T33" s="178">
        <f t="shared" ref="T33" si="60">SUM(T20:T32)</f>
        <v>3008.5217660325807</v>
      </c>
      <c r="U33" s="178">
        <f t="shared" ref="U33" si="61">SUM(U20:U32)</f>
        <v>545013.96613906533</v>
      </c>
      <c r="V33" s="178">
        <f t="shared" ref="V33" si="62">SUM(V20:V32)</f>
        <v>154117.60839130922</v>
      </c>
      <c r="W33" s="178">
        <f t="shared" ref="W33" si="63">SUM(W20:W32)</f>
        <v>246396.44925865548</v>
      </c>
      <c r="X33" s="178">
        <f t="shared" ref="X33" si="64">SUM(X20:X32)</f>
        <v>1194227.7170311273</v>
      </c>
      <c r="Y33" s="178">
        <f t="shared" ref="Y33" si="65">SUM(Y20:Y32)</f>
        <v>256746.68669585302</v>
      </c>
      <c r="Z33" s="178">
        <f t="shared" ref="Z33" si="66">SUM(Z20:Z32)</f>
        <v>7836258.8042045329</v>
      </c>
      <c r="AA33" s="178">
        <f t="shared" ref="AA33" si="67">SUM(AA20:AA32)</f>
        <v>3133871.991328272</v>
      </c>
      <c r="AB33" s="178">
        <f t="shared" ref="AB33" si="68">SUM(AB20:AB32)</f>
        <v>1348248.659732928</v>
      </c>
      <c r="AC33" s="178">
        <f t="shared" ref="AC33" si="69">SUM(AC20:AC32)</f>
        <v>737139.6389118199</v>
      </c>
      <c r="AD33" s="189">
        <f t="shared" ref="AD33" si="70">SUM(AD20:AD32)</f>
        <v>6388423.9714589054</v>
      </c>
      <c r="AE33" s="70">
        <f t="shared" si="46"/>
        <v>21843454.014918499</v>
      </c>
      <c r="AG33" s="71"/>
      <c r="AH33" s="187" t="s">
        <v>42</v>
      </c>
      <c r="AI33" s="178">
        <f>SUM(AI20:AI32)</f>
        <v>0</v>
      </c>
      <c r="AJ33" s="178">
        <f t="shared" ref="AJ33" si="71">SUM(AJ20:AJ32)</f>
        <v>0</v>
      </c>
      <c r="AK33" s="178">
        <f t="shared" ref="AK33" si="72">SUM(AK20:AK32)</f>
        <v>0</v>
      </c>
      <c r="AL33" s="178">
        <f t="shared" ref="AL33" si="73">SUM(AL20:AL32)</f>
        <v>0</v>
      </c>
      <c r="AM33" s="178">
        <f t="shared" ref="AM33" si="74">SUM(AM20:AM32)</f>
        <v>441959.87058952189</v>
      </c>
      <c r="AN33" s="178">
        <f t="shared" ref="AN33" si="75">SUM(AN20:AN32)</f>
        <v>297489.01816628809</v>
      </c>
      <c r="AO33" s="178">
        <f t="shared" ref="AO33" si="76">SUM(AO20:AO32)</f>
        <v>9195.3531601411651</v>
      </c>
      <c r="AP33" s="178">
        <f t="shared" ref="AP33" si="77">SUM(AP20:AP32)</f>
        <v>2148615.5564119313</v>
      </c>
      <c r="AQ33" s="178">
        <f t="shared" ref="AQ33" si="78">SUM(AQ20:AQ32)</f>
        <v>378987.42823212553</v>
      </c>
      <c r="AR33" s="178">
        <f t="shared" ref="AR33" si="79">SUM(AR20:AR32)</f>
        <v>0</v>
      </c>
      <c r="AS33" s="178">
        <f t="shared" ref="AS33" si="80">SUM(AS20:AS32)</f>
        <v>5446561</v>
      </c>
      <c r="AT33" s="189">
        <f t="shared" ref="AT33" si="81">SUM(AT20:AT32)</f>
        <v>9343233.7583132386</v>
      </c>
      <c r="AU33" s="70">
        <f t="shared" si="47"/>
        <v>18066041.984873246</v>
      </c>
      <c r="AW33" s="71"/>
      <c r="AX33" s="187" t="s">
        <v>42</v>
      </c>
      <c r="AY33" s="178">
        <f>SUM(AY20:AY32)</f>
        <v>0</v>
      </c>
      <c r="AZ33" s="178">
        <f t="shared" ref="AZ33" si="82">SUM(AZ20:AZ32)</f>
        <v>0</v>
      </c>
      <c r="BA33" s="178">
        <f t="shared" ref="BA33" si="83">SUM(BA20:BA32)</f>
        <v>0</v>
      </c>
      <c r="BB33" s="178">
        <f t="shared" ref="BB33" si="84">SUM(BB20:BB32)</f>
        <v>0</v>
      </c>
      <c r="BC33" s="178">
        <f t="shared" ref="BC33" si="85">SUM(BC20:BC32)</f>
        <v>0</v>
      </c>
      <c r="BD33" s="178">
        <f t="shared" ref="BD33" si="86">SUM(BD20:BD32)</f>
        <v>0</v>
      </c>
      <c r="BE33" s="178">
        <f t="shared" ref="BE33" si="87">SUM(BE20:BE32)</f>
        <v>0</v>
      </c>
      <c r="BF33" s="178">
        <f t="shared" ref="BF33" si="88">SUM(BF20:BF32)</f>
        <v>0</v>
      </c>
      <c r="BG33" s="178">
        <f t="shared" ref="BG33" si="89">SUM(BG20:BG32)</f>
        <v>0</v>
      </c>
      <c r="BH33" s="178">
        <f t="shared" ref="BH33" si="90">SUM(BH20:BH32)</f>
        <v>106707.30620076697</v>
      </c>
      <c r="BI33" s="178">
        <f t="shared" ref="BI33" si="91">SUM(BI20:BI32)</f>
        <v>0</v>
      </c>
      <c r="BJ33" s="189">
        <f t="shared" ref="BJ33" si="92">SUM(BJ20:BJ32)</f>
        <v>1056084.4978054827</v>
      </c>
      <c r="BK33" s="70">
        <f t="shared" si="48"/>
        <v>1162791.8040062496</v>
      </c>
    </row>
    <row r="34" spans="1:64" ht="21.75" thickBot="1" x14ac:dyDescent="0.4">
      <c r="A34" s="73"/>
      <c r="Q34" s="73"/>
      <c r="AG34" s="73"/>
      <c r="AW34" s="73"/>
    </row>
    <row r="35" spans="1:64" ht="21.75" thickBot="1" x14ac:dyDescent="0.4">
      <c r="A35" s="73"/>
      <c r="B35" s="173" t="s">
        <v>35</v>
      </c>
      <c r="C35" s="174">
        <f t="shared" ref="C35:N35" si="93">C$3</f>
        <v>45292</v>
      </c>
      <c r="D35" s="174">
        <f t="shared" si="93"/>
        <v>45323</v>
      </c>
      <c r="E35" s="174">
        <f t="shared" si="93"/>
        <v>45352</v>
      </c>
      <c r="F35" s="174">
        <f t="shared" si="93"/>
        <v>45383</v>
      </c>
      <c r="G35" s="174">
        <f t="shared" si="93"/>
        <v>45413</v>
      </c>
      <c r="H35" s="174">
        <f t="shared" si="93"/>
        <v>45444</v>
      </c>
      <c r="I35" s="174">
        <f t="shared" si="93"/>
        <v>45474</v>
      </c>
      <c r="J35" s="174">
        <f t="shared" si="93"/>
        <v>45505</v>
      </c>
      <c r="K35" s="174">
        <f t="shared" si="93"/>
        <v>45536</v>
      </c>
      <c r="L35" s="174">
        <f t="shared" si="93"/>
        <v>45566</v>
      </c>
      <c r="M35" s="174">
        <f t="shared" si="93"/>
        <v>45597</v>
      </c>
      <c r="N35" s="181" t="str">
        <f t="shared" si="93"/>
        <v>Dec-24 +</v>
      </c>
      <c r="O35" s="175" t="s">
        <v>33</v>
      </c>
      <c r="Q35" s="73"/>
      <c r="R35" s="173" t="s">
        <v>35</v>
      </c>
      <c r="S35" s="174">
        <f t="shared" ref="S35:AD35" si="94">S$3</f>
        <v>45292</v>
      </c>
      <c r="T35" s="174">
        <f t="shared" si="94"/>
        <v>45323</v>
      </c>
      <c r="U35" s="174">
        <f t="shared" si="94"/>
        <v>45352</v>
      </c>
      <c r="V35" s="174">
        <f t="shared" si="94"/>
        <v>45383</v>
      </c>
      <c r="W35" s="174">
        <f t="shared" si="94"/>
        <v>45413</v>
      </c>
      <c r="X35" s="174">
        <f t="shared" si="94"/>
        <v>45444</v>
      </c>
      <c r="Y35" s="174">
        <f t="shared" si="94"/>
        <v>45474</v>
      </c>
      <c r="Z35" s="174">
        <f t="shared" si="94"/>
        <v>45505</v>
      </c>
      <c r="AA35" s="174">
        <f t="shared" si="94"/>
        <v>45536</v>
      </c>
      <c r="AB35" s="174">
        <f t="shared" si="94"/>
        <v>45566</v>
      </c>
      <c r="AC35" s="174">
        <f t="shared" si="94"/>
        <v>45597</v>
      </c>
      <c r="AD35" s="181" t="str">
        <f t="shared" si="94"/>
        <v>Dec-24 +</v>
      </c>
      <c r="AE35" s="175" t="s">
        <v>33</v>
      </c>
      <c r="AG35" s="73"/>
      <c r="AH35" s="173" t="s">
        <v>35</v>
      </c>
      <c r="AI35" s="174">
        <f t="shared" ref="AI35:AT35" si="95">AI$3</f>
        <v>45292</v>
      </c>
      <c r="AJ35" s="174">
        <f t="shared" si="95"/>
        <v>45323</v>
      </c>
      <c r="AK35" s="174">
        <f t="shared" si="95"/>
        <v>45352</v>
      </c>
      <c r="AL35" s="174">
        <f t="shared" si="95"/>
        <v>45383</v>
      </c>
      <c r="AM35" s="174">
        <f t="shared" si="95"/>
        <v>45413</v>
      </c>
      <c r="AN35" s="174">
        <f t="shared" si="95"/>
        <v>45444</v>
      </c>
      <c r="AO35" s="174">
        <f t="shared" si="95"/>
        <v>45474</v>
      </c>
      <c r="AP35" s="174">
        <f t="shared" si="95"/>
        <v>45505</v>
      </c>
      <c r="AQ35" s="174">
        <f t="shared" si="95"/>
        <v>45536</v>
      </c>
      <c r="AR35" s="174">
        <f t="shared" si="95"/>
        <v>45566</v>
      </c>
      <c r="AS35" s="174">
        <f t="shared" si="95"/>
        <v>45597</v>
      </c>
      <c r="AT35" s="181" t="str">
        <f t="shared" si="95"/>
        <v>Dec-24 +</v>
      </c>
      <c r="AU35" s="175" t="s">
        <v>33</v>
      </c>
      <c r="AW35" s="73"/>
      <c r="AX35" s="173" t="s">
        <v>35</v>
      </c>
      <c r="AY35" s="174">
        <f t="shared" ref="AY35:BJ35" si="96">AY$3</f>
        <v>45292</v>
      </c>
      <c r="AZ35" s="174">
        <f t="shared" si="96"/>
        <v>45323</v>
      </c>
      <c r="BA35" s="174">
        <f t="shared" si="96"/>
        <v>45352</v>
      </c>
      <c r="BB35" s="174">
        <f t="shared" si="96"/>
        <v>45383</v>
      </c>
      <c r="BC35" s="174">
        <f t="shared" si="96"/>
        <v>45413</v>
      </c>
      <c r="BD35" s="174">
        <f t="shared" si="96"/>
        <v>45444</v>
      </c>
      <c r="BE35" s="174">
        <f t="shared" si="96"/>
        <v>45474</v>
      </c>
      <c r="BF35" s="174">
        <f t="shared" si="96"/>
        <v>45505</v>
      </c>
      <c r="BG35" s="174">
        <f t="shared" si="96"/>
        <v>45536</v>
      </c>
      <c r="BH35" s="174">
        <f t="shared" si="96"/>
        <v>45566</v>
      </c>
      <c r="BI35" s="174">
        <f t="shared" si="96"/>
        <v>45597</v>
      </c>
      <c r="BJ35" s="181" t="str">
        <f t="shared" si="96"/>
        <v>Dec-24 +</v>
      </c>
      <c r="BK35" s="175" t="s">
        <v>33</v>
      </c>
    </row>
    <row r="36" spans="1:64" ht="15" customHeight="1" x14ac:dyDescent="0.25">
      <c r="A36" s="575" t="s">
        <v>66</v>
      </c>
      <c r="B36" s="186" t="s">
        <v>60</v>
      </c>
      <c r="C36" s="3"/>
      <c r="D36" s="3"/>
      <c r="E36" s="3"/>
      <c r="F36" s="3"/>
      <c r="G36" s="3"/>
      <c r="H36" s="3"/>
      <c r="I36" s="3"/>
      <c r="J36" s="3"/>
      <c r="K36" s="3"/>
      <c r="L36" s="3"/>
      <c r="M36" s="3"/>
      <c r="N36" s="143"/>
      <c r="O36" s="67">
        <f t="shared" ref="O36:O49" si="97">SUM(C36:N36)</f>
        <v>0</v>
      </c>
      <c r="Q36" s="575" t="s">
        <v>66</v>
      </c>
      <c r="R36" s="186" t="s">
        <v>60</v>
      </c>
      <c r="S36" s="3"/>
      <c r="T36" s="3"/>
      <c r="U36" s="3"/>
      <c r="V36" s="3"/>
      <c r="W36" s="3"/>
      <c r="X36" s="3"/>
      <c r="Y36" s="3"/>
      <c r="Z36" s="3"/>
      <c r="AA36" s="3"/>
      <c r="AB36" s="3"/>
      <c r="AC36" s="3"/>
      <c r="AD36" s="143"/>
      <c r="AE36" s="67">
        <f t="shared" ref="AE36:AE49" si="98">SUM(S36:AD36)</f>
        <v>0</v>
      </c>
      <c r="AG36" s="575" t="s">
        <v>66</v>
      </c>
      <c r="AH36" s="186" t="s">
        <v>60</v>
      </c>
      <c r="AI36" s="3"/>
      <c r="AJ36" s="3"/>
      <c r="AK36" s="3"/>
      <c r="AL36" s="3"/>
      <c r="AM36" s="3"/>
      <c r="AN36" s="3"/>
      <c r="AO36" s="3"/>
      <c r="AP36" s="3"/>
      <c r="AQ36" s="3"/>
      <c r="AR36" s="3"/>
      <c r="AS36" s="3"/>
      <c r="AT36" s="143"/>
      <c r="AU36" s="67">
        <f t="shared" ref="AU36:AU49" si="99">SUM(AI36:AT36)</f>
        <v>0</v>
      </c>
      <c r="AW36" s="575" t="s">
        <v>66</v>
      </c>
      <c r="AX36" s="186" t="s">
        <v>60</v>
      </c>
      <c r="AY36" s="3"/>
      <c r="AZ36" s="3"/>
      <c r="BA36" s="3"/>
      <c r="BB36" s="3"/>
      <c r="BC36" s="3"/>
      <c r="BD36" s="3"/>
      <c r="BE36" s="3"/>
      <c r="BF36" s="3"/>
      <c r="BG36" s="3"/>
      <c r="BH36" s="3"/>
      <c r="BI36" s="3"/>
      <c r="BJ36" s="143"/>
      <c r="BK36" s="67">
        <f t="shared" ref="BK36:BK49" si="100">SUM(AY36:BJ36)</f>
        <v>0</v>
      </c>
      <c r="BL36" s="183"/>
    </row>
    <row r="37" spans="1:64" x14ac:dyDescent="0.25">
      <c r="A37" s="576"/>
      <c r="B37" s="186" t="s">
        <v>59</v>
      </c>
      <c r="C37" s="3"/>
      <c r="D37" s="3"/>
      <c r="E37" s="3"/>
      <c r="F37" s="3"/>
      <c r="G37" s="3"/>
      <c r="H37" s="3"/>
      <c r="I37" s="3"/>
      <c r="J37" s="3"/>
      <c r="K37" s="3"/>
      <c r="L37" s="3"/>
      <c r="M37" s="3"/>
      <c r="N37" s="143"/>
      <c r="O37" s="67">
        <f t="shared" si="97"/>
        <v>0</v>
      </c>
      <c r="Q37" s="576"/>
      <c r="R37" s="186" t="s">
        <v>59</v>
      </c>
      <c r="S37" s="3"/>
      <c r="T37" s="3"/>
      <c r="U37" s="3"/>
      <c r="V37" s="3"/>
      <c r="W37" s="3"/>
      <c r="X37" s="3"/>
      <c r="Y37" s="3"/>
      <c r="Z37" s="3"/>
      <c r="AA37" s="3"/>
      <c r="AB37" s="3"/>
      <c r="AC37" s="3"/>
      <c r="AD37" s="143"/>
      <c r="AE37" s="67">
        <f t="shared" si="98"/>
        <v>0</v>
      </c>
      <c r="AG37" s="576"/>
      <c r="AH37" s="186" t="s">
        <v>59</v>
      </c>
      <c r="AI37" s="3"/>
      <c r="AJ37" s="3"/>
      <c r="AK37" s="3"/>
      <c r="AL37" s="3"/>
      <c r="AM37" s="3"/>
      <c r="AN37" s="3"/>
      <c r="AO37" s="3"/>
      <c r="AP37" s="3"/>
      <c r="AQ37" s="3"/>
      <c r="AR37" s="3"/>
      <c r="AS37" s="3"/>
      <c r="AT37" s="143"/>
      <c r="AU37" s="67">
        <f t="shared" si="99"/>
        <v>0</v>
      </c>
      <c r="AW37" s="576"/>
      <c r="AX37" s="186" t="s">
        <v>59</v>
      </c>
      <c r="AY37" s="3"/>
      <c r="AZ37" s="3"/>
      <c r="BA37" s="3"/>
      <c r="BB37" s="3"/>
      <c r="BC37" s="3"/>
      <c r="BD37" s="3"/>
      <c r="BE37" s="3"/>
      <c r="BF37" s="3"/>
      <c r="BG37" s="3"/>
      <c r="BH37" s="3"/>
      <c r="BI37" s="3"/>
      <c r="BJ37" s="143"/>
      <c r="BK37" s="67">
        <f t="shared" si="100"/>
        <v>0</v>
      </c>
    </row>
    <row r="38" spans="1:64" x14ac:dyDescent="0.25">
      <c r="A38" s="576"/>
      <c r="B38" s="186" t="s">
        <v>58</v>
      </c>
      <c r="C38" s="3"/>
      <c r="D38" s="3"/>
      <c r="E38" s="3"/>
      <c r="F38" s="3"/>
      <c r="G38" s="3"/>
      <c r="H38" s="3"/>
      <c r="I38" s="3"/>
      <c r="J38" s="3"/>
      <c r="K38" s="3"/>
      <c r="L38" s="3"/>
      <c r="M38" s="3"/>
      <c r="N38" s="143"/>
      <c r="O38" s="67">
        <f t="shared" si="97"/>
        <v>0</v>
      </c>
      <c r="Q38" s="576"/>
      <c r="R38" s="186" t="s">
        <v>58</v>
      </c>
      <c r="S38" s="3"/>
      <c r="T38" s="3"/>
      <c r="U38" s="3"/>
      <c r="V38" s="3"/>
      <c r="W38" s="3"/>
      <c r="X38" s="3"/>
      <c r="Y38" s="3"/>
      <c r="Z38" s="3"/>
      <c r="AA38" s="3"/>
      <c r="AB38" s="3"/>
      <c r="AC38" s="3"/>
      <c r="AD38" s="143"/>
      <c r="AE38" s="67">
        <f t="shared" si="98"/>
        <v>0</v>
      </c>
      <c r="AG38" s="576"/>
      <c r="AH38" s="186" t="s">
        <v>58</v>
      </c>
      <c r="AI38" s="3"/>
      <c r="AJ38" s="3"/>
      <c r="AK38" s="3"/>
      <c r="AL38" s="3"/>
      <c r="AM38" s="3"/>
      <c r="AN38" s="3"/>
      <c r="AO38" s="3"/>
      <c r="AP38" s="3"/>
      <c r="AQ38" s="3"/>
      <c r="AR38" s="3"/>
      <c r="AS38" s="3"/>
      <c r="AT38" s="143"/>
      <c r="AU38" s="67">
        <f t="shared" si="99"/>
        <v>0</v>
      </c>
      <c r="AW38" s="576"/>
      <c r="AX38" s="186" t="s">
        <v>58</v>
      </c>
      <c r="AY38" s="3"/>
      <c r="AZ38" s="3"/>
      <c r="BA38" s="3"/>
      <c r="BB38" s="3"/>
      <c r="BC38" s="3"/>
      <c r="BD38" s="3"/>
      <c r="BE38" s="3"/>
      <c r="BF38" s="3"/>
      <c r="BG38" s="3"/>
      <c r="BH38" s="3"/>
      <c r="BI38" s="3"/>
      <c r="BJ38" s="143"/>
      <c r="BK38" s="67">
        <f t="shared" si="100"/>
        <v>0</v>
      </c>
    </row>
    <row r="39" spans="1:64" x14ac:dyDescent="0.25">
      <c r="A39" s="576"/>
      <c r="B39" s="186" t="s">
        <v>57</v>
      </c>
      <c r="C39" s="3"/>
      <c r="D39" s="3"/>
      <c r="E39" s="3"/>
      <c r="F39" s="3"/>
      <c r="G39" s="3"/>
      <c r="H39" s="3"/>
      <c r="I39" s="3"/>
      <c r="J39" s="3"/>
      <c r="K39" s="3"/>
      <c r="L39" s="3"/>
      <c r="M39" s="3"/>
      <c r="N39" s="143"/>
      <c r="O39" s="67">
        <f t="shared" si="97"/>
        <v>0</v>
      </c>
      <c r="Q39" s="576"/>
      <c r="R39" s="186" t="s">
        <v>57</v>
      </c>
      <c r="S39" s="3"/>
      <c r="T39" s="3"/>
      <c r="U39" s="3"/>
      <c r="V39" s="3"/>
      <c r="W39" s="3"/>
      <c r="X39" s="3"/>
      <c r="Y39" s="3"/>
      <c r="Z39" s="3"/>
      <c r="AA39" s="3"/>
      <c r="AB39" s="3"/>
      <c r="AC39" s="3"/>
      <c r="AD39" s="143"/>
      <c r="AE39" s="67">
        <f t="shared" si="98"/>
        <v>0</v>
      </c>
      <c r="AG39" s="576"/>
      <c r="AH39" s="186" t="s">
        <v>57</v>
      </c>
      <c r="AI39" s="3"/>
      <c r="AJ39" s="3"/>
      <c r="AK39" s="3"/>
      <c r="AL39" s="3"/>
      <c r="AM39" s="3"/>
      <c r="AN39" s="3"/>
      <c r="AO39" s="3"/>
      <c r="AP39" s="3"/>
      <c r="AQ39" s="3"/>
      <c r="AR39" s="3"/>
      <c r="AS39" s="3"/>
      <c r="AT39" s="143"/>
      <c r="AU39" s="67">
        <f t="shared" si="99"/>
        <v>0</v>
      </c>
      <c r="AW39" s="576"/>
      <c r="AX39" s="186" t="s">
        <v>57</v>
      </c>
      <c r="AY39" s="3"/>
      <c r="AZ39" s="3"/>
      <c r="BA39" s="3"/>
      <c r="BB39" s="3"/>
      <c r="BC39" s="3"/>
      <c r="BD39" s="3"/>
      <c r="BE39" s="3"/>
      <c r="BF39" s="3"/>
      <c r="BG39" s="3"/>
      <c r="BH39" s="3"/>
      <c r="BI39" s="3"/>
      <c r="BJ39" s="143"/>
      <c r="BK39" s="67">
        <f t="shared" si="100"/>
        <v>0</v>
      </c>
    </row>
    <row r="40" spans="1:64" x14ac:dyDescent="0.25">
      <c r="A40" s="576"/>
      <c r="B40" s="186" t="s">
        <v>56</v>
      </c>
      <c r="C40" s="3"/>
      <c r="D40" s="3"/>
      <c r="E40" s="3"/>
      <c r="F40" s="3"/>
      <c r="G40" s="3"/>
      <c r="H40" s="3"/>
      <c r="I40" s="3"/>
      <c r="J40" s="3"/>
      <c r="K40" s="3"/>
      <c r="L40" s="3"/>
      <c r="M40" s="3"/>
      <c r="N40" s="143"/>
      <c r="O40" s="67">
        <f t="shared" si="97"/>
        <v>0</v>
      </c>
      <c r="Q40" s="576"/>
      <c r="R40" s="186" t="s">
        <v>56</v>
      </c>
      <c r="S40" s="3"/>
      <c r="T40" s="3"/>
      <c r="U40" s="3"/>
      <c r="V40" s="3"/>
      <c r="W40" s="3"/>
      <c r="X40" s="3"/>
      <c r="Y40" s="3"/>
      <c r="Z40" s="3"/>
      <c r="AA40" s="3"/>
      <c r="AB40" s="3"/>
      <c r="AC40" s="3"/>
      <c r="AD40" s="143"/>
      <c r="AE40" s="67">
        <f t="shared" si="98"/>
        <v>0</v>
      </c>
      <c r="AG40" s="576"/>
      <c r="AH40" s="186" t="s">
        <v>56</v>
      </c>
      <c r="AI40" s="3"/>
      <c r="AJ40" s="3"/>
      <c r="AK40" s="3"/>
      <c r="AL40" s="3"/>
      <c r="AM40" s="3"/>
      <c r="AN40" s="3"/>
      <c r="AO40" s="3"/>
      <c r="AP40" s="3"/>
      <c r="AQ40" s="3"/>
      <c r="AR40" s="3"/>
      <c r="AS40" s="3"/>
      <c r="AT40" s="143"/>
      <c r="AU40" s="67">
        <f t="shared" si="99"/>
        <v>0</v>
      </c>
      <c r="AW40" s="576"/>
      <c r="AX40" s="186" t="s">
        <v>56</v>
      </c>
      <c r="AY40" s="3"/>
      <c r="AZ40" s="3"/>
      <c r="BA40" s="3"/>
      <c r="BB40" s="3"/>
      <c r="BC40" s="3"/>
      <c r="BD40" s="3"/>
      <c r="BE40" s="3"/>
      <c r="BF40" s="3"/>
      <c r="BG40" s="3"/>
      <c r="BH40" s="3"/>
      <c r="BI40" s="3"/>
      <c r="BJ40" s="143"/>
      <c r="BK40" s="67">
        <f t="shared" si="100"/>
        <v>0</v>
      </c>
    </row>
    <row r="41" spans="1:64" x14ac:dyDescent="0.25">
      <c r="A41" s="576"/>
      <c r="B41" s="186" t="s">
        <v>55</v>
      </c>
      <c r="C41" s="3"/>
      <c r="D41" s="3"/>
      <c r="E41" s="3"/>
      <c r="F41" s="3"/>
      <c r="G41" s="3"/>
      <c r="H41" s="3"/>
      <c r="I41" s="3"/>
      <c r="J41" s="3"/>
      <c r="K41" s="3"/>
      <c r="L41" s="3"/>
      <c r="M41" s="3"/>
      <c r="N41" s="143"/>
      <c r="O41" s="67">
        <f t="shared" si="97"/>
        <v>0</v>
      </c>
      <c r="Q41" s="576"/>
      <c r="R41" s="186" t="s">
        <v>55</v>
      </c>
      <c r="S41" s="3"/>
      <c r="T41" s="3"/>
      <c r="U41" s="3"/>
      <c r="V41" s="3"/>
      <c r="W41" s="3"/>
      <c r="X41" s="3"/>
      <c r="Y41" s="3"/>
      <c r="Z41" s="3"/>
      <c r="AA41" s="3"/>
      <c r="AB41" s="3"/>
      <c r="AC41" s="3"/>
      <c r="AD41" s="143"/>
      <c r="AE41" s="67">
        <f t="shared" si="98"/>
        <v>0</v>
      </c>
      <c r="AG41" s="576"/>
      <c r="AH41" s="186" t="s">
        <v>55</v>
      </c>
      <c r="AI41" s="3"/>
      <c r="AJ41" s="3"/>
      <c r="AK41" s="3"/>
      <c r="AL41" s="3"/>
      <c r="AM41" s="3"/>
      <c r="AN41" s="3"/>
      <c r="AO41" s="3"/>
      <c r="AP41" s="3"/>
      <c r="AQ41" s="3"/>
      <c r="AR41" s="3"/>
      <c r="AS41" s="3"/>
      <c r="AT41" s="143"/>
      <c r="AU41" s="67">
        <f t="shared" si="99"/>
        <v>0</v>
      </c>
      <c r="AW41" s="576"/>
      <c r="AX41" s="186" t="s">
        <v>55</v>
      </c>
      <c r="AY41" s="3"/>
      <c r="AZ41" s="3"/>
      <c r="BA41" s="3"/>
      <c r="BB41" s="3"/>
      <c r="BC41" s="3"/>
      <c r="BD41" s="3"/>
      <c r="BE41" s="3"/>
      <c r="BF41" s="3"/>
      <c r="BG41" s="3"/>
      <c r="BH41" s="3"/>
      <c r="BI41" s="3"/>
      <c r="BJ41" s="143"/>
      <c r="BK41" s="67">
        <f t="shared" si="100"/>
        <v>0</v>
      </c>
    </row>
    <row r="42" spans="1:64" x14ac:dyDescent="0.25">
      <c r="A42" s="576"/>
      <c r="B42" s="186" t="s">
        <v>54</v>
      </c>
      <c r="C42" s="3"/>
      <c r="D42" s="3"/>
      <c r="E42" s="3"/>
      <c r="F42" s="3"/>
      <c r="G42" s="3"/>
      <c r="H42" s="3"/>
      <c r="I42" s="3"/>
      <c r="J42" s="3"/>
      <c r="K42" s="3"/>
      <c r="L42" s="3"/>
      <c r="M42" s="3"/>
      <c r="N42" s="143"/>
      <c r="O42" s="67">
        <f t="shared" si="97"/>
        <v>0</v>
      </c>
      <c r="Q42" s="576"/>
      <c r="R42" s="186" t="s">
        <v>54</v>
      </c>
      <c r="S42" s="3"/>
      <c r="T42" s="3"/>
      <c r="U42" s="3"/>
      <c r="V42" s="3"/>
      <c r="W42" s="3"/>
      <c r="X42" s="3"/>
      <c r="Y42" s="3"/>
      <c r="Z42" s="3"/>
      <c r="AA42" s="3"/>
      <c r="AB42" s="3"/>
      <c r="AC42" s="3"/>
      <c r="AD42" s="143"/>
      <c r="AE42" s="67">
        <f t="shared" si="98"/>
        <v>0</v>
      </c>
      <c r="AG42" s="576"/>
      <c r="AH42" s="186" t="s">
        <v>54</v>
      </c>
      <c r="AI42" s="3"/>
      <c r="AJ42" s="3"/>
      <c r="AK42" s="3"/>
      <c r="AL42" s="3"/>
      <c r="AM42" s="3"/>
      <c r="AN42" s="3"/>
      <c r="AO42" s="3"/>
      <c r="AP42" s="3"/>
      <c r="AQ42" s="3"/>
      <c r="AR42" s="3"/>
      <c r="AS42" s="3"/>
      <c r="AT42" s="143"/>
      <c r="AU42" s="67">
        <f t="shared" si="99"/>
        <v>0</v>
      </c>
      <c r="AW42" s="576"/>
      <c r="AX42" s="186" t="s">
        <v>54</v>
      </c>
      <c r="AY42" s="3"/>
      <c r="AZ42" s="3"/>
      <c r="BA42" s="3"/>
      <c r="BB42" s="3"/>
      <c r="BC42" s="3"/>
      <c r="BD42" s="3"/>
      <c r="BE42" s="3"/>
      <c r="BF42" s="3"/>
      <c r="BG42" s="3"/>
      <c r="BH42" s="3"/>
      <c r="BI42" s="3"/>
      <c r="BJ42" s="143"/>
      <c r="BK42" s="67">
        <f t="shared" si="100"/>
        <v>0</v>
      </c>
    </row>
    <row r="43" spans="1:64" x14ac:dyDescent="0.25">
      <c r="A43" s="576"/>
      <c r="B43" s="186" t="s">
        <v>53</v>
      </c>
      <c r="C43" s="3"/>
      <c r="D43" s="3"/>
      <c r="E43" s="3"/>
      <c r="F43" s="3"/>
      <c r="G43" s="3"/>
      <c r="H43" s="3"/>
      <c r="I43" s="3"/>
      <c r="J43" s="3"/>
      <c r="K43" s="3"/>
      <c r="L43" s="3"/>
      <c r="M43" s="3"/>
      <c r="N43" s="143"/>
      <c r="O43" s="67">
        <f t="shared" si="97"/>
        <v>0</v>
      </c>
      <c r="Q43" s="576"/>
      <c r="R43" s="186" t="s">
        <v>53</v>
      </c>
      <c r="S43" s="3"/>
      <c r="T43" s="3"/>
      <c r="U43" s="3"/>
      <c r="V43" s="3"/>
      <c r="W43" s="3"/>
      <c r="X43" s="3"/>
      <c r="Y43" s="3"/>
      <c r="Z43" s="3"/>
      <c r="AA43" s="3"/>
      <c r="AB43" s="3"/>
      <c r="AC43" s="3"/>
      <c r="AD43" s="143"/>
      <c r="AE43" s="67">
        <f t="shared" si="98"/>
        <v>0</v>
      </c>
      <c r="AG43" s="576"/>
      <c r="AH43" s="186" t="s">
        <v>53</v>
      </c>
      <c r="AI43" s="3"/>
      <c r="AJ43" s="3"/>
      <c r="AK43" s="3"/>
      <c r="AL43" s="3"/>
      <c r="AM43" s="3"/>
      <c r="AN43" s="3"/>
      <c r="AO43" s="3"/>
      <c r="AP43" s="3"/>
      <c r="AQ43" s="3"/>
      <c r="AR43" s="3"/>
      <c r="AS43" s="3"/>
      <c r="AT43" s="143"/>
      <c r="AU43" s="67">
        <f t="shared" si="99"/>
        <v>0</v>
      </c>
      <c r="AW43" s="576"/>
      <c r="AX43" s="186" t="s">
        <v>53</v>
      </c>
      <c r="AY43" s="3"/>
      <c r="AZ43" s="3"/>
      <c r="BA43" s="3"/>
      <c r="BB43" s="3"/>
      <c r="BC43" s="3"/>
      <c r="BD43" s="3"/>
      <c r="BE43" s="3"/>
      <c r="BF43" s="3"/>
      <c r="BG43" s="3"/>
      <c r="BH43" s="3"/>
      <c r="BI43" s="3"/>
      <c r="BJ43" s="143"/>
      <c r="BK43" s="67">
        <f t="shared" si="100"/>
        <v>0</v>
      </c>
    </row>
    <row r="44" spans="1:64" x14ac:dyDescent="0.25">
      <c r="A44" s="576"/>
      <c r="B44" s="186" t="s">
        <v>52</v>
      </c>
      <c r="C44" s="3"/>
      <c r="D44" s="3"/>
      <c r="E44" s="3"/>
      <c r="F44" s="3"/>
      <c r="G44" s="3"/>
      <c r="H44" s="3"/>
      <c r="I44" s="3"/>
      <c r="J44" s="3"/>
      <c r="K44" s="3"/>
      <c r="L44" s="3"/>
      <c r="M44" s="3"/>
      <c r="N44" s="143"/>
      <c r="O44" s="67">
        <f t="shared" si="97"/>
        <v>0</v>
      </c>
      <c r="Q44" s="576"/>
      <c r="R44" s="186" t="s">
        <v>52</v>
      </c>
      <c r="S44" s="3"/>
      <c r="T44" s="3"/>
      <c r="U44" s="3"/>
      <c r="V44" s="3"/>
      <c r="W44" s="3"/>
      <c r="X44" s="3"/>
      <c r="Y44" s="3"/>
      <c r="Z44" s="3"/>
      <c r="AA44" s="3"/>
      <c r="AB44" s="3"/>
      <c r="AC44" s="3"/>
      <c r="AD44" s="143"/>
      <c r="AE44" s="67">
        <f t="shared" si="98"/>
        <v>0</v>
      </c>
      <c r="AG44" s="576"/>
      <c r="AH44" s="186" t="s">
        <v>52</v>
      </c>
      <c r="AI44" s="3"/>
      <c r="AJ44" s="3"/>
      <c r="AK44" s="3"/>
      <c r="AL44" s="3"/>
      <c r="AM44" s="3"/>
      <c r="AN44" s="3"/>
      <c r="AO44" s="3"/>
      <c r="AP44" s="3"/>
      <c r="AQ44" s="3"/>
      <c r="AR44" s="3"/>
      <c r="AS44" s="3"/>
      <c r="AT44" s="143"/>
      <c r="AU44" s="67">
        <f t="shared" si="99"/>
        <v>0</v>
      </c>
      <c r="AW44" s="576"/>
      <c r="AX44" s="186" t="s">
        <v>52</v>
      </c>
      <c r="AY44" s="3"/>
      <c r="AZ44" s="3"/>
      <c r="BA44" s="3"/>
      <c r="BB44" s="3"/>
      <c r="BC44" s="3"/>
      <c r="BD44" s="3"/>
      <c r="BE44" s="3"/>
      <c r="BF44" s="3"/>
      <c r="BG44" s="3"/>
      <c r="BH44" s="3"/>
      <c r="BI44" s="3"/>
      <c r="BJ44" s="143"/>
      <c r="BK44" s="67">
        <f t="shared" si="100"/>
        <v>0</v>
      </c>
    </row>
    <row r="45" spans="1:64" x14ac:dyDescent="0.25">
      <c r="A45" s="576"/>
      <c r="B45" s="186" t="s">
        <v>51</v>
      </c>
      <c r="C45" s="3"/>
      <c r="D45" s="3"/>
      <c r="E45" s="3"/>
      <c r="F45" s="3"/>
      <c r="G45" s="3"/>
      <c r="H45" s="3"/>
      <c r="I45" s="3"/>
      <c r="J45" s="3"/>
      <c r="K45" s="3"/>
      <c r="L45" s="3"/>
      <c r="M45" s="3"/>
      <c r="N45" s="143"/>
      <c r="O45" s="67">
        <f t="shared" si="97"/>
        <v>0</v>
      </c>
      <c r="Q45" s="576"/>
      <c r="R45" s="186" t="s">
        <v>51</v>
      </c>
      <c r="S45" s="3"/>
      <c r="T45" s="3"/>
      <c r="U45" s="3"/>
      <c r="V45" s="3"/>
      <c r="W45" s="3"/>
      <c r="X45" s="3"/>
      <c r="Y45" s="3"/>
      <c r="Z45" s="3"/>
      <c r="AA45" s="3"/>
      <c r="AB45" s="3"/>
      <c r="AC45" s="3"/>
      <c r="AD45" s="143"/>
      <c r="AE45" s="67">
        <f t="shared" si="98"/>
        <v>0</v>
      </c>
      <c r="AG45" s="576"/>
      <c r="AH45" s="186" t="s">
        <v>51</v>
      </c>
      <c r="AI45" s="3"/>
      <c r="AJ45" s="3"/>
      <c r="AK45" s="3"/>
      <c r="AL45" s="3"/>
      <c r="AM45" s="3"/>
      <c r="AN45" s="3"/>
      <c r="AO45" s="3"/>
      <c r="AP45" s="3"/>
      <c r="AQ45" s="3"/>
      <c r="AR45" s="3"/>
      <c r="AS45" s="3"/>
      <c r="AT45" s="143"/>
      <c r="AU45" s="67">
        <f t="shared" si="99"/>
        <v>0</v>
      </c>
      <c r="AW45" s="576"/>
      <c r="AX45" s="186" t="s">
        <v>51</v>
      </c>
      <c r="AY45" s="3"/>
      <c r="AZ45" s="3"/>
      <c r="BA45" s="3"/>
      <c r="BB45" s="3"/>
      <c r="BC45" s="3"/>
      <c r="BD45" s="3"/>
      <c r="BE45" s="3"/>
      <c r="BF45" s="3"/>
      <c r="BG45" s="3"/>
      <c r="BH45" s="3"/>
      <c r="BI45" s="3"/>
      <c r="BJ45" s="143"/>
      <c r="BK45" s="67">
        <f t="shared" si="100"/>
        <v>0</v>
      </c>
    </row>
    <row r="46" spans="1:64" x14ac:dyDescent="0.25">
      <c r="A46" s="576"/>
      <c r="B46" s="186" t="s">
        <v>50</v>
      </c>
      <c r="C46" s="3"/>
      <c r="D46" s="3"/>
      <c r="E46" s="3"/>
      <c r="F46" s="3"/>
      <c r="G46" s="3"/>
      <c r="H46" s="3"/>
      <c r="I46" s="3"/>
      <c r="J46" s="3"/>
      <c r="K46" s="3"/>
      <c r="L46" s="3"/>
      <c r="M46" s="3"/>
      <c r="N46" s="143"/>
      <c r="O46" s="67">
        <f t="shared" si="97"/>
        <v>0</v>
      </c>
      <c r="Q46" s="576"/>
      <c r="R46" s="186" t="s">
        <v>50</v>
      </c>
      <c r="S46" s="3"/>
      <c r="T46" s="3"/>
      <c r="U46" s="3"/>
      <c r="V46" s="3"/>
      <c r="W46" s="3"/>
      <c r="X46" s="3"/>
      <c r="Y46" s="3"/>
      <c r="Z46" s="3"/>
      <c r="AA46" s="3"/>
      <c r="AB46" s="3"/>
      <c r="AC46" s="3"/>
      <c r="AD46" s="143"/>
      <c r="AE46" s="67">
        <f t="shared" si="98"/>
        <v>0</v>
      </c>
      <c r="AG46" s="576"/>
      <c r="AH46" s="186" t="s">
        <v>50</v>
      </c>
      <c r="AI46" s="3"/>
      <c r="AJ46" s="3"/>
      <c r="AK46" s="3"/>
      <c r="AL46" s="3"/>
      <c r="AM46" s="3"/>
      <c r="AN46" s="3"/>
      <c r="AO46" s="3"/>
      <c r="AP46" s="3"/>
      <c r="AQ46" s="3"/>
      <c r="AR46" s="3"/>
      <c r="AS46" s="3"/>
      <c r="AT46" s="143"/>
      <c r="AU46" s="67">
        <f t="shared" si="99"/>
        <v>0</v>
      </c>
      <c r="AW46" s="576"/>
      <c r="AX46" s="186" t="s">
        <v>50</v>
      </c>
      <c r="AY46" s="3"/>
      <c r="AZ46" s="3"/>
      <c r="BA46" s="3"/>
      <c r="BB46" s="3"/>
      <c r="BC46" s="3"/>
      <c r="BD46" s="3"/>
      <c r="BE46" s="3"/>
      <c r="BF46" s="3"/>
      <c r="BG46" s="3"/>
      <c r="BH46" s="3"/>
      <c r="BI46" s="3"/>
      <c r="BJ46" s="143"/>
      <c r="BK46" s="67">
        <f t="shared" si="100"/>
        <v>0</v>
      </c>
    </row>
    <row r="47" spans="1:64" ht="16.5" customHeight="1" x14ac:dyDescent="0.25">
      <c r="A47" s="576"/>
      <c r="B47" s="186" t="s">
        <v>49</v>
      </c>
      <c r="C47" s="3"/>
      <c r="D47" s="3"/>
      <c r="E47" s="3"/>
      <c r="F47" s="3"/>
      <c r="G47" s="3"/>
      <c r="H47" s="3"/>
      <c r="I47" s="3"/>
      <c r="J47" s="3"/>
      <c r="K47" s="3"/>
      <c r="L47" s="3"/>
      <c r="M47" s="3"/>
      <c r="N47" s="143"/>
      <c r="O47" s="67">
        <f t="shared" si="97"/>
        <v>0</v>
      </c>
      <c r="Q47" s="576"/>
      <c r="R47" s="186" t="s">
        <v>49</v>
      </c>
      <c r="S47" s="3"/>
      <c r="T47" s="3"/>
      <c r="U47" s="3"/>
      <c r="V47" s="3"/>
      <c r="W47" s="3"/>
      <c r="X47" s="3"/>
      <c r="Y47" s="3"/>
      <c r="Z47" s="3"/>
      <c r="AA47" s="3"/>
      <c r="AB47" s="3"/>
      <c r="AC47" s="3"/>
      <c r="AD47" s="143"/>
      <c r="AE47" s="67">
        <f t="shared" si="98"/>
        <v>0</v>
      </c>
      <c r="AG47" s="576"/>
      <c r="AH47" s="186" t="s">
        <v>49</v>
      </c>
      <c r="AI47" s="3"/>
      <c r="AJ47" s="3"/>
      <c r="AK47" s="3"/>
      <c r="AL47" s="3"/>
      <c r="AM47" s="3"/>
      <c r="AN47" s="3"/>
      <c r="AO47" s="3"/>
      <c r="AP47" s="3"/>
      <c r="AQ47" s="3"/>
      <c r="AR47" s="3"/>
      <c r="AS47" s="3"/>
      <c r="AT47" s="143"/>
      <c r="AU47" s="67">
        <f t="shared" si="99"/>
        <v>0</v>
      </c>
      <c r="AW47" s="576"/>
      <c r="AX47" s="186" t="s">
        <v>49</v>
      </c>
      <c r="AY47" s="3"/>
      <c r="AZ47" s="3"/>
      <c r="BA47" s="3"/>
      <c r="BB47" s="3"/>
      <c r="BC47" s="3"/>
      <c r="BD47" s="3"/>
      <c r="BE47" s="3"/>
      <c r="BF47" s="3"/>
      <c r="BG47" s="3"/>
      <c r="BH47" s="3"/>
      <c r="BI47" s="3"/>
      <c r="BJ47" s="143"/>
      <c r="BK47" s="67">
        <f t="shared" si="100"/>
        <v>0</v>
      </c>
    </row>
    <row r="48" spans="1:64" ht="15.75" thickBot="1" x14ac:dyDescent="0.3">
      <c r="A48" s="577"/>
      <c r="B48" s="186" t="s">
        <v>48</v>
      </c>
      <c r="C48" s="3"/>
      <c r="D48" s="3"/>
      <c r="E48" s="3"/>
      <c r="F48" s="3"/>
      <c r="G48" s="3"/>
      <c r="H48" s="3"/>
      <c r="I48" s="3"/>
      <c r="J48" s="3"/>
      <c r="K48" s="3"/>
      <c r="L48" s="3"/>
      <c r="M48" s="3"/>
      <c r="N48" s="143"/>
      <c r="O48" s="67">
        <f t="shared" si="97"/>
        <v>0</v>
      </c>
      <c r="Q48" s="577"/>
      <c r="R48" s="186" t="s">
        <v>48</v>
      </c>
      <c r="S48" s="3"/>
      <c r="T48" s="3"/>
      <c r="U48" s="3"/>
      <c r="V48" s="3"/>
      <c r="W48" s="3"/>
      <c r="X48" s="3"/>
      <c r="Y48" s="3"/>
      <c r="Z48" s="3"/>
      <c r="AA48" s="3"/>
      <c r="AB48" s="3"/>
      <c r="AC48" s="3"/>
      <c r="AD48" s="143"/>
      <c r="AE48" s="67">
        <f t="shared" si="98"/>
        <v>0</v>
      </c>
      <c r="AG48" s="577"/>
      <c r="AH48" s="186" t="s">
        <v>48</v>
      </c>
      <c r="AI48" s="3"/>
      <c r="AJ48" s="3"/>
      <c r="AK48" s="3"/>
      <c r="AL48" s="3"/>
      <c r="AM48" s="3"/>
      <c r="AN48" s="3"/>
      <c r="AO48" s="3"/>
      <c r="AP48" s="3"/>
      <c r="AQ48" s="3"/>
      <c r="AR48" s="3"/>
      <c r="AS48" s="3"/>
      <c r="AT48" s="143"/>
      <c r="AU48" s="67">
        <f t="shared" si="99"/>
        <v>0</v>
      </c>
      <c r="AW48" s="577"/>
      <c r="AX48" s="186" t="s">
        <v>48</v>
      </c>
      <c r="AY48" s="3"/>
      <c r="AZ48" s="3"/>
      <c r="BA48" s="3"/>
      <c r="BB48" s="3"/>
      <c r="BC48" s="3"/>
      <c r="BD48" s="3"/>
      <c r="BE48" s="3"/>
      <c r="BF48" s="3"/>
      <c r="BG48" s="3"/>
      <c r="BH48" s="3"/>
      <c r="BI48" s="3"/>
      <c r="BJ48" s="143"/>
      <c r="BK48" s="67">
        <f t="shared" si="100"/>
        <v>0</v>
      </c>
    </row>
    <row r="49" spans="1:64" ht="15.75" thickBot="1" x14ac:dyDescent="0.3">
      <c r="B49" s="187" t="s">
        <v>42</v>
      </c>
      <c r="C49" s="178">
        <f>SUM(C36:C48)</f>
        <v>0</v>
      </c>
      <c r="D49" s="178">
        <f t="shared" ref="D49" si="101">SUM(D36:D48)</f>
        <v>0</v>
      </c>
      <c r="E49" s="178">
        <f t="shared" ref="E49" si="102">SUM(E36:E48)</f>
        <v>0</v>
      </c>
      <c r="F49" s="178">
        <f t="shared" ref="F49" si="103">SUM(F36:F48)</f>
        <v>0</v>
      </c>
      <c r="G49" s="178">
        <f t="shared" ref="G49" si="104">SUM(G36:G48)</f>
        <v>0</v>
      </c>
      <c r="H49" s="178">
        <f t="shared" ref="H49" si="105">SUM(H36:H48)</f>
        <v>0</v>
      </c>
      <c r="I49" s="178">
        <f t="shared" ref="I49" si="106">SUM(I36:I48)</f>
        <v>0</v>
      </c>
      <c r="J49" s="178">
        <f t="shared" ref="J49" si="107">SUM(J36:J48)</f>
        <v>0</v>
      </c>
      <c r="K49" s="178">
        <f t="shared" ref="K49" si="108">SUM(K36:K48)</f>
        <v>0</v>
      </c>
      <c r="L49" s="178">
        <f t="shared" ref="L49" si="109">SUM(L36:L48)</f>
        <v>0</v>
      </c>
      <c r="M49" s="178">
        <f t="shared" ref="M49" si="110">SUM(M36:M48)</f>
        <v>0</v>
      </c>
      <c r="N49" s="189">
        <f t="shared" ref="N49" si="111">SUM(N36:N48)</f>
        <v>0</v>
      </c>
      <c r="O49" s="70">
        <f t="shared" si="97"/>
        <v>0</v>
      </c>
      <c r="Q49" s="71"/>
      <c r="R49" s="187" t="s">
        <v>42</v>
      </c>
      <c r="S49" s="178">
        <f>SUM(S36:S48)</f>
        <v>0</v>
      </c>
      <c r="T49" s="178">
        <f t="shared" ref="T49" si="112">SUM(T36:T48)</f>
        <v>0</v>
      </c>
      <c r="U49" s="178">
        <f t="shared" ref="U49" si="113">SUM(U36:U48)</f>
        <v>0</v>
      </c>
      <c r="V49" s="178">
        <f t="shared" ref="V49" si="114">SUM(V36:V48)</f>
        <v>0</v>
      </c>
      <c r="W49" s="178">
        <f t="shared" ref="W49" si="115">SUM(W36:W48)</f>
        <v>0</v>
      </c>
      <c r="X49" s="178">
        <f t="shared" ref="X49" si="116">SUM(X36:X48)</f>
        <v>0</v>
      </c>
      <c r="Y49" s="178">
        <f t="shared" ref="Y49" si="117">SUM(Y36:Y48)</f>
        <v>0</v>
      </c>
      <c r="Z49" s="178">
        <f t="shared" ref="Z49" si="118">SUM(Z36:Z48)</f>
        <v>0</v>
      </c>
      <c r="AA49" s="178">
        <f t="shared" ref="AA49" si="119">SUM(AA36:AA48)</f>
        <v>0</v>
      </c>
      <c r="AB49" s="178">
        <f t="shared" ref="AB49" si="120">SUM(AB36:AB48)</f>
        <v>0</v>
      </c>
      <c r="AC49" s="178">
        <f t="shared" ref="AC49" si="121">SUM(AC36:AC48)</f>
        <v>0</v>
      </c>
      <c r="AD49" s="189">
        <f t="shared" ref="AD49" si="122">SUM(AD36:AD48)</f>
        <v>0</v>
      </c>
      <c r="AE49" s="70">
        <f t="shared" si="98"/>
        <v>0</v>
      </c>
      <c r="AG49" s="71"/>
      <c r="AH49" s="187" t="s">
        <v>42</v>
      </c>
      <c r="AI49" s="178">
        <f>SUM(AI36:AI48)</f>
        <v>0</v>
      </c>
      <c r="AJ49" s="178">
        <f t="shared" ref="AJ49" si="123">SUM(AJ36:AJ48)</f>
        <v>0</v>
      </c>
      <c r="AK49" s="178">
        <f t="shared" ref="AK49" si="124">SUM(AK36:AK48)</f>
        <v>0</v>
      </c>
      <c r="AL49" s="178">
        <f t="shared" ref="AL49" si="125">SUM(AL36:AL48)</f>
        <v>0</v>
      </c>
      <c r="AM49" s="178">
        <f t="shared" ref="AM49" si="126">SUM(AM36:AM48)</f>
        <v>0</v>
      </c>
      <c r="AN49" s="178">
        <f t="shared" ref="AN49" si="127">SUM(AN36:AN48)</f>
        <v>0</v>
      </c>
      <c r="AO49" s="178">
        <f t="shared" ref="AO49" si="128">SUM(AO36:AO48)</f>
        <v>0</v>
      </c>
      <c r="AP49" s="178">
        <f t="shared" ref="AP49" si="129">SUM(AP36:AP48)</f>
        <v>0</v>
      </c>
      <c r="AQ49" s="178">
        <f t="shared" ref="AQ49" si="130">SUM(AQ36:AQ48)</f>
        <v>0</v>
      </c>
      <c r="AR49" s="178">
        <f t="shared" ref="AR49" si="131">SUM(AR36:AR48)</f>
        <v>0</v>
      </c>
      <c r="AS49" s="178">
        <f t="shared" ref="AS49" si="132">SUM(AS36:AS48)</f>
        <v>0</v>
      </c>
      <c r="AT49" s="189">
        <f t="shared" ref="AT49" si="133">SUM(AT36:AT48)</f>
        <v>0</v>
      </c>
      <c r="AU49" s="70">
        <f t="shared" si="99"/>
        <v>0</v>
      </c>
      <c r="AW49" s="71"/>
      <c r="AX49" s="187" t="s">
        <v>42</v>
      </c>
      <c r="AY49" s="178">
        <f>SUM(AY36:AY48)</f>
        <v>0</v>
      </c>
      <c r="AZ49" s="178">
        <f t="shared" ref="AZ49" si="134">SUM(AZ36:AZ48)</f>
        <v>0</v>
      </c>
      <c r="BA49" s="178">
        <f t="shared" ref="BA49" si="135">SUM(BA36:BA48)</f>
        <v>0</v>
      </c>
      <c r="BB49" s="178">
        <f t="shared" ref="BB49" si="136">SUM(BB36:BB48)</f>
        <v>0</v>
      </c>
      <c r="BC49" s="178">
        <f t="shared" ref="BC49" si="137">SUM(BC36:BC48)</f>
        <v>0</v>
      </c>
      <c r="BD49" s="178">
        <f t="shared" ref="BD49" si="138">SUM(BD36:BD48)</f>
        <v>0</v>
      </c>
      <c r="BE49" s="178">
        <f t="shared" ref="BE49" si="139">SUM(BE36:BE48)</f>
        <v>0</v>
      </c>
      <c r="BF49" s="178">
        <f t="shared" ref="BF49" si="140">SUM(BF36:BF48)</f>
        <v>0</v>
      </c>
      <c r="BG49" s="178">
        <f t="shared" ref="BG49" si="141">SUM(BG36:BG48)</f>
        <v>0</v>
      </c>
      <c r="BH49" s="178">
        <f t="shared" ref="BH49" si="142">SUM(BH36:BH48)</f>
        <v>0</v>
      </c>
      <c r="BI49" s="178">
        <f t="shared" ref="BI49" si="143">SUM(BI36:BI48)</f>
        <v>0</v>
      </c>
      <c r="BJ49" s="189">
        <f t="shared" ref="BJ49" si="144">SUM(BJ36:BJ48)</f>
        <v>0</v>
      </c>
      <c r="BK49" s="70">
        <f t="shared" si="100"/>
        <v>0</v>
      </c>
    </row>
    <row r="50" spans="1:64" ht="21.75" thickBot="1" x14ac:dyDescent="0.4">
      <c r="A50" s="73"/>
      <c r="Q50" s="73"/>
      <c r="AG50" s="73"/>
      <c r="AW50" s="73"/>
    </row>
    <row r="51" spans="1:64" ht="21.75" thickBot="1" x14ac:dyDescent="0.4">
      <c r="A51" s="73"/>
      <c r="B51" s="173" t="s">
        <v>35</v>
      </c>
      <c r="C51" s="174">
        <f t="shared" ref="C51:N51" si="145">C$3</f>
        <v>45292</v>
      </c>
      <c r="D51" s="174">
        <f t="shared" si="145"/>
        <v>45323</v>
      </c>
      <c r="E51" s="174">
        <f t="shared" si="145"/>
        <v>45352</v>
      </c>
      <c r="F51" s="174">
        <f t="shared" si="145"/>
        <v>45383</v>
      </c>
      <c r="G51" s="174">
        <f t="shared" si="145"/>
        <v>45413</v>
      </c>
      <c r="H51" s="174">
        <f t="shared" si="145"/>
        <v>45444</v>
      </c>
      <c r="I51" s="174">
        <f t="shared" si="145"/>
        <v>45474</v>
      </c>
      <c r="J51" s="174">
        <f t="shared" si="145"/>
        <v>45505</v>
      </c>
      <c r="K51" s="174">
        <f t="shared" si="145"/>
        <v>45536</v>
      </c>
      <c r="L51" s="174">
        <f t="shared" si="145"/>
        <v>45566</v>
      </c>
      <c r="M51" s="174">
        <f t="shared" si="145"/>
        <v>45597</v>
      </c>
      <c r="N51" s="181" t="str">
        <f t="shared" si="145"/>
        <v>Dec-24 +</v>
      </c>
      <c r="O51" s="175" t="s">
        <v>33</v>
      </c>
      <c r="Q51" s="73"/>
      <c r="R51" s="173" t="s">
        <v>35</v>
      </c>
      <c r="S51" s="174">
        <f t="shared" ref="S51:AD51" si="146">S$3</f>
        <v>45292</v>
      </c>
      <c r="T51" s="174">
        <f t="shared" si="146"/>
        <v>45323</v>
      </c>
      <c r="U51" s="174">
        <f t="shared" si="146"/>
        <v>45352</v>
      </c>
      <c r="V51" s="174">
        <f t="shared" si="146"/>
        <v>45383</v>
      </c>
      <c r="W51" s="174">
        <f t="shared" si="146"/>
        <v>45413</v>
      </c>
      <c r="X51" s="174">
        <f t="shared" si="146"/>
        <v>45444</v>
      </c>
      <c r="Y51" s="174">
        <f t="shared" si="146"/>
        <v>45474</v>
      </c>
      <c r="Z51" s="174">
        <f t="shared" si="146"/>
        <v>45505</v>
      </c>
      <c r="AA51" s="174">
        <f t="shared" si="146"/>
        <v>45536</v>
      </c>
      <c r="AB51" s="174">
        <f t="shared" si="146"/>
        <v>45566</v>
      </c>
      <c r="AC51" s="174">
        <f t="shared" si="146"/>
        <v>45597</v>
      </c>
      <c r="AD51" s="181" t="str">
        <f t="shared" si="146"/>
        <v>Dec-24 +</v>
      </c>
      <c r="AE51" s="175" t="s">
        <v>33</v>
      </c>
      <c r="AG51" s="73"/>
      <c r="AH51" s="173" t="s">
        <v>35</v>
      </c>
      <c r="AI51" s="174">
        <f t="shared" ref="AI51:AT51" si="147">AI$3</f>
        <v>45292</v>
      </c>
      <c r="AJ51" s="174">
        <f t="shared" si="147"/>
        <v>45323</v>
      </c>
      <c r="AK51" s="174">
        <f t="shared" si="147"/>
        <v>45352</v>
      </c>
      <c r="AL51" s="174">
        <f t="shared" si="147"/>
        <v>45383</v>
      </c>
      <c r="AM51" s="174">
        <f t="shared" si="147"/>
        <v>45413</v>
      </c>
      <c r="AN51" s="174">
        <f t="shared" si="147"/>
        <v>45444</v>
      </c>
      <c r="AO51" s="174">
        <f t="shared" si="147"/>
        <v>45474</v>
      </c>
      <c r="AP51" s="174">
        <f t="shared" si="147"/>
        <v>45505</v>
      </c>
      <c r="AQ51" s="174">
        <f t="shared" si="147"/>
        <v>45536</v>
      </c>
      <c r="AR51" s="174">
        <f t="shared" si="147"/>
        <v>45566</v>
      </c>
      <c r="AS51" s="174">
        <f t="shared" si="147"/>
        <v>45597</v>
      </c>
      <c r="AT51" s="181" t="str">
        <f t="shared" si="147"/>
        <v>Dec-24 +</v>
      </c>
      <c r="AU51" s="175" t="s">
        <v>33</v>
      </c>
      <c r="AW51" s="73"/>
      <c r="AX51" s="173" t="s">
        <v>35</v>
      </c>
      <c r="AY51" s="174">
        <f t="shared" ref="AY51:BJ51" si="148">AY$3</f>
        <v>45292</v>
      </c>
      <c r="AZ51" s="174">
        <f t="shared" si="148"/>
        <v>45323</v>
      </c>
      <c r="BA51" s="174">
        <f t="shared" si="148"/>
        <v>45352</v>
      </c>
      <c r="BB51" s="174">
        <f t="shared" si="148"/>
        <v>45383</v>
      </c>
      <c r="BC51" s="174">
        <f t="shared" si="148"/>
        <v>45413</v>
      </c>
      <c r="BD51" s="174">
        <f t="shared" si="148"/>
        <v>45444</v>
      </c>
      <c r="BE51" s="174">
        <f t="shared" si="148"/>
        <v>45474</v>
      </c>
      <c r="BF51" s="174">
        <f t="shared" si="148"/>
        <v>45505</v>
      </c>
      <c r="BG51" s="174">
        <f t="shared" si="148"/>
        <v>45536</v>
      </c>
      <c r="BH51" s="174">
        <f t="shared" si="148"/>
        <v>45566</v>
      </c>
      <c r="BI51" s="174">
        <f t="shared" si="148"/>
        <v>45597</v>
      </c>
      <c r="BJ51" s="181" t="str">
        <f t="shared" si="148"/>
        <v>Dec-24 +</v>
      </c>
      <c r="BK51" s="175" t="s">
        <v>33</v>
      </c>
    </row>
    <row r="52" spans="1:64" ht="15" customHeight="1" x14ac:dyDescent="0.25">
      <c r="A52" s="575" t="s">
        <v>65</v>
      </c>
      <c r="B52" s="186" t="s">
        <v>60</v>
      </c>
      <c r="C52" s="3">
        <v>0</v>
      </c>
      <c r="D52" s="3">
        <v>0</v>
      </c>
      <c r="E52" s="3">
        <v>0</v>
      </c>
      <c r="F52" s="3">
        <v>0</v>
      </c>
      <c r="G52" s="3">
        <v>0</v>
      </c>
      <c r="H52" s="3">
        <v>0</v>
      </c>
      <c r="I52" s="3">
        <v>0</v>
      </c>
      <c r="J52" s="3">
        <v>0</v>
      </c>
      <c r="K52" s="3">
        <v>0</v>
      </c>
      <c r="L52" s="3">
        <v>0</v>
      </c>
      <c r="M52" s="3">
        <v>0</v>
      </c>
      <c r="N52" s="143">
        <v>0</v>
      </c>
      <c r="O52" s="67">
        <f t="shared" ref="O52:O65" si="149">SUM(C52:N52)</f>
        <v>0</v>
      </c>
      <c r="Q52" s="575" t="s">
        <v>65</v>
      </c>
      <c r="R52" s="186" t="s">
        <v>60</v>
      </c>
      <c r="S52" s="3">
        <v>0</v>
      </c>
      <c r="T52" s="3"/>
      <c r="U52" s="3"/>
      <c r="V52" s="3"/>
      <c r="W52" s="3"/>
      <c r="X52" s="3"/>
      <c r="Y52" s="3"/>
      <c r="Z52" s="3">
        <v>71852</v>
      </c>
      <c r="AA52" s="3">
        <v>7696</v>
      </c>
      <c r="AB52" s="3"/>
      <c r="AC52" s="3"/>
      <c r="AD52" s="143">
        <v>307699</v>
      </c>
      <c r="AE52" s="67">
        <f t="shared" ref="AE52:AE65" si="150">SUM(S52:AD52)</f>
        <v>387247</v>
      </c>
      <c r="AG52" s="575" t="s">
        <v>65</v>
      </c>
      <c r="AH52" s="186" t="s">
        <v>60</v>
      </c>
      <c r="AI52" s="3">
        <v>0</v>
      </c>
      <c r="AJ52" s="3">
        <v>0</v>
      </c>
      <c r="AK52" s="3">
        <v>0</v>
      </c>
      <c r="AL52" s="3">
        <v>0</v>
      </c>
      <c r="AM52" s="3">
        <v>0</v>
      </c>
      <c r="AN52" s="3">
        <v>0</v>
      </c>
      <c r="AO52" s="3">
        <v>0</v>
      </c>
      <c r="AP52" s="3">
        <v>0</v>
      </c>
      <c r="AQ52" s="3">
        <v>0</v>
      </c>
      <c r="AR52" s="3">
        <v>0</v>
      </c>
      <c r="AS52" s="3">
        <v>0</v>
      </c>
      <c r="AT52" s="143">
        <v>436914</v>
      </c>
      <c r="AU52" s="67">
        <f t="shared" ref="AU52:AU65" si="151">SUM(AI52:AT52)</f>
        <v>436914</v>
      </c>
      <c r="AW52" s="575" t="s">
        <v>65</v>
      </c>
      <c r="AX52" s="186" t="s">
        <v>60</v>
      </c>
      <c r="AY52" s="3"/>
      <c r="AZ52" s="3"/>
      <c r="BA52" s="3"/>
      <c r="BB52" s="3"/>
      <c r="BC52" s="3"/>
      <c r="BD52" s="3"/>
      <c r="BE52" s="3"/>
      <c r="BF52" s="3"/>
      <c r="BG52" s="3"/>
      <c r="BH52" s="3"/>
      <c r="BI52" s="3"/>
      <c r="BJ52" s="143"/>
      <c r="BK52" s="67">
        <f t="shared" ref="BK52:BK65" si="152">SUM(AY52:BJ52)</f>
        <v>0</v>
      </c>
      <c r="BL52" s="183"/>
    </row>
    <row r="53" spans="1:64" x14ac:dyDescent="0.25">
      <c r="A53" s="576"/>
      <c r="B53" s="186" t="s">
        <v>59</v>
      </c>
      <c r="C53" s="3">
        <v>0</v>
      </c>
      <c r="D53" s="3">
        <v>0</v>
      </c>
      <c r="E53" s="3">
        <v>0</v>
      </c>
      <c r="F53" s="3">
        <v>0</v>
      </c>
      <c r="G53" s="3">
        <v>0</v>
      </c>
      <c r="H53" s="3">
        <v>0</v>
      </c>
      <c r="I53" s="3">
        <v>0</v>
      </c>
      <c r="J53" s="3">
        <v>0</v>
      </c>
      <c r="K53" s="3">
        <v>0</v>
      </c>
      <c r="L53" s="3">
        <v>0</v>
      </c>
      <c r="M53" s="3">
        <v>0</v>
      </c>
      <c r="N53" s="143">
        <v>0</v>
      </c>
      <c r="O53" s="67">
        <f t="shared" si="149"/>
        <v>0</v>
      </c>
      <c r="Q53" s="576"/>
      <c r="R53" s="186" t="s">
        <v>59</v>
      </c>
      <c r="S53" s="3">
        <v>0</v>
      </c>
      <c r="T53" s="3"/>
      <c r="U53" s="3"/>
      <c r="V53" s="3"/>
      <c r="W53" s="3"/>
      <c r="X53" s="3"/>
      <c r="Y53" s="3"/>
      <c r="Z53" s="3"/>
      <c r="AA53" s="3"/>
      <c r="AB53" s="3"/>
      <c r="AC53" s="3"/>
      <c r="AD53" s="143"/>
      <c r="AE53" s="67">
        <f t="shared" si="150"/>
        <v>0</v>
      </c>
      <c r="AG53" s="576"/>
      <c r="AH53" s="186" t="s">
        <v>59</v>
      </c>
      <c r="AI53" s="3">
        <v>0</v>
      </c>
      <c r="AJ53" s="3">
        <v>0</v>
      </c>
      <c r="AK53" s="3">
        <v>0</v>
      </c>
      <c r="AL53" s="3">
        <v>0</v>
      </c>
      <c r="AM53" s="3">
        <v>0</v>
      </c>
      <c r="AN53" s="3">
        <v>0</v>
      </c>
      <c r="AO53" s="3">
        <v>0</v>
      </c>
      <c r="AP53" s="3">
        <v>0</v>
      </c>
      <c r="AQ53" s="3">
        <v>0</v>
      </c>
      <c r="AR53" s="3">
        <v>0</v>
      </c>
      <c r="AS53" s="3">
        <v>0</v>
      </c>
      <c r="AT53" s="143">
        <v>0</v>
      </c>
      <c r="AU53" s="67">
        <f t="shared" si="151"/>
        <v>0</v>
      </c>
      <c r="AW53" s="576"/>
      <c r="AX53" s="186" t="s">
        <v>59</v>
      </c>
      <c r="AY53" s="3"/>
      <c r="AZ53" s="3"/>
      <c r="BA53" s="3"/>
      <c r="BB53" s="3"/>
      <c r="BC53" s="3"/>
      <c r="BD53" s="3"/>
      <c r="BE53" s="3"/>
      <c r="BF53" s="3"/>
      <c r="BG53" s="3"/>
      <c r="BH53" s="3"/>
      <c r="BI53" s="3"/>
      <c r="BJ53" s="143"/>
      <c r="BK53" s="67">
        <f t="shared" si="152"/>
        <v>0</v>
      </c>
    </row>
    <row r="54" spans="1:64" x14ac:dyDescent="0.25">
      <c r="A54" s="576"/>
      <c r="B54" s="186" t="s">
        <v>58</v>
      </c>
      <c r="C54" s="3">
        <v>0</v>
      </c>
      <c r="D54" s="3">
        <v>0</v>
      </c>
      <c r="E54" s="3">
        <v>0</v>
      </c>
      <c r="F54" s="3">
        <v>0</v>
      </c>
      <c r="G54" s="3">
        <v>0</v>
      </c>
      <c r="H54" s="3">
        <v>0</v>
      </c>
      <c r="I54" s="3">
        <v>0</v>
      </c>
      <c r="J54" s="3">
        <v>0</v>
      </c>
      <c r="K54" s="3">
        <v>0</v>
      </c>
      <c r="L54" s="3">
        <v>0</v>
      </c>
      <c r="M54" s="3">
        <v>0</v>
      </c>
      <c r="N54" s="143">
        <v>0</v>
      </c>
      <c r="O54" s="67">
        <f t="shared" si="149"/>
        <v>0</v>
      </c>
      <c r="Q54" s="576"/>
      <c r="R54" s="186" t="s">
        <v>58</v>
      </c>
      <c r="S54" s="3">
        <v>0</v>
      </c>
      <c r="T54" s="3"/>
      <c r="U54" s="3"/>
      <c r="V54" s="3"/>
      <c r="W54" s="3"/>
      <c r="X54" s="3"/>
      <c r="Y54" s="3"/>
      <c r="Z54" s="3"/>
      <c r="AA54" s="3"/>
      <c r="AB54" s="3"/>
      <c r="AC54" s="3"/>
      <c r="AD54" s="143"/>
      <c r="AE54" s="67">
        <f t="shared" si="150"/>
        <v>0</v>
      </c>
      <c r="AG54" s="576"/>
      <c r="AH54" s="186" t="s">
        <v>58</v>
      </c>
      <c r="AI54" s="3">
        <v>0</v>
      </c>
      <c r="AJ54" s="3">
        <v>0</v>
      </c>
      <c r="AK54" s="3">
        <v>0</v>
      </c>
      <c r="AL54" s="3">
        <v>0</v>
      </c>
      <c r="AM54" s="3">
        <v>0</v>
      </c>
      <c r="AN54" s="3">
        <v>0</v>
      </c>
      <c r="AO54" s="3">
        <v>0</v>
      </c>
      <c r="AP54" s="3">
        <v>0</v>
      </c>
      <c r="AQ54" s="3">
        <v>0</v>
      </c>
      <c r="AR54" s="3">
        <v>0</v>
      </c>
      <c r="AS54" s="3">
        <v>0</v>
      </c>
      <c r="AT54" s="143">
        <v>0</v>
      </c>
      <c r="AU54" s="67">
        <f t="shared" si="151"/>
        <v>0</v>
      </c>
      <c r="AW54" s="576"/>
      <c r="AX54" s="186" t="s">
        <v>58</v>
      </c>
      <c r="AY54" s="3"/>
      <c r="AZ54" s="3"/>
      <c r="BA54" s="3"/>
      <c r="BB54" s="3"/>
      <c r="BC54" s="3"/>
      <c r="BD54" s="3"/>
      <c r="BE54" s="3"/>
      <c r="BF54" s="3"/>
      <c r="BG54" s="3"/>
      <c r="BH54" s="3"/>
      <c r="BI54" s="3"/>
      <c r="BJ54" s="143"/>
      <c r="BK54" s="67">
        <f t="shared" si="152"/>
        <v>0</v>
      </c>
    </row>
    <row r="55" spans="1:64" x14ac:dyDescent="0.25">
      <c r="A55" s="576"/>
      <c r="B55" s="186" t="s">
        <v>57</v>
      </c>
      <c r="C55" s="3">
        <v>0</v>
      </c>
      <c r="D55" s="3">
        <v>0</v>
      </c>
      <c r="E55" s="3">
        <v>0</v>
      </c>
      <c r="F55" s="3">
        <v>0</v>
      </c>
      <c r="G55" s="3">
        <v>0</v>
      </c>
      <c r="H55" s="3">
        <v>0</v>
      </c>
      <c r="I55" s="3">
        <v>0</v>
      </c>
      <c r="J55" s="3">
        <v>0</v>
      </c>
      <c r="K55" s="3">
        <v>0</v>
      </c>
      <c r="L55" s="3">
        <v>0</v>
      </c>
      <c r="M55" s="3">
        <v>0</v>
      </c>
      <c r="N55" s="143">
        <v>0</v>
      </c>
      <c r="O55" s="67">
        <f t="shared" si="149"/>
        <v>0</v>
      </c>
      <c r="Q55" s="576"/>
      <c r="R55" s="186" t="s">
        <v>57</v>
      </c>
      <c r="S55" s="3">
        <v>0</v>
      </c>
      <c r="T55" s="3"/>
      <c r="U55" s="3"/>
      <c r="V55" s="3"/>
      <c r="W55" s="3"/>
      <c r="X55" s="3"/>
      <c r="Y55" s="3"/>
      <c r="Z55" s="3"/>
      <c r="AA55" s="3"/>
      <c r="AB55" s="3"/>
      <c r="AC55" s="3"/>
      <c r="AD55" s="143">
        <v>222038</v>
      </c>
      <c r="AE55" s="67">
        <f t="shared" si="150"/>
        <v>222038</v>
      </c>
      <c r="AG55" s="576"/>
      <c r="AH55" s="186" t="s">
        <v>57</v>
      </c>
      <c r="AI55" s="3">
        <v>0</v>
      </c>
      <c r="AJ55" s="3">
        <v>0</v>
      </c>
      <c r="AK55" s="3">
        <v>0</v>
      </c>
      <c r="AL55" s="3">
        <v>0</v>
      </c>
      <c r="AM55" s="3">
        <v>0</v>
      </c>
      <c r="AN55" s="3">
        <v>0</v>
      </c>
      <c r="AO55" s="3">
        <v>0</v>
      </c>
      <c r="AP55" s="3">
        <v>0</v>
      </c>
      <c r="AQ55" s="3">
        <v>0</v>
      </c>
      <c r="AR55" s="3">
        <v>0</v>
      </c>
      <c r="AS55" s="3">
        <v>0</v>
      </c>
      <c r="AT55" s="143">
        <v>0</v>
      </c>
      <c r="AU55" s="67">
        <f t="shared" si="151"/>
        <v>0</v>
      </c>
      <c r="AW55" s="576"/>
      <c r="AX55" s="186" t="s">
        <v>57</v>
      </c>
      <c r="AY55" s="3"/>
      <c r="AZ55" s="3"/>
      <c r="BA55" s="3"/>
      <c r="BB55" s="3"/>
      <c r="BC55" s="3"/>
      <c r="BD55" s="3"/>
      <c r="BE55" s="3"/>
      <c r="BF55" s="3"/>
      <c r="BG55" s="3"/>
      <c r="BH55" s="3"/>
      <c r="BI55" s="3"/>
      <c r="BJ55" s="143"/>
      <c r="BK55" s="67">
        <f t="shared" si="152"/>
        <v>0</v>
      </c>
    </row>
    <row r="56" spans="1:64" x14ac:dyDescent="0.25">
      <c r="A56" s="576"/>
      <c r="B56" s="186" t="s">
        <v>56</v>
      </c>
      <c r="C56" s="3">
        <v>0</v>
      </c>
      <c r="D56" s="3">
        <v>0</v>
      </c>
      <c r="E56" s="3">
        <v>0</v>
      </c>
      <c r="F56" s="3">
        <v>0</v>
      </c>
      <c r="G56" s="3">
        <v>0</v>
      </c>
      <c r="H56" s="3">
        <v>0</v>
      </c>
      <c r="I56" s="3">
        <v>0</v>
      </c>
      <c r="J56" s="3">
        <v>0</v>
      </c>
      <c r="K56" s="3">
        <v>0</v>
      </c>
      <c r="L56" s="3">
        <v>0</v>
      </c>
      <c r="M56" s="3">
        <v>0</v>
      </c>
      <c r="N56" s="143">
        <v>0</v>
      </c>
      <c r="O56" s="67">
        <f t="shared" si="149"/>
        <v>0</v>
      </c>
      <c r="Q56" s="576"/>
      <c r="R56" s="186" t="s">
        <v>56</v>
      </c>
      <c r="S56" s="3">
        <v>0</v>
      </c>
      <c r="T56" s="3">
        <v>0</v>
      </c>
      <c r="U56" s="3">
        <v>0</v>
      </c>
      <c r="V56" s="3">
        <v>0</v>
      </c>
      <c r="W56" s="3">
        <v>0</v>
      </c>
      <c r="X56" s="3">
        <v>0</v>
      </c>
      <c r="Y56" s="3">
        <v>0</v>
      </c>
      <c r="Z56" s="3">
        <v>0</v>
      </c>
      <c r="AA56" s="3">
        <v>0</v>
      </c>
      <c r="AB56" s="3">
        <v>0</v>
      </c>
      <c r="AC56" s="3">
        <v>0</v>
      </c>
      <c r="AD56" s="143">
        <v>0</v>
      </c>
      <c r="AE56" s="67">
        <f t="shared" si="150"/>
        <v>0</v>
      </c>
      <c r="AG56" s="576"/>
      <c r="AH56" s="186" t="s">
        <v>56</v>
      </c>
      <c r="AI56" s="3">
        <v>0</v>
      </c>
      <c r="AJ56" s="3">
        <v>0</v>
      </c>
      <c r="AK56" s="3">
        <v>0</v>
      </c>
      <c r="AL56" s="3">
        <v>0</v>
      </c>
      <c r="AM56" s="3">
        <v>0</v>
      </c>
      <c r="AN56" s="3">
        <v>0</v>
      </c>
      <c r="AO56" s="3">
        <v>0</v>
      </c>
      <c r="AP56" s="3">
        <v>0</v>
      </c>
      <c r="AQ56" s="3">
        <v>0</v>
      </c>
      <c r="AR56" s="3">
        <v>0</v>
      </c>
      <c r="AS56" s="3">
        <v>0</v>
      </c>
      <c r="AT56" s="143">
        <v>0</v>
      </c>
      <c r="AU56" s="67">
        <f t="shared" si="151"/>
        <v>0</v>
      </c>
      <c r="AW56" s="576"/>
      <c r="AX56" s="186" t="s">
        <v>56</v>
      </c>
      <c r="AY56" s="3"/>
      <c r="AZ56" s="3"/>
      <c r="BA56" s="3"/>
      <c r="BB56" s="3"/>
      <c r="BC56" s="3"/>
      <c r="BD56" s="3"/>
      <c r="BE56" s="3"/>
      <c r="BF56" s="3"/>
      <c r="BG56" s="3"/>
      <c r="BH56" s="3"/>
      <c r="BI56" s="3"/>
      <c r="BJ56" s="143"/>
      <c r="BK56" s="67">
        <f t="shared" si="152"/>
        <v>0</v>
      </c>
    </row>
    <row r="57" spans="1:64" x14ac:dyDescent="0.25">
      <c r="A57" s="576"/>
      <c r="B57" s="186" t="s">
        <v>55</v>
      </c>
      <c r="C57" s="3">
        <v>0</v>
      </c>
      <c r="D57" s="3">
        <v>0</v>
      </c>
      <c r="E57" s="3">
        <v>0</v>
      </c>
      <c r="F57" s="3">
        <v>0</v>
      </c>
      <c r="G57" s="3">
        <v>0</v>
      </c>
      <c r="H57" s="3">
        <v>0</v>
      </c>
      <c r="I57" s="3">
        <v>0</v>
      </c>
      <c r="J57" s="3">
        <v>0</v>
      </c>
      <c r="K57" s="3">
        <v>0</v>
      </c>
      <c r="L57" s="3">
        <v>0</v>
      </c>
      <c r="M57" s="3">
        <v>0</v>
      </c>
      <c r="N57" s="143">
        <v>0</v>
      </c>
      <c r="O57" s="67">
        <f t="shared" si="149"/>
        <v>0</v>
      </c>
      <c r="Q57" s="576"/>
      <c r="R57" s="186" t="s">
        <v>55</v>
      </c>
      <c r="S57" s="3">
        <v>0</v>
      </c>
      <c r="T57" s="3">
        <v>0</v>
      </c>
      <c r="U57" s="3">
        <v>0</v>
      </c>
      <c r="V57" s="3">
        <v>0</v>
      </c>
      <c r="W57" s="3">
        <v>0</v>
      </c>
      <c r="X57" s="3">
        <v>0</v>
      </c>
      <c r="Y57" s="3">
        <v>0</v>
      </c>
      <c r="Z57" s="3">
        <v>0</v>
      </c>
      <c r="AA57" s="3">
        <v>0</v>
      </c>
      <c r="AB57" s="3">
        <v>0</v>
      </c>
      <c r="AC57" s="3">
        <v>0</v>
      </c>
      <c r="AD57" s="143">
        <v>0</v>
      </c>
      <c r="AE57" s="67">
        <f t="shared" si="150"/>
        <v>0</v>
      </c>
      <c r="AG57" s="576"/>
      <c r="AH57" s="186" t="s">
        <v>55</v>
      </c>
      <c r="AI57" s="3">
        <v>0</v>
      </c>
      <c r="AJ57" s="3">
        <v>0</v>
      </c>
      <c r="AK57" s="3">
        <v>0</v>
      </c>
      <c r="AL57" s="3">
        <v>0</v>
      </c>
      <c r="AM57" s="3">
        <v>0</v>
      </c>
      <c r="AN57" s="3">
        <v>0</v>
      </c>
      <c r="AO57" s="3">
        <v>0</v>
      </c>
      <c r="AP57" s="3">
        <v>0</v>
      </c>
      <c r="AQ57" s="3">
        <v>0</v>
      </c>
      <c r="AR57" s="3">
        <v>0</v>
      </c>
      <c r="AS57" s="3">
        <v>0</v>
      </c>
      <c r="AT57" s="143">
        <v>0</v>
      </c>
      <c r="AU57" s="67">
        <f t="shared" si="151"/>
        <v>0</v>
      </c>
      <c r="AW57" s="576"/>
      <c r="AX57" s="186" t="s">
        <v>55</v>
      </c>
      <c r="AY57" s="3"/>
      <c r="AZ57" s="3"/>
      <c r="BA57" s="3"/>
      <c r="BB57" s="3"/>
      <c r="BC57" s="3"/>
      <c r="BD57" s="3"/>
      <c r="BE57" s="3"/>
      <c r="BF57" s="3"/>
      <c r="BG57" s="3"/>
      <c r="BH57" s="3"/>
      <c r="BI57" s="3"/>
      <c r="BJ57" s="143"/>
      <c r="BK57" s="67">
        <f t="shared" si="152"/>
        <v>0</v>
      </c>
    </row>
    <row r="58" spans="1:64" x14ac:dyDescent="0.25">
      <c r="A58" s="576"/>
      <c r="B58" s="186" t="s">
        <v>54</v>
      </c>
      <c r="C58" s="3">
        <v>0</v>
      </c>
      <c r="D58" s="3"/>
      <c r="E58" s="3"/>
      <c r="F58" s="3"/>
      <c r="G58" s="3"/>
      <c r="H58" s="3"/>
      <c r="I58" s="3">
        <v>7598.6812898051803</v>
      </c>
      <c r="J58" s="3"/>
      <c r="K58" s="3"/>
      <c r="L58" s="3"/>
      <c r="M58" s="3"/>
      <c r="N58" s="143"/>
      <c r="O58" s="67">
        <f t="shared" si="149"/>
        <v>7598.6812898051803</v>
      </c>
      <c r="Q58" s="576"/>
      <c r="R58" s="186" t="s">
        <v>54</v>
      </c>
      <c r="S58" s="3">
        <v>0</v>
      </c>
      <c r="T58" s="3"/>
      <c r="U58" s="3"/>
      <c r="V58" s="3"/>
      <c r="W58" s="3"/>
      <c r="X58" s="3"/>
      <c r="Y58" s="3">
        <v>61891.305525051634</v>
      </c>
      <c r="Z58" s="3">
        <v>90508</v>
      </c>
      <c r="AA58" s="3">
        <v>1295585</v>
      </c>
      <c r="AB58" s="3">
        <v>356910.44</v>
      </c>
      <c r="AC58" s="3"/>
      <c r="AD58" s="143">
        <v>2428106.5</v>
      </c>
      <c r="AE58" s="67">
        <f t="shared" si="150"/>
        <v>4233001.2455250518</v>
      </c>
      <c r="AG58" s="576"/>
      <c r="AH58" s="186" t="s">
        <v>54</v>
      </c>
      <c r="AI58" s="3">
        <v>0</v>
      </c>
      <c r="AJ58" s="3">
        <v>0</v>
      </c>
      <c r="AK58" s="3">
        <v>0</v>
      </c>
      <c r="AL58" s="3">
        <v>0</v>
      </c>
      <c r="AM58" s="3">
        <v>0</v>
      </c>
      <c r="AN58" s="3">
        <v>0</v>
      </c>
      <c r="AO58" s="3">
        <v>0</v>
      </c>
      <c r="AP58" s="3">
        <v>0</v>
      </c>
      <c r="AQ58" s="3">
        <v>0</v>
      </c>
      <c r="AR58" s="3">
        <v>0</v>
      </c>
      <c r="AS58" s="3">
        <v>0</v>
      </c>
      <c r="AT58" s="143">
        <v>0</v>
      </c>
      <c r="AU58" s="67">
        <f t="shared" si="151"/>
        <v>0</v>
      </c>
      <c r="AW58" s="576"/>
      <c r="AX58" s="186" t="s">
        <v>54</v>
      </c>
      <c r="AY58" s="3"/>
      <c r="AZ58" s="3"/>
      <c r="BA58" s="3"/>
      <c r="BB58" s="3"/>
      <c r="BC58" s="3"/>
      <c r="BD58" s="3"/>
      <c r="BE58" s="3"/>
      <c r="BF58" s="3"/>
      <c r="BG58" s="3"/>
      <c r="BH58" s="3"/>
      <c r="BI58" s="3"/>
      <c r="BJ58" s="143"/>
      <c r="BK58" s="67">
        <f t="shared" si="152"/>
        <v>0</v>
      </c>
    </row>
    <row r="59" spans="1:64" x14ac:dyDescent="0.25">
      <c r="A59" s="576"/>
      <c r="B59" s="186" t="s">
        <v>53</v>
      </c>
      <c r="C59" s="3">
        <v>0</v>
      </c>
      <c r="D59" s="3"/>
      <c r="E59" s="3"/>
      <c r="F59" s="3"/>
      <c r="G59" s="3"/>
      <c r="H59" s="3"/>
      <c r="I59" s="3">
        <v>14111.108710194821</v>
      </c>
      <c r="J59" s="3">
        <v>16474.150000000001</v>
      </c>
      <c r="K59" s="3"/>
      <c r="L59" s="3">
        <v>7442.39</v>
      </c>
      <c r="M59" s="3"/>
      <c r="N59" s="143"/>
      <c r="O59" s="67">
        <f t="shared" si="149"/>
        <v>38027.648710194822</v>
      </c>
      <c r="Q59" s="576"/>
      <c r="R59" s="186" t="s">
        <v>53</v>
      </c>
      <c r="S59" s="3">
        <v>0</v>
      </c>
      <c r="T59" s="3"/>
      <c r="U59" s="3"/>
      <c r="V59" s="3"/>
      <c r="W59" s="3"/>
      <c r="X59" s="3"/>
      <c r="Y59" s="3">
        <v>72851.684474948401</v>
      </c>
      <c r="Z59" s="3">
        <v>81110.8</v>
      </c>
      <c r="AA59" s="3">
        <v>164574.20000000001</v>
      </c>
      <c r="AB59" s="3">
        <v>0</v>
      </c>
      <c r="AC59" s="3"/>
      <c r="AD59" s="143">
        <v>65869.52</v>
      </c>
      <c r="AE59" s="67">
        <f t="shared" si="150"/>
        <v>384406.20447494846</v>
      </c>
      <c r="AG59" s="576"/>
      <c r="AH59" s="186" t="s">
        <v>53</v>
      </c>
      <c r="AI59" s="3">
        <v>0</v>
      </c>
      <c r="AJ59" s="3">
        <v>0</v>
      </c>
      <c r="AK59" s="3">
        <v>0</v>
      </c>
      <c r="AL59" s="3">
        <v>0</v>
      </c>
      <c r="AM59" s="3">
        <v>0</v>
      </c>
      <c r="AN59" s="3">
        <v>0</v>
      </c>
      <c r="AO59" s="3">
        <v>0</v>
      </c>
      <c r="AP59" s="3">
        <v>0</v>
      </c>
      <c r="AQ59" s="3">
        <v>0</v>
      </c>
      <c r="AR59" s="3">
        <v>0</v>
      </c>
      <c r="AS59" s="3">
        <v>0</v>
      </c>
      <c r="AT59" s="143">
        <v>0</v>
      </c>
      <c r="AU59" s="67">
        <f t="shared" si="151"/>
        <v>0</v>
      </c>
      <c r="AW59" s="576"/>
      <c r="AX59" s="186" t="s">
        <v>53</v>
      </c>
      <c r="AY59" s="3"/>
      <c r="AZ59" s="3"/>
      <c r="BA59" s="3"/>
      <c r="BB59" s="3"/>
      <c r="BC59" s="3"/>
      <c r="BD59" s="3"/>
      <c r="BE59" s="3"/>
      <c r="BF59" s="3"/>
      <c r="BG59" s="3"/>
      <c r="BH59" s="3"/>
      <c r="BI59" s="3"/>
      <c r="BJ59" s="143"/>
      <c r="BK59" s="67">
        <f t="shared" si="152"/>
        <v>0</v>
      </c>
    </row>
    <row r="60" spans="1:64" x14ac:dyDescent="0.25">
      <c r="A60" s="576"/>
      <c r="B60" s="186" t="s">
        <v>52</v>
      </c>
      <c r="C60" s="3">
        <v>0</v>
      </c>
      <c r="D60" s="3"/>
      <c r="E60" s="3"/>
      <c r="F60" s="3"/>
      <c r="G60" s="3"/>
      <c r="H60" s="3"/>
      <c r="I60" s="3"/>
      <c r="J60" s="3"/>
      <c r="K60" s="3"/>
      <c r="L60" s="3"/>
      <c r="M60" s="3"/>
      <c r="N60" s="143"/>
      <c r="O60" s="67">
        <f t="shared" si="149"/>
        <v>0</v>
      </c>
      <c r="Q60" s="576"/>
      <c r="R60" s="186" t="s">
        <v>52</v>
      </c>
      <c r="S60" s="3">
        <v>0</v>
      </c>
      <c r="T60" s="3"/>
      <c r="U60" s="3"/>
      <c r="V60" s="3"/>
      <c r="W60" s="3"/>
      <c r="X60" s="3"/>
      <c r="Y60" s="3"/>
      <c r="Z60" s="3"/>
      <c r="AA60" s="3"/>
      <c r="AB60" s="3"/>
      <c r="AC60" s="3"/>
      <c r="AD60" s="143"/>
      <c r="AE60" s="67">
        <f t="shared" si="150"/>
        <v>0</v>
      </c>
      <c r="AG60" s="576"/>
      <c r="AH60" s="186" t="s">
        <v>52</v>
      </c>
      <c r="AI60" s="3">
        <v>0</v>
      </c>
      <c r="AJ60" s="3">
        <v>0</v>
      </c>
      <c r="AK60" s="3">
        <v>0</v>
      </c>
      <c r="AL60" s="3">
        <v>0</v>
      </c>
      <c r="AM60" s="3">
        <v>0</v>
      </c>
      <c r="AN60" s="3">
        <v>0</v>
      </c>
      <c r="AO60" s="3">
        <v>0</v>
      </c>
      <c r="AP60" s="3">
        <v>0</v>
      </c>
      <c r="AQ60" s="3">
        <v>0</v>
      </c>
      <c r="AR60" s="3">
        <v>0</v>
      </c>
      <c r="AS60" s="3">
        <v>0</v>
      </c>
      <c r="AT60" s="143">
        <v>0</v>
      </c>
      <c r="AU60" s="67">
        <f t="shared" si="151"/>
        <v>0</v>
      </c>
      <c r="AW60" s="576"/>
      <c r="AX60" s="186" t="s">
        <v>52</v>
      </c>
      <c r="AY60" s="3"/>
      <c r="AZ60" s="3"/>
      <c r="BA60" s="3"/>
      <c r="BB60" s="3"/>
      <c r="BC60" s="3"/>
      <c r="BD60" s="3"/>
      <c r="BE60" s="3"/>
      <c r="BF60" s="3"/>
      <c r="BG60" s="3"/>
      <c r="BH60" s="3"/>
      <c r="BI60" s="3"/>
      <c r="BJ60" s="143"/>
      <c r="BK60" s="67">
        <f t="shared" si="152"/>
        <v>0</v>
      </c>
    </row>
    <row r="61" spans="1:64" x14ac:dyDescent="0.25">
      <c r="A61" s="576"/>
      <c r="B61" s="186" t="s">
        <v>51</v>
      </c>
      <c r="C61" s="3">
        <v>0</v>
      </c>
      <c r="D61" s="3"/>
      <c r="E61" s="3"/>
      <c r="F61" s="3"/>
      <c r="G61" s="3"/>
      <c r="H61" s="3"/>
      <c r="I61" s="3"/>
      <c r="J61" s="3"/>
      <c r="K61" s="3"/>
      <c r="L61" s="3"/>
      <c r="M61" s="3"/>
      <c r="N61" s="143"/>
      <c r="O61" s="67">
        <f t="shared" si="149"/>
        <v>0</v>
      </c>
      <c r="Q61" s="576"/>
      <c r="R61" s="186" t="s">
        <v>51</v>
      </c>
      <c r="S61" s="3">
        <v>0</v>
      </c>
      <c r="T61" s="3"/>
      <c r="U61" s="3"/>
      <c r="V61" s="3"/>
      <c r="W61" s="3"/>
      <c r="X61" s="3"/>
      <c r="Y61" s="3"/>
      <c r="Z61" s="3"/>
      <c r="AA61" s="3"/>
      <c r="AB61" s="3"/>
      <c r="AC61" s="3"/>
      <c r="AD61" s="143"/>
      <c r="AE61" s="67">
        <f t="shared" si="150"/>
        <v>0</v>
      </c>
      <c r="AG61" s="576"/>
      <c r="AH61" s="186" t="s">
        <v>51</v>
      </c>
      <c r="AI61" s="3">
        <v>0</v>
      </c>
      <c r="AJ61" s="3">
        <v>0</v>
      </c>
      <c r="AK61" s="3">
        <v>0</v>
      </c>
      <c r="AL61" s="3">
        <v>0</v>
      </c>
      <c r="AM61" s="3">
        <v>0</v>
      </c>
      <c r="AN61" s="3">
        <v>0</v>
      </c>
      <c r="AO61" s="3">
        <v>0</v>
      </c>
      <c r="AP61" s="3">
        <v>0</v>
      </c>
      <c r="AQ61" s="3">
        <v>0</v>
      </c>
      <c r="AR61" s="3">
        <v>0</v>
      </c>
      <c r="AS61" s="3">
        <v>0</v>
      </c>
      <c r="AT61" s="143">
        <v>0</v>
      </c>
      <c r="AU61" s="67">
        <f t="shared" si="151"/>
        <v>0</v>
      </c>
      <c r="AW61" s="576"/>
      <c r="AX61" s="186" t="s">
        <v>51</v>
      </c>
      <c r="AY61" s="3"/>
      <c r="AZ61" s="3"/>
      <c r="BA61" s="3"/>
      <c r="BB61" s="3"/>
      <c r="BC61" s="3"/>
      <c r="BD61" s="3"/>
      <c r="BE61" s="3"/>
      <c r="BF61" s="3"/>
      <c r="BG61" s="3"/>
      <c r="BH61" s="3"/>
      <c r="BI61" s="3"/>
      <c r="BJ61" s="143"/>
      <c r="BK61" s="67">
        <f t="shared" si="152"/>
        <v>0</v>
      </c>
    </row>
    <row r="62" spans="1:64" x14ac:dyDescent="0.25">
      <c r="A62" s="576"/>
      <c r="B62" s="186" t="s">
        <v>50</v>
      </c>
      <c r="C62" s="3">
        <v>0</v>
      </c>
      <c r="D62" s="3"/>
      <c r="E62" s="3"/>
      <c r="F62" s="3"/>
      <c r="G62" s="3"/>
      <c r="H62" s="3"/>
      <c r="I62" s="3"/>
      <c r="J62" s="3"/>
      <c r="K62" s="3"/>
      <c r="L62" s="3"/>
      <c r="M62" s="3"/>
      <c r="N62" s="143"/>
      <c r="O62" s="67">
        <f t="shared" si="149"/>
        <v>0</v>
      </c>
      <c r="Q62" s="576"/>
      <c r="R62" s="186" t="s">
        <v>50</v>
      </c>
      <c r="S62" s="3">
        <v>0</v>
      </c>
      <c r="T62" s="3"/>
      <c r="U62" s="3"/>
      <c r="V62" s="3"/>
      <c r="W62" s="3"/>
      <c r="X62" s="3"/>
      <c r="Y62" s="3"/>
      <c r="Z62" s="3"/>
      <c r="AA62" s="3"/>
      <c r="AB62" s="3"/>
      <c r="AC62" s="3"/>
      <c r="AD62" s="143"/>
      <c r="AE62" s="67">
        <f t="shared" si="150"/>
        <v>0</v>
      </c>
      <c r="AG62" s="576"/>
      <c r="AH62" s="186" t="s">
        <v>50</v>
      </c>
      <c r="AI62" s="3">
        <v>0</v>
      </c>
      <c r="AJ62" s="3">
        <v>0</v>
      </c>
      <c r="AK62" s="3">
        <v>0</v>
      </c>
      <c r="AL62" s="3">
        <v>0</v>
      </c>
      <c r="AM62" s="3">
        <v>0</v>
      </c>
      <c r="AN62" s="3">
        <v>0</v>
      </c>
      <c r="AO62" s="3">
        <v>0</v>
      </c>
      <c r="AP62" s="3">
        <v>0</v>
      </c>
      <c r="AQ62" s="3">
        <v>0</v>
      </c>
      <c r="AR62" s="3">
        <v>0</v>
      </c>
      <c r="AS62" s="3">
        <v>0</v>
      </c>
      <c r="AT62" s="143">
        <v>0</v>
      </c>
      <c r="AU62" s="67">
        <f t="shared" si="151"/>
        <v>0</v>
      </c>
      <c r="AW62" s="576"/>
      <c r="AX62" s="186" t="s">
        <v>50</v>
      </c>
      <c r="AY62" s="3"/>
      <c r="AZ62" s="3"/>
      <c r="BA62" s="3"/>
      <c r="BB62" s="3"/>
      <c r="BC62" s="3"/>
      <c r="BD62" s="3"/>
      <c r="BE62" s="3"/>
      <c r="BF62" s="3"/>
      <c r="BG62" s="3"/>
      <c r="BH62" s="3"/>
      <c r="BI62" s="3"/>
      <c r="BJ62" s="143"/>
      <c r="BK62" s="67">
        <f t="shared" si="152"/>
        <v>0</v>
      </c>
    </row>
    <row r="63" spans="1:64" x14ac:dyDescent="0.25">
      <c r="A63" s="576"/>
      <c r="B63" s="186" t="s">
        <v>49</v>
      </c>
      <c r="C63" s="3">
        <v>0</v>
      </c>
      <c r="D63" s="3"/>
      <c r="E63" s="3"/>
      <c r="F63" s="3"/>
      <c r="G63" s="3"/>
      <c r="H63" s="3"/>
      <c r="I63" s="3"/>
      <c r="J63" s="3"/>
      <c r="K63" s="3"/>
      <c r="L63" s="3"/>
      <c r="M63" s="3"/>
      <c r="N63" s="143"/>
      <c r="O63" s="67">
        <f t="shared" si="149"/>
        <v>0</v>
      </c>
      <c r="Q63" s="576"/>
      <c r="R63" s="186" t="s">
        <v>49</v>
      </c>
      <c r="S63" s="3">
        <v>0</v>
      </c>
      <c r="T63" s="3"/>
      <c r="U63" s="3"/>
      <c r="V63" s="3"/>
      <c r="W63" s="3"/>
      <c r="X63" s="3"/>
      <c r="Y63" s="3"/>
      <c r="Z63" s="3"/>
      <c r="AA63" s="3"/>
      <c r="AB63" s="3"/>
      <c r="AC63" s="3"/>
      <c r="AD63" s="143"/>
      <c r="AE63" s="67">
        <f t="shared" si="150"/>
        <v>0</v>
      </c>
      <c r="AG63" s="576"/>
      <c r="AH63" s="186" t="s">
        <v>49</v>
      </c>
      <c r="AI63" s="3">
        <v>0</v>
      </c>
      <c r="AJ63" s="3">
        <v>0</v>
      </c>
      <c r="AK63" s="3">
        <v>0</v>
      </c>
      <c r="AL63" s="3">
        <v>0</v>
      </c>
      <c r="AM63" s="3">
        <v>0</v>
      </c>
      <c r="AN63" s="3">
        <v>0</v>
      </c>
      <c r="AO63" s="3">
        <v>0</v>
      </c>
      <c r="AP63" s="3">
        <v>0</v>
      </c>
      <c r="AQ63" s="3">
        <v>0</v>
      </c>
      <c r="AR63" s="3">
        <v>0</v>
      </c>
      <c r="AS63" s="3">
        <v>0</v>
      </c>
      <c r="AT63" s="143">
        <v>0</v>
      </c>
      <c r="AU63" s="67">
        <f t="shared" si="151"/>
        <v>0</v>
      </c>
      <c r="AW63" s="576"/>
      <c r="AX63" s="186" t="s">
        <v>49</v>
      </c>
      <c r="AY63" s="3"/>
      <c r="AZ63" s="3"/>
      <c r="BA63" s="3"/>
      <c r="BB63" s="3"/>
      <c r="BC63" s="3"/>
      <c r="BD63" s="3"/>
      <c r="BE63" s="3"/>
      <c r="BF63" s="3"/>
      <c r="BG63" s="3"/>
      <c r="BH63" s="3"/>
      <c r="BI63" s="3"/>
      <c r="BJ63" s="143"/>
      <c r="BK63" s="67">
        <f t="shared" si="152"/>
        <v>0</v>
      </c>
    </row>
    <row r="64" spans="1:64" ht="15.75" thickBot="1" x14ac:dyDescent="0.3">
      <c r="A64" s="577"/>
      <c r="B64" s="186" t="s">
        <v>48</v>
      </c>
      <c r="C64" s="3">
        <v>0</v>
      </c>
      <c r="D64" s="3"/>
      <c r="E64" s="3"/>
      <c r="F64" s="3"/>
      <c r="G64" s="3"/>
      <c r="H64" s="3"/>
      <c r="I64" s="3"/>
      <c r="J64" s="3"/>
      <c r="K64" s="3"/>
      <c r="L64" s="3"/>
      <c r="M64" s="3"/>
      <c r="N64" s="143"/>
      <c r="O64" s="67">
        <f t="shared" si="149"/>
        <v>0</v>
      </c>
      <c r="Q64" s="577"/>
      <c r="R64" s="186" t="s">
        <v>48</v>
      </c>
      <c r="S64" s="3">
        <v>0</v>
      </c>
      <c r="T64" s="3"/>
      <c r="U64" s="3"/>
      <c r="V64" s="3"/>
      <c r="W64" s="3"/>
      <c r="X64" s="3"/>
      <c r="Y64" s="3"/>
      <c r="Z64" s="3"/>
      <c r="AA64" s="3"/>
      <c r="AB64" s="3"/>
      <c r="AC64" s="3"/>
      <c r="AD64" s="143"/>
      <c r="AE64" s="67">
        <f t="shared" si="150"/>
        <v>0</v>
      </c>
      <c r="AG64" s="577"/>
      <c r="AH64" s="186" t="s">
        <v>48</v>
      </c>
      <c r="AI64" s="3">
        <v>0</v>
      </c>
      <c r="AJ64" s="3">
        <v>0</v>
      </c>
      <c r="AK64" s="3">
        <v>0</v>
      </c>
      <c r="AL64" s="3">
        <v>0</v>
      </c>
      <c r="AM64" s="3">
        <v>0</v>
      </c>
      <c r="AN64" s="3">
        <v>0</v>
      </c>
      <c r="AO64" s="3">
        <v>0</v>
      </c>
      <c r="AP64" s="3">
        <v>0</v>
      </c>
      <c r="AQ64" s="3">
        <v>0</v>
      </c>
      <c r="AR64" s="3">
        <v>0</v>
      </c>
      <c r="AS64" s="3">
        <v>0</v>
      </c>
      <c r="AT64" s="143">
        <v>0</v>
      </c>
      <c r="AU64" s="67">
        <f t="shared" si="151"/>
        <v>0</v>
      </c>
      <c r="AW64" s="577"/>
      <c r="AX64" s="186" t="s">
        <v>48</v>
      </c>
      <c r="AY64" s="3"/>
      <c r="AZ64" s="3"/>
      <c r="BA64" s="3"/>
      <c r="BB64" s="3"/>
      <c r="BC64" s="3"/>
      <c r="BD64" s="3"/>
      <c r="BE64" s="3"/>
      <c r="BF64" s="3"/>
      <c r="BG64" s="3"/>
      <c r="BH64" s="3"/>
      <c r="BI64" s="3"/>
      <c r="BJ64" s="143"/>
      <c r="BK64" s="67">
        <f t="shared" si="152"/>
        <v>0</v>
      </c>
    </row>
    <row r="65" spans="1:64" ht="15.75" thickBot="1" x14ac:dyDescent="0.3">
      <c r="B65" s="187" t="s">
        <v>42</v>
      </c>
      <c r="C65" s="178">
        <f>SUM(C52:C64)</f>
        <v>0</v>
      </c>
      <c r="D65" s="178">
        <f t="shared" ref="D65" si="153">SUM(D52:D64)</f>
        <v>0</v>
      </c>
      <c r="E65" s="178">
        <f t="shared" ref="E65" si="154">SUM(E52:E64)</f>
        <v>0</v>
      </c>
      <c r="F65" s="178">
        <f t="shared" ref="F65" si="155">SUM(F52:F64)</f>
        <v>0</v>
      </c>
      <c r="G65" s="178">
        <f t="shared" ref="G65" si="156">SUM(G52:G64)</f>
        <v>0</v>
      </c>
      <c r="H65" s="178">
        <f t="shared" ref="H65" si="157">SUM(H52:H64)</f>
        <v>0</v>
      </c>
      <c r="I65" s="178">
        <f t="shared" ref="I65" si="158">SUM(I52:I64)</f>
        <v>21709.79</v>
      </c>
      <c r="J65" s="178">
        <f t="shared" ref="J65" si="159">SUM(J52:J64)</f>
        <v>16474.150000000001</v>
      </c>
      <c r="K65" s="178">
        <f t="shared" ref="K65" si="160">SUM(K52:K64)</f>
        <v>0</v>
      </c>
      <c r="L65" s="178">
        <f t="shared" ref="L65" si="161">SUM(L52:L64)</f>
        <v>7442.39</v>
      </c>
      <c r="M65" s="178">
        <f t="shared" ref="M65" si="162">SUM(M52:M64)</f>
        <v>0</v>
      </c>
      <c r="N65" s="189">
        <f t="shared" ref="N65" si="163">SUM(N52:N64)</f>
        <v>0</v>
      </c>
      <c r="O65" s="70">
        <f t="shared" si="149"/>
        <v>45626.33</v>
      </c>
      <c r="Q65" s="71"/>
      <c r="R65" s="187" t="s">
        <v>42</v>
      </c>
      <c r="S65" s="178">
        <f>SUM(S52:S64)</f>
        <v>0</v>
      </c>
      <c r="T65" s="178">
        <f t="shared" ref="T65" si="164">SUM(T52:T64)</f>
        <v>0</v>
      </c>
      <c r="U65" s="178">
        <f t="shared" ref="U65" si="165">SUM(U52:U64)</f>
        <v>0</v>
      </c>
      <c r="V65" s="178">
        <f t="shared" ref="V65" si="166">SUM(V52:V64)</f>
        <v>0</v>
      </c>
      <c r="W65" s="178">
        <f t="shared" ref="W65" si="167">SUM(W52:W64)</f>
        <v>0</v>
      </c>
      <c r="X65" s="178">
        <f t="shared" ref="X65" si="168">SUM(X52:X64)</f>
        <v>0</v>
      </c>
      <c r="Y65" s="178">
        <f t="shared" ref="Y65" si="169">SUM(Y52:Y64)</f>
        <v>134742.99000000005</v>
      </c>
      <c r="Z65" s="178">
        <f t="shared" ref="Z65" si="170">SUM(Z52:Z64)</f>
        <v>243470.8</v>
      </c>
      <c r="AA65" s="178">
        <f t="shared" ref="AA65" si="171">SUM(AA52:AA64)</f>
        <v>1467855.2</v>
      </c>
      <c r="AB65" s="178">
        <f t="shared" ref="AB65" si="172">SUM(AB52:AB64)</f>
        <v>356910.44</v>
      </c>
      <c r="AC65" s="178">
        <f t="shared" ref="AC65" si="173">SUM(AC52:AC64)</f>
        <v>0</v>
      </c>
      <c r="AD65" s="189">
        <f t="shared" ref="AD65" si="174">SUM(AD52:AD64)</f>
        <v>3023713.02</v>
      </c>
      <c r="AE65" s="70">
        <f t="shared" si="150"/>
        <v>5226692.45</v>
      </c>
      <c r="AG65" s="71"/>
      <c r="AH65" s="187" t="s">
        <v>42</v>
      </c>
      <c r="AI65" s="178">
        <f>SUM(AI52:AI64)</f>
        <v>0</v>
      </c>
      <c r="AJ65" s="178">
        <f t="shared" ref="AJ65" si="175">SUM(AJ52:AJ64)</f>
        <v>0</v>
      </c>
      <c r="AK65" s="178">
        <f t="shared" ref="AK65" si="176">SUM(AK52:AK64)</f>
        <v>0</v>
      </c>
      <c r="AL65" s="178">
        <f t="shared" ref="AL65" si="177">SUM(AL52:AL64)</f>
        <v>0</v>
      </c>
      <c r="AM65" s="178">
        <f t="shared" ref="AM65" si="178">SUM(AM52:AM64)</f>
        <v>0</v>
      </c>
      <c r="AN65" s="178">
        <f t="shared" ref="AN65" si="179">SUM(AN52:AN64)</f>
        <v>0</v>
      </c>
      <c r="AO65" s="178">
        <f t="shared" ref="AO65" si="180">SUM(AO52:AO64)</f>
        <v>0</v>
      </c>
      <c r="AP65" s="178">
        <f t="shared" ref="AP65" si="181">SUM(AP52:AP64)</f>
        <v>0</v>
      </c>
      <c r="AQ65" s="178">
        <f t="shared" ref="AQ65" si="182">SUM(AQ52:AQ64)</f>
        <v>0</v>
      </c>
      <c r="AR65" s="178">
        <f t="shared" ref="AR65" si="183">SUM(AR52:AR64)</f>
        <v>0</v>
      </c>
      <c r="AS65" s="178">
        <f t="shared" ref="AS65" si="184">SUM(AS52:AS64)</f>
        <v>0</v>
      </c>
      <c r="AT65" s="189">
        <f t="shared" ref="AT65" si="185">SUM(AT52:AT64)</f>
        <v>436914</v>
      </c>
      <c r="AU65" s="70">
        <f t="shared" si="151"/>
        <v>436914</v>
      </c>
      <c r="AW65" s="71"/>
      <c r="AX65" s="187" t="s">
        <v>42</v>
      </c>
      <c r="AY65" s="178">
        <f>SUM(AY52:AY64)</f>
        <v>0</v>
      </c>
      <c r="AZ65" s="178">
        <f t="shared" ref="AZ65" si="186">SUM(AZ52:AZ64)</f>
        <v>0</v>
      </c>
      <c r="BA65" s="178">
        <f t="shared" ref="BA65" si="187">SUM(BA52:BA64)</f>
        <v>0</v>
      </c>
      <c r="BB65" s="178">
        <f t="shared" ref="BB65" si="188">SUM(BB52:BB64)</f>
        <v>0</v>
      </c>
      <c r="BC65" s="178">
        <f t="shared" ref="BC65" si="189">SUM(BC52:BC64)</f>
        <v>0</v>
      </c>
      <c r="BD65" s="178">
        <f t="shared" ref="BD65" si="190">SUM(BD52:BD64)</f>
        <v>0</v>
      </c>
      <c r="BE65" s="178">
        <f t="shared" ref="BE65" si="191">SUM(BE52:BE64)</f>
        <v>0</v>
      </c>
      <c r="BF65" s="178">
        <f t="shared" ref="BF65" si="192">SUM(BF52:BF64)</f>
        <v>0</v>
      </c>
      <c r="BG65" s="178">
        <f t="shared" ref="BG65" si="193">SUM(BG52:BG64)</f>
        <v>0</v>
      </c>
      <c r="BH65" s="178">
        <f t="shared" ref="BH65" si="194">SUM(BH52:BH64)</f>
        <v>0</v>
      </c>
      <c r="BI65" s="178">
        <f t="shared" ref="BI65" si="195">SUM(BI52:BI64)</f>
        <v>0</v>
      </c>
      <c r="BJ65" s="189">
        <f t="shared" ref="BJ65" si="196">SUM(BJ52:BJ64)</f>
        <v>0</v>
      </c>
      <c r="BK65" s="70">
        <f t="shared" si="152"/>
        <v>0</v>
      </c>
    </row>
    <row r="66" spans="1:64" ht="21.75" thickBot="1" x14ac:dyDescent="0.4">
      <c r="A66" s="73"/>
      <c r="Q66" s="73"/>
      <c r="AG66" s="73"/>
      <c r="AW66" s="73"/>
    </row>
    <row r="67" spans="1:64" ht="21.75" thickBot="1" x14ac:dyDescent="0.4">
      <c r="A67" s="73"/>
      <c r="B67" s="173" t="s">
        <v>35</v>
      </c>
      <c r="C67" s="174">
        <f t="shared" ref="C67:N67" si="197">C$3</f>
        <v>45292</v>
      </c>
      <c r="D67" s="174">
        <f t="shared" si="197"/>
        <v>45323</v>
      </c>
      <c r="E67" s="174">
        <f t="shared" si="197"/>
        <v>45352</v>
      </c>
      <c r="F67" s="174">
        <f t="shared" si="197"/>
        <v>45383</v>
      </c>
      <c r="G67" s="174">
        <f t="shared" si="197"/>
        <v>45413</v>
      </c>
      <c r="H67" s="174">
        <f t="shared" si="197"/>
        <v>45444</v>
      </c>
      <c r="I67" s="174">
        <f t="shared" si="197"/>
        <v>45474</v>
      </c>
      <c r="J67" s="174">
        <f t="shared" si="197"/>
        <v>45505</v>
      </c>
      <c r="K67" s="174">
        <f t="shared" si="197"/>
        <v>45536</v>
      </c>
      <c r="L67" s="174">
        <f t="shared" si="197"/>
        <v>45566</v>
      </c>
      <c r="M67" s="174">
        <f t="shared" si="197"/>
        <v>45597</v>
      </c>
      <c r="N67" s="181" t="str">
        <f t="shared" si="197"/>
        <v>Dec-24 +</v>
      </c>
      <c r="O67" s="175" t="s">
        <v>33</v>
      </c>
      <c r="Q67" s="73"/>
      <c r="R67" s="173" t="s">
        <v>35</v>
      </c>
      <c r="S67" s="174">
        <f t="shared" ref="S67:AD67" si="198">S$3</f>
        <v>45292</v>
      </c>
      <c r="T67" s="174">
        <f t="shared" si="198"/>
        <v>45323</v>
      </c>
      <c r="U67" s="174">
        <f t="shared" si="198"/>
        <v>45352</v>
      </c>
      <c r="V67" s="174">
        <f t="shared" si="198"/>
        <v>45383</v>
      </c>
      <c r="W67" s="174">
        <f t="shared" si="198"/>
        <v>45413</v>
      </c>
      <c r="X67" s="174">
        <f t="shared" si="198"/>
        <v>45444</v>
      </c>
      <c r="Y67" s="174">
        <f t="shared" si="198"/>
        <v>45474</v>
      </c>
      <c r="Z67" s="174">
        <f t="shared" si="198"/>
        <v>45505</v>
      </c>
      <c r="AA67" s="174">
        <f t="shared" si="198"/>
        <v>45536</v>
      </c>
      <c r="AB67" s="174">
        <f t="shared" si="198"/>
        <v>45566</v>
      </c>
      <c r="AC67" s="174">
        <f t="shared" si="198"/>
        <v>45597</v>
      </c>
      <c r="AD67" s="181" t="str">
        <f t="shared" si="198"/>
        <v>Dec-24 +</v>
      </c>
      <c r="AE67" s="175" t="s">
        <v>33</v>
      </c>
      <c r="AG67" s="73"/>
      <c r="AH67" s="173" t="s">
        <v>35</v>
      </c>
      <c r="AI67" s="174">
        <f t="shared" ref="AI67:AT67" si="199">AI$3</f>
        <v>45292</v>
      </c>
      <c r="AJ67" s="174">
        <f t="shared" si="199"/>
        <v>45323</v>
      </c>
      <c r="AK67" s="174">
        <f t="shared" si="199"/>
        <v>45352</v>
      </c>
      <c r="AL67" s="174">
        <f t="shared" si="199"/>
        <v>45383</v>
      </c>
      <c r="AM67" s="174">
        <f t="shared" si="199"/>
        <v>45413</v>
      </c>
      <c r="AN67" s="174">
        <f t="shared" si="199"/>
        <v>45444</v>
      </c>
      <c r="AO67" s="174">
        <f t="shared" si="199"/>
        <v>45474</v>
      </c>
      <c r="AP67" s="174">
        <f t="shared" si="199"/>
        <v>45505</v>
      </c>
      <c r="AQ67" s="174">
        <f t="shared" si="199"/>
        <v>45536</v>
      </c>
      <c r="AR67" s="174">
        <f t="shared" si="199"/>
        <v>45566</v>
      </c>
      <c r="AS67" s="174">
        <f t="shared" si="199"/>
        <v>45597</v>
      </c>
      <c r="AT67" s="181" t="str">
        <f t="shared" si="199"/>
        <v>Dec-24 +</v>
      </c>
      <c r="AU67" s="175" t="s">
        <v>33</v>
      </c>
      <c r="AW67" s="73"/>
      <c r="AX67" s="173" t="s">
        <v>35</v>
      </c>
      <c r="AY67" s="174">
        <f t="shared" ref="AY67:BJ67" si="200">AY$3</f>
        <v>45292</v>
      </c>
      <c r="AZ67" s="174">
        <f t="shared" si="200"/>
        <v>45323</v>
      </c>
      <c r="BA67" s="174">
        <f t="shared" si="200"/>
        <v>45352</v>
      </c>
      <c r="BB67" s="174">
        <f t="shared" si="200"/>
        <v>45383</v>
      </c>
      <c r="BC67" s="174">
        <f t="shared" si="200"/>
        <v>45413</v>
      </c>
      <c r="BD67" s="174">
        <f t="shared" si="200"/>
        <v>45444</v>
      </c>
      <c r="BE67" s="174">
        <f t="shared" si="200"/>
        <v>45474</v>
      </c>
      <c r="BF67" s="174">
        <f t="shared" si="200"/>
        <v>45505</v>
      </c>
      <c r="BG67" s="174">
        <f t="shared" si="200"/>
        <v>45536</v>
      </c>
      <c r="BH67" s="174">
        <f t="shared" si="200"/>
        <v>45566</v>
      </c>
      <c r="BI67" s="174">
        <f t="shared" si="200"/>
        <v>45597</v>
      </c>
      <c r="BJ67" s="181" t="str">
        <f t="shared" si="200"/>
        <v>Dec-24 +</v>
      </c>
      <c r="BK67" s="175" t="s">
        <v>33</v>
      </c>
    </row>
    <row r="68" spans="1:64" ht="15" customHeight="1" x14ac:dyDescent="0.25">
      <c r="A68" s="581" t="s">
        <v>64</v>
      </c>
      <c r="B68" s="186" t="s">
        <v>60</v>
      </c>
      <c r="C68" s="3"/>
      <c r="D68" s="3"/>
      <c r="E68" s="3"/>
      <c r="F68" s="3"/>
      <c r="G68" s="3"/>
      <c r="H68" s="3"/>
      <c r="I68" s="3"/>
      <c r="J68" s="3"/>
      <c r="K68" s="3"/>
      <c r="L68" s="3"/>
      <c r="M68" s="3"/>
      <c r="N68" s="143"/>
      <c r="O68" s="67">
        <f t="shared" ref="O68:O81" si="201">SUM(C68:N68)</f>
        <v>0</v>
      </c>
      <c r="Q68" s="581" t="s">
        <v>64</v>
      </c>
      <c r="R68" s="186" t="s">
        <v>60</v>
      </c>
      <c r="S68" s="3">
        <v>0</v>
      </c>
      <c r="T68" s="3">
        <v>0</v>
      </c>
      <c r="U68" s="3">
        <v>0</v>
      </c>
      <c r="V68" s="3">
        <v>0</v>
      </c>
      <c r="W68" s="3">
        <v>0</v>
      </c>
      <c r="X68" s="3">
        <v>0</v>
      </c>
      <c r="Y68" s="3">
        <v>0</v>
      </c>
      <c r="Z68" s="3">
        <v>0</v>
      </c>
      <c r="AA68" s="3">
        <v>0</v>
      </c>
      <c r="AB68" s="3">
        <v>0</v>
      </c>
      <c r="AC68" s="3">
        <v>0</v>
      </c>
      <c r="AD68" s="143">
        <v>0</v>
      </c>
      <c r="AE68" s="67">
        <f t="shared" ref="AE68:AE81" si="202">SUM(S68:AD68)</f>
        <v>0</v>
      </c>
      <c r="AG68" s="581" t="s">
        <v>64</v>
      </c>
      <c r="AH68" s="186" t="s">
        <v>60</v>
      </c>
      <c r="AI68" s="3"/>
      <c r="AJ68" s="3"/>
      <c r="AK68" s="3"/>
      <c r="AL68" s="3"/>
      <c r="AM68" s="3"/>
      <c r="AN68" s="3"/>
      <c r="AO68" s="3"/>
      <c r="AP68" s="3"/>
      <c r="AQ68" s="3"/>
      <c r="AR68" s="3"/>
      <c r="AS68" s="3"/>
      <c r="AT68" s="143"/>
      <c r="AU68" s="67">
        <f t="shared" ref="AU68:AU81" si="203">SUM(AI68:AT68)</f>
        <v>0</v>
      </c>
      <c r="AW68" s="581" t="s">
        <v>64</v>
      </c>
      <c r="AX68" s="186" t="s">
        <v>60</v>
      </c>
      <c r="AY68" s="3"/>
      <c r="AZ68" s="3"/>
      <c r="BA68" s="3"/>
      <c r="BB68" s="3"/>
      <c r="BC68" s="3"/>
      <c r="BD68" s="3"/>
      <c r="BE68" s="3"/>
      <c r="BF68" s="3"/>
      <c r="BG68" s="3"/>
      <c r="BH68" s="3"/>
      <c r="BI68" s="3"/>
      <c r="BJ68" s="143"/>
      <c r="BK68" s="67">
        <f t="shared" ref="BK68:BK81" si="204">SUM(AY68:BJ68)</f>
        <v>0</v>
      </c>
      <c r="BL68" s="183"/>
    </row>
    <row r="69" spans="1:64" x14ac:dyDescent="0.25">
      <c r="A69" s="582"/>
      <c r="B69" s="186" t="s">
        <v>59</v>
      </c>
      <c r="C69" s="3"/>
      <c r="D69" s="3"/>
      <c r="E69" s="3"/>
      <c r="F69" s="3"/>
      <c r="G69" s="3"/>
      <c r="H69" s="3"/>
      <c r="I69" s="3"/>
      <c r="J69" s="3"/>
      <c r="K69" s="3"/>
      <c r="L69" s="3"/>
      <c r="M69" s="3"/>
      <c r="N69" s="143"/>
      <c r="O69" s="67">
        <f t="shared" si="201"/>
        <v>0</v>
      </c>
      <c r="Q69" s="582"/>
      <c r="R69" s="186" t="s">
        <v>59</v>
      </c>
      <c r="S69" s="3">
        <v>0</v>
      </c>
      <c r="T69" s="3">
        <v>0</v>
      </c>
      <c r="U69" s="3">
        <v>0</v>
      </c>
      <c r="V69" s="3">
        <v>0</v>
      </c>
      <c r="W69" s="3">
        <v>0</v>
      </c>
      <c r="X69" s="3">
        <v>0</v>
      </c>
      <c r="Y69" s="3">
        <v>0</v>
      </c>
      <c r="Z69" s="3">
        <v>0</v>
      </c>
      <c r="AA69" s="3">
        <v>0</v>
      </c>
      <c r="AB69" s="3">
        <v>0</v>
      </c>
      <c r="AC69" s="3">
        <v>0</v>
      </c>
      <c r="AD69" s="143">
        <v>0</v>
      </c>
      <c r="AE69" s="67">
        <f t="shared" si="202"/>
        <v>0</v>
      </c>
      <c r="AG69" s="582"/>
      <c r="AH69" s="186" t="s">
        <v>59</v>
      </c>
      <c r="AI69" s="3"/>
      <c r="AJ69" s="3"/>
      <c r="AK69" s="3"/>
      <c r="AL69" s="3"/>
      <c r="AM69" s="3"/>
      <c r="AN69" s="3"/>
      <c r="AO69" s="3"/>
      <c r="AP69" s="3"/>
      <c r="AQ69" s="3"/>
      <c r="AR69" s="3"/>
      <c r="AS69" s="3"/>
      <c r="AT69" s="143"/>
      <c r="AU69" s="67">
        <f t="shared" si="203"/>
        <v>0</v>
      </c>
      <c r="AW69" s="582"/>
      <c r="AX69" s="186" t="s">
        <v>59</v>
      </c>
      <c r="AY69" s="3"/>
      <c r="AZ69" s="3"/>
      <c r="BA69" s="3"/>
      <c r="BB69" s="3"/>
      <c r="BC69" s="3"/>
      <c r="BD69" s="3"/>
      <c r="BE69" s="3"/>
      <c r="BF69" s="3"/>
      <c r="BG69" s="3"/>
      <c r="BH69" s="3"/>
      <c r="BI69" s="3"/>
      <c r="BJ69" s="143"/>
      <c r="BK69" s="67">
        <f t="shared" si="204"/>
        <v>0</v>
      </c>
    </row>
    <row r="70" spans="1:64" x14ac:dyDescent="0.25">
      <c r="A70" s="582"/>
      <c r="B70" s="186" t="s">
        <v>58</v>
      </c>
      <c r="C70" s="3"/>
      <c r="D70" s="3"/>
      <c r="E70" s="3"/>
      <c r="F70" s="3"/>
      <c r="G70" s="3"/>
      <c r="H70" s="3"/>
      <c r="I70" s="3"/>
      <c r="J70" s="3"/>
      <c r="K70" s="3"/>
      <c r="L70" s="3"/>
      <c r="M70" s="3">
        <v>15349.634596298552</v>
      </c>
      <c r="N70" s="143"/>
      <c r="O70" s="67">
        <f t="shared" si="201"/>
        <v>15349.634596298552</v>
      </c>
      <c r="Q70" s="582"/>
      <c r="R70" s="186" t="s">
        <v>58</v>
      </c>
      <c r="S70" s="3">
        <v>0</v>
      </c>
      <c r="T70" s="3">
        <v>0</v>
      </c>
      <c r="U70" s="3">
        <v>0</v>
      </c>
      <c r="V70" s="3">
        <v>0</v>
      </c>
      <c r="W70" s="3">
        <v>0</v>
      </c>
      <c r="X70" s="3">
        <v>0</v>
      </c>
      <c r="Y70" s="3">
        <v>0</v>
      </c>
      <c r="Z70" s="3">
        <v>0</v>
      </c>
      <c r="AA70" s="3">
        <v>0</v>
      </c>
      <c r="AB70" s="3">
        <v>0</v>
      </c>
      <c r="AC70" s="3">
        <v>0</v>
      </c>
      <c r="AD70" s="143">
        <v>0</v>
      </c>
      <c r="AE70" s="67">
        <f t="shared" si="202"/>
        <v>0</v>
      </c>
      <c r="AG70" s="582"/>
      <c r="AH70" s="186" t="s">
        <v>58</v>
      </c>
      <c r="AI70" s="3"/>
      <c r="AJ70" s="3"/>
      <c r="AK70" s="3"/>
      <c r="AL70" s="3"/>
      <c r="AM70" s="3"/>
      <c r="AN70" s="3"/>
      <c r="AO70" s="3"/>
      <c r="AP70" s="3"/>
      <c r="AQ70" s="3"/>
      <c r="AR70" s="3"/>
      <c r="AS70" s="3"/>
      <c r="AT70" s="143"/>
      <c r="AU70" s="67">
        <f t="shared" si="203"/>
        <v>0</v>
      </c>
      <c r="AW70" s="582"/>
      <c r="AX70" s="186" t="s">
        <v>58</v>
      </c>
      <c r="AY70" s="3"/>
      <c r="AZ70" s="3"/>
      <c r="BA70" s="3"/>
      <c r="BB70" s="3"/>
      <c r="BC70" s="3"/>
      <c r="BD70" s="3"/>
      <c r="BE70" s="3"/>
      <c r="BF70" s="3"/>
      <c r="BG70" s="3"/>
      <c r="BH70" s="3"/>
      <c r="BI70" s="3"/>
      <c r="BJ70" s="143"/>
      <c r="BK70" s="67">
        <f t="shared" si="204"/>
        <v>0</v>
      </c>
    </row>
    <row r="71" spans="1:64" x14ac:dyDescent="0.25">
      <c r="A71" s="582"/>
      <c r="B71" s="186" t="s">
        <v>57</v>
      </c>
      <c r="C71" s="3"/>
      <c r="D71" s="3"/>
      <c r="E71" s="3"/>
      <c r="F71" s="3"/>
      <c r="G71" s="3"/>
      <c r="H71" s="3"/>
      <c r="I71" s="3"/>
      <c r="J71" s="3"/>
      <c r="K71" s="3"/>
      <c r="L71" s="3">
        <v>3815.6074813105561</v>
      </c>
      <c r="M71" s="3">
        <v>1213.1017812218108</v>
      </c>
      <c r="N71" s="143">
        <v>8475.7647051954336</v>
      </c>
      <c r="O71" s="67">
        <f t="shared" si="201"/>
        <v>13504.473967727801</v>
      </c>
      <c r="Q71" s="582"/>
      <c r="R71" s="186" t="s">
        <v>57</v>
      </c>
      <c r="S71" s="3">
        <v>0</v>
      </c>
      <c r="T71" s="3">
        <v>0</v>
      </c>
      <c r="U71" s="3">
        <v>0</v>
      </c>
      <c r="V71" s="3">
        <v>0</v>
      </c>
      <c r="W71" s="3">
        <v>0</v>
      </c>
      <c r="X71" s="3">
        <v>0</v>
      </c>
      <c r="Y71" s="3">
        <v>0</v>
      </c>
      <c r="Z71" s="3">
        <v>0</v>
      </c>
      <c r="AA71" s="3">
        <v>0</v>
      </c>
      <c r="AB71" s="3">
        <v>0</v>
      </c>
      <c r="AC71" s="3">
        <v>0</v>
      </c>
      <c r="AD71" s="143">
        <v>0</v>
      </c>
      <c r="AE71" s="67">
        <f t="shared" si="202"/>
        <v>0</v>
      </c>
      <c r="AG71" s="582"/>
      <c r="AH71" s="186" t="s">
        <v>57</v>
      </c>
      <c r="AI71" s="3"/>
      <c r="AJ71" s="3"/>
      <c r="AK71" s="3"/>
      <c r="AL71" s="3"/>
      <c r="AM71" s="3"/>
      <c r="AN71" s="3"/>
      <c r="AO71" s="3"/>
      <c r="AP71" s="3"/>
      <c r="AQ71" s="3"/>
      <c r="AR71" s="3"/>
      <c r="AS71" s="3"/>
      <c r="AT71" s="143"/>
      <c r="AU71" s="67">
        <f t="shared" si="203"/>
        <v>0</v>
      </c>
      <c r="AW71" s="582"/>
      <c r="AX71" s="186" t="s">
        <v>57</v>
      </c>
      <c r="AY71" s="3"/>
      <c r="AZ71" s="3"/>
      <c r="BA71" s="3"/>
      <c r="BB71" s="3"/>
      <c r="BC71" s="3"/>
      <c r="BD71" s="3"/>
      <c r="BE71" s="3"/>
      <c r="BF71" s="3"/>
      <c r="BG71" s="3"/>
      <c r="BH71" s="3"/>
      <c r="BI71" s="3"/>
      <c r="BJ71" s="143"/>
      <c r="BK71" s="67">
        <f t="shared" si="204"/>
        <v>0</v>
      </c>
    </row>
    <row r="72" spans="1:64" x14ac:dyDescent="0.25">
      <c r="A72" s="582"/>
      <c r="B72" s="186" t="s">
        <v>56</v>
      </c>
      <c r="C72" s="3"/>
      <c r="D72" s="3">
        <v>0</v>
      </c>
      <c r="E72" s="3">
        <v>0</v>
      </c>
      <c r="F72" s="3">
        <v>0</v>
      </c>
      <c r="G72" s="3">
        <v>0</v>
      </c>
      <c r="H72" s="3">
        <v>0</v>
      </c>
      <c r="I72" s="3">
        <v>0</v>
      </c>
      <c r="J72" s="3">
        <v>0</v>
      </c>
      <c r="K72" s="3">
        <v>0</v>
      </c>
      <c r="L72" s="3">
        <v>0</v>
      </c>
      <c r="M72" s="3">
        <v>0</v>
      </c>
      <c r="N72" s="143">
        <v>0</v>
      </c>
      <c r="O72" s="67">
        <f t="shared" si="201"/>
        <v>0</v>
      </c>
      <c r="Q72" s="582"/>
      <c r="R72" s="186" t="s">
        <v>56</v>
      </c>
      <c r="S72" s="3">
        <v>0</v>
      </c>
      <c r="T72" s="3">
        <v>0</v>
      </c>
      <c r="U72" s="3">
        <v>0</v>
      </c>
      <c r="V72" s="3">
        <v>0</v>
      </c>
      <c r="W72" s="3">
        <v>0</v>
      </c>
      <c r="X72" s="3">
        <v>0</v>
      </c>
      <c r="Y72" s="3">
        <v>0</v>
      </c>
      <c r="Z72" s="3">
        <v>0</v>
      </c>
      <c r="AA72" s="3">
        <v>0</v>
      </c>
      <c r="AB72" s="3">
        <v>0</v>
      </c>
      <c r="AC72" s="3">
        <v>0</v>
      </c>
      <c r="AD72" s="143">
        <v>0</v>
      </c>
      <c r="AE72" s="67">
        <f t="shared" si="202"/>
        <v>0</v>
      </c>
      <c r="AG72" s="582"/>
      <c r="AH72" s="186" t="s">
        <v>56</v>
      </c>
      <c r="AI72" s="3"/>
      <c r="AJ72" s="3"/>
      <c r="AK72" s="3"/>
      <c r="AL72" s="3"/>
      <c r="AM72" s="3"/>
      <c r="AN72" s="3"/>
      <c r="AO72" s="3"/>
      <c r="AP72" s="3"/>
      <c r="AQ72" s="3"/>
      <c r="AR72" s="3"/>
      <c r="AS72" s="3"/>
      <c r="AT72" s="143"/>
      <c r="AU72" s="67">
        <f t="shared" si="203"/>
        <v>0</v>
      </c>
      <c r="AW72" s="582"/>
      <c r="AX72" s="186" t="s">
        <v>56</v>
      </c>
      <c r="AY72" s="3"/>
      <c r="AZ72" s="3"/>
      <c r="BA72" s="3"/>
      <c r="BB72" s="3"/>
      <c r="BC72" s="3"/>
      <c r="BD72" s="3"/>
      <c r="BE72" s="3"/>
      <c r="BF72" s="3"/>
      <c r="BG72" s="3"/>
      <c r="BH72" s="3"/>
      <c r="BI72" s="3"/>
      <c r="BJ72" s="143"/>
      <c r="BK72" s="67">
        <f t="shared" si="204"/>
        <v>0</v>
      </c>
    </row>
    <row r="73" spans="1:64" x14ac:dyDescent="0.25">
      <c r="A73" s="582"/>
      <c r="B73" s="186" t="s">
        <v>55</v>
      </c>
      <c r="C73" s="3"/>
      <c r="D73" s="3">
        <v>0</v>
      </c>
      <c r="E73" s="3">
        <v>0</v>
      </c>
      <c r="F73" s="3">
        <v>0</v>
      </c>
      <c r="G73" s="3">
        <v>0</v>
      </c>
      <c r="H73" s="3">
        <v>0</v>
      </c>
      <c r="I73" s="3">
        <v>0</v>
      </c>
      <c r="J73" s="3">
        <v>0</v>
      </c>
      <c r="K73" s="3">
        <v>0</v>
      </c>
      <c r="L73" s="3">
        <v>0</v>
      </c>
      <c r="M73" s="3">
        <v>0</v>
      </c>
      <c r="N73" s="143">
        <v>0</v>
      </c>
      <c r="O73" s="67">
        <f t="shared" si="201"/>
        <v>0</v>
      </c>
      <c r="Q73" s="582"/>
      <c r="R73" s="186" t="s">
        <v>55</v>
      </c>
      <c r="S73" s="3">
        <v>0</v>
      </c>
      <c r="T73" s="3">
        <v>0</v>
      </c>
      <c r="U73" s="3">
        <v>0</v>
      </c>
      <c r="V73" s="3">
        <v>0</v>
      </c>
      <c r="W73" s="3">
        <v>0</v>
      </c>
      <c r="X73" s="3">
        <v>0</v>
      </c>
      <c r="Y73" s="3">
        <v>0</v>
      </c>
      <c r="Z73" s="3">
        <v>0</v>
      </c>
      <c r="AA73" s="3">
        <v>0</v>
      </c>
      <c r="AB73" s="3">
        <v>0</v>
      </c>
      <c r="AC73" s="3">
        <v>0</v>
      </c>
      <c r="AD73" s="143">
        <v>0</v>
      </c>
      <c r="AE73" s="67">
        <f t="shared" si="202"/>
        <v>0</v>
      </c>
      <c r="AG73" s="582"/>
      <c r="AH73" s="186" t="s">
        <v>55</v>
      </c>
      <c r="AI73" s="3"/>
      <c r="AJ73" s="3"/>
      <c r="AK73" s="3"/>
      <c r="AL73" s="3"/>
      <c r="AM73" s="3"/>
      <c r="AN73" s="3"/>
      <c r="AO73" s="3"/>
      <c r="AP73" s="3"/>
      <c r="AQ73" s="3"/>
      <c r="AR73" s="3"/>
      <c r="AS73" s="3"/>
      <c r="AT73" s="143"/>
      <c r="AU73" s="67">
        <f t="shared" si="203"/>
        <v>0</v>
      </c>
      <c r="AW73" s="582"/>
      <c r="AX73" s="186" t="s">
        <v>55</v>
      </c>
      <c r="AY73" s="3"/>
      <c r="AZ73" s="3"/>
      <c r="BA73" s="3"/>
      <c r="BB73" s="3"/>
      <c r="BC73" s="3"/>
      <c r="BD73" s="3"/>
      <c r="BE73" s="3"/>
      <c r="BF73" s="3"/>
      <c r="BG73" s="3"/>
      <c r="BH73" s="3"/>
      <c r="BI73" s="3"/>
      <c r="BJ73" s="143"/>
      <c r="BK73" s="67">
        <f t="shared" si="204"/>
        <v>0</v>
      </c>
    </row>
    <row r="74" spans="1:64" x14ac:dyDescent="0.25">
      <c r="A74" s="582"/>
      <c r="B74" s="186" t="s">
        <v>54</v>
      </c>
      <c r="C74" s="3"/>
      <c r="D74" s="3"/>
      <c r="E74" s="3"/>
      <c r="F74" s="3"/>
      <c r="G74" s="3"/>
      <c r="H74" s="3"/>
      <c r="I74" s="3"/>
      <c r="J74" s="3"/>
      <c r="K74" s="3"/>
      <c r="L74" s="3"/>
      <c r="M74" s="3"/>
      <c r="N74" s="143">
        <v>4879.6148571428575</v>
      </c>
      <c r="O74" s="67">
        <f t="shared" si="201"/>
        <v>4879.6148571428575</v>
      </c>
      <c r="Q74" s="582"/>
      <c r="R74" s="186" t="s">
        <v>54</v>
      </c>
      <c r="S74" s="3">
        <v>0</v>
      </c>
      <c r="T74" s="3">
        <v>0</v>
      </c>
      <c r="U74" s="3">
        <v>0</v>
      </c>
      <c r="V74" s="3">
        <v>0</v>
      </c>
      <c r="W74" s="3">
        <v>0</v>
      </c>
      <c r="X74" s="3">
        <v>0</v>
      </c>
      <c r="Y74" s="3">
        <v>0</v>
      </c>
      <c r="Z74" s="3">
        <v>0</v>
      </c>
      <c r="AA74" s="3">
        <v>0</v>
      </c>
      <c r="AB74" s="3">
        <v>0</v>
      </c>
      <c r="AC74" s="3">
        <v>0</v>
      </c>
      <c r="AD74" s="143">
        <v>0</v>
      </c>
      <c r="AE74" s="67">
        <f t="shared" si="202"/>
        <v>0</v>
      </c>
      <c r="AG74" s="582"/>
      <c r="AH74" s="186" t="s">
        <v>54</v>
      </c>
      <c r="AI74" s="3"/>
      <c r="AJ74" s="3"/>
      <c r="AK74" s="3"/>
      <c r="AL74" s="3"/>
      <c r="AM74" s="3"/>
      <c r="AN74" s="3"/>
      <c r="AO74" s="3"/>
      <c r="AP74" s="3"/>
      <c r="AQ74" s="3"/>
      <c r="AR74" s="3"/>
      <c r="AS74" s="3"/>
      <c r="AT74" s="143"/>
      <c r="AU74" s="67">
        <f t="shared" si="203"/>
        <v>0</v>
      </c>
      <c r="AW74" s="582"/>
      <c r="AX74" s="186" t="s">
        <v>54</v>
      </c>
      <c r="AY74" s="3"/>
      <c r="AZ74" s="3"/>
      <c r="BA74" s="3"/>
      <c r="BB74" s="3"/>
      <c r="BC74" s="3"/>
      <c r="BD74" s="3"/>
      <c r="BE74" s="3"/>
      <c r="BF74" s="3"/>
      <c r="BG74" s="3"/>
      <c r="BH74" s="3"/>
      <c r="BI74" s="3"/>
      <c r="BJ74" s="143"/>
      <c r="BK74" s="67">
        <f t="shared" si="204"/>
        <v>0</v>
      </c>
    </row>
    <row r="75" spans="1:64" x14ac:dyDescent="0.25">
      <c r="A75" s="582"/>
      <c r="B75" s="186" t="s">
        <v>53</v>
      </c>
      <c r="C75" s="3"/>
      <c r="D75" s="3">
        <v>142758.01192788055</v>
      </c>
      <c r="E75" s="3">
        <v>549421.46458335582</v>
      </c>
      <c r="F75" s="3">
        <v>251633.16036492313</v>
      </c>
      <c r="G75" s="3">
        <v>404224.07907525176</v>
      </c>
      <c r="H75" s="3">
        <v>361506.48587315489</v>
      </c>
      <c r="I75" s="3">
        <v>341812.00923365937</v>
      </c>
      <c r="J75" s="3">
        <v>377198.43177005911</v>
      </c>
      <c r="K75" s="3">
        <v>487394.44155928743</v>
      </c>
      <c r="L75" s="3">
        <v>340757.49108685984</v>
      </c>
      <c r="M75" s="3">
        <v>818641.95832817047</v>
      </c>
      <c r="N75" s="143">
        <v>1493450.8496672772</v>
      </c>
      <c r="O75" s="67">
        <f t="shared" si="201"/>
        <v>5568798.3834698796</v>
      </c>
      <c r="Q75" s="582"/>
      <c r="R75" s="186" t="s">
        <v>53</v>
      </c>
      <c r="S75" s="3">
        <v>0</v>
      </c>
      <c r="T75" s="3"/>
      <c r="U75" s="3"/>
      <c r="V75" s="3"/>
      <c r="W75" s="3"/>
      <c r="X75" s="3"/>
      <c r="Y75" s="3"/>
      <c r="Z75" s="3"/>
      <c r="AA75" s="3">
        <v>8452.7733094575178</v>
      </c>
      <c r="AB75" s="3"/>
      <c r="AC75" s="3">
        <v>55618.031999999999</v>
      </c>
      <c r="AD75" s="143"/>
      <c r="AE75" s="67">
        <f t="shared" si="202"/>
        <v>64070.805309457515</v>
      </c>
      <c r="AG75" s="582"/>
      <c r="AH75" s="186" t="s">
        <v>53</v>
      </c>
      <c r="AI75" s="3"/>
      <c r="AJ75" s="3"/>
      <c r="AK75" s="3"/>
      <c r="AL75" s="3"/>
      <c r="AM75" s="3"/>
      <c r="AN75" s="3"/>
      <c r="AO75" s="3"/>
      <c r="AP75" s="3"/>
      <c r="AQ75" s="3"/>
      <c r="AR75" s="3"/>
      <c r="AS75" s="3"/>
      <c r="AT75" s="143"/>
      <c r="AU75" s="67">
        <f t="shared" si="203"/>
        <v>0</v>
      </c>
      <c r="AW75" s="582"/>
      <c r="AX75" s="186" t="s">
        <v>53</v>
      </c>
      <c r="AY75" s="3"/>
      <c r="AZ75" s="3"/>
      <c r="BA75" s="3"/>
      <c r="BB75" s="3"/>
      <c r="BC75" s="3"/>
      <c r="BD75" s="3"/>
      <c r="BE75" s="3"/>
      <c r="BF75" s="3"/>
      <c r="BG75" s="3"/>
      <c r="BH75" s="3"/>
      <c r="BI75" s="3"/>
      <c r="BJ75" s="143"/>
      <c r="BK75" s="67">
        <f t="shared" si="204"/>
        <v>0</v>
      </c>
    </row>
    <row r="76" spans="1:64" x14ac:dyDescent="0.25">
      <c r="A76" s="582"/>
      <c r="B76" s="186" t="s">
        <v>52</v>
      </c>
      <c r="C76" s="3"/>
      <c r="D76" s="3"/>
      <c r="E76" s="3"/>
      <c r="F76" s="3"/>
      <c r="G76" s="3">
        <v>4291.3080746888827</v>
      </c>
      <c r="H76" s="3"/>
      <c r="I76" s="3"/>
      <c r="J76" s="3"/>
      <c r="K76" s="3"/>
      <c r="L76" s="3"/>
      <c r="M76" s="3">
        <v>5721.7440995851766</v>
      </c>
      <c r="N76" s="143">
        <v>7729.676606928042</v>
      </c>
      <c r="O76" s="67">
        <f t="shared" si="201"/>
        <v>17742.728781202102</v>
      </c>
      <c r="Q76" s="582"/>
      <c r="R76" s="186" t="s">
        <v>52</v>
      </c>
      <c r="S76" s="3">
        <v>0</v>
      </c>
      <c r="T76" s="3">
        <v>0</v>
      </c>
      <c r="U76" s="3">
        <v>0</v>
      </c>
      <c r="V76" s="3">
        <v>0</v>
      </c>
      <c r="W76" s="3">
        <v>0</v>
      </c>
      <c r="X76" s="3">
        <v>0</v>
      </c>
      <c r="Y76" s="3">
        <v>0</v>
      </c>
      <c r="Z76" s="3">
        <v>0</v>
      </c>
      <c r="AA76" s="3">
        <v>0</v>
      </c>
      <c r="AB76" s="3">
        <v>0</v>
      </c>
      <c r="AC76" s="3">
        <v>0</v>
      </c>
      <c r="AD76" s="143">
        <v>0</v>
      </c>
      <c r="AE76" s="67">
        <f t="shared" si="202"/>
        <v>0</v>
      </c>
      <c r="AG76" s="582"/>
      <c r="AH76" s="186" t="s">
        <v>52</v>
      </c>
      <c r="AI76" s="3"/>
      <c r="AJ76" s="3"/>
      <c r="AK76" s="3"/>
      <c r="AL76" s="3"/>
      <c r="AM76" s="3"/>
      <c r="AN76" s="3"/>
      <c r="AO76" s="3"/>
      <c r="AP76" s="3"/>
      <c r="AQ76" s="3"/>
      <c r="AR76" s="3"/>
      <c r="AS76" s="3"/>
      <c r="AT76" s="143"/>
      <c r="AU76" s="67">
        <f t="shared" si="203"/>
        <v>0</v>
      </c>
      <c r="AW76" s="582"/>
      <c r="AX76" s="186" t="s">
        <v>52</v>
      </c>
      <c r="AY76" s="3"/>
      <c r="AZ76" s="3"/>
      <c r="BA76" s="3"/>
      <c r="BB76" s="3"/>
      <c r="BC76" s="3"/>
      <c r="BD76" s="3"/>
      <c r="BE76" s="3"/>
      <c r="BF76" s="3"/>
      <c r="BG76" s="3"/>
      <c r="BH76" s="3"/>
      <c r="BI76" s="3"/>
      <c r="BJ76" s="143"/>
      <c r="BK76" s="67">
        <f t="shared" si="204"/>
        <v>0</v>
      </c>
    </row>
    <row r="77" spans="1:64" x14ac:dyDescent="0.25">
      <c r="A77" s="582"/>
      <c r="B77" s="186" t="s">
        <v>51</v>
      </c>
      <c r="C77" s="3"/>
      <c r="D77" s="3"/>
      <c r="E77" s="3"/>
      <c r="F77" s="3"/>
      <c r="G77" s="3"/>
      <c r="H77" s="3"/>
      <c r="I77" s="3"/>
      <c r="J77" s="3"/>
      <c r="K77" s="3"/>
      <c r="L77" s="3"/>
      <c r="M77" s="3"/>
      <c r="N77" s="143"/>
      <c r="O77" s="67">
        <f t="shared" si="201"/>
        <v>0</v>
      </c>
      <c r="Q77" s="582"/>
      <c r="R77" s="186" t="s">
        <v>51</v>
      </c>
      <c r="S77" s="3">
        <v>0</v>
      </c>
      <c r="T77" s="3">
        <v>0</v>
      </c>
      <c r="U77" s="3">
        <v>0</v>
      </c>
      <c r="V77" s="3">
        <v>0</v>
      </c>
      <c r="W77" s="3">
        <v>0</v>
      </c>
      <c r="X77" s="3">
        <v>0</v>
      </c>
      <c r="Y77" s="3">
        <v>0</v>
      </c>
      <c r="Z77" s="3">
        <v>0</v>
      </c>
      <c r="AA77" s="3">
        <v>0</v>
      </c>
      <c r="AB77" s="3">
        <v>0</v>
      </c>
      <c r="AC77" s="3">
        <v>0</v>
      </c>
      <c r="AD77" s="143">
        <v>0</v>
      </c>
      <c r="AE77" s="67">
        <f t="shared" si="202"/>
        <v>0</v>
      </c>
      <c r="AG77" s="582"/>
      <c r="AH77" s="186" t="s">
        <v>51</v>
      </c>
      <c r="AI77" s="3"/>
      <c r="AJ77" s="3"/>
      <c r="AK77" s="3"/>
      <c r="AL77" s="3"/>
      <c r="AM77" s="3"/>
      <c r="AN77" s="3"/>
      <c r="AO77" s="3"/>
      <c r="AP77" s="3"/>
      <c r="AQ77" s="3"/>
      <c r="AR77" s="3"/>
      <c r="AS77" s="3"/>
      <c r="AT77" s="143"/>
      <c r="AU77" s="67">
        <f t="shared" si="203"/>
        <v>0</v>
      </c>
      <c r="AW77" s="582"/>
      <c r="AX77" s="186" t="s">
        <v>51</v>
      </c>
      <c r="AY77" s="3"/>
      <c r="AZ77" s="3"/>
      <c r="BA77" s="3"/>
      <c r="BB77" s="3"/>
      <c r="BC77" s="3"/>
      <c r="BD77" s="3"/>
      <c r="BE77" s="3"/>
      <c r="BF77" s="3"/>
      <c r="BG77" s="3"/>
      <c r="BH77" s="3"/>
      <c r="BI77" s="3"/>
      <c r="BJ77" s="143"/>
      <c r="BK77" s="67">
        <f t="shared" si="204"/>
        <v>0</v>
      </c>
    </row>
    <row r="78" spans="1:64" x14ac:dyDescent="0.25">
      <c r="A78" s="582"/>
      <c r="B78" s="186" t="s">
        <v>50</v>
      </c>
      <c r="C78" s="3"/>
      <c r="D78" s="3"/>
      <c r="E78" s="3"/>
      <c r="F78" s="3"/>
      <c r="G78" s="3"/>
      <c r="H78" s="3"/>
      <c r="I78" s="3"/>
      <c r="J78" s="3"/>
      <c r="K78" s="3"/>
      <c r="L78" s="3"/>
      <c r="M78" s="3"/>
      <c r="N78" s="143"/>
      <c r="O78" s="67">
        <f t="shared" si="201"/>
        <v>0</v>
      </c>
      <c r="Q78" s="582"/>
      <c r="R78" s="186" t="s">
        <v>50</v>
      </c>
      <c r="S78" s="3">
        <v>0</v>
      </c>
      <c r="T78" s="3">
        <v>0</v>
      </c>
      <c r="U78" s="3">
        <v>0</v>
      </c>
      <c r="V78" s="3">
        <v>0</v>
      </c>
      <c r="W78" s="3">
        <v>0</v>
      </c>
      <c r="X78" s="3">
        <v>0</v>
      </c>
      <c r="Y78" s="3">
        <v>0</v>
      </c>
      <c r="Z78" s="3">
        <v>0</v>
      </c>
      <c r="AA78" s="3">
        <v>0</v>
      </c>
      <c r="AB78" s="3">
        <v>0</v>
      </c>
      <c r="AC78" s="3">
        <v>0</v>
      </c>
      <c r="AD78" s="143">
        <v>0</v>
      </c>
      <c r="AE78" s="67">
        <f t="shared" si="202"/>
        <v>0</v>
      </c>
      <c r="AG78" s="582"/>
      <c r="AH78" s="186" t="s">
        <v>50</v>
      </c>
      <c r="AI78" s="3"/>
      <c r="AJ78" s="3"/>
      <c r="AK78" s="3"/>
      <c r="AL78" s="3"/>
      <c r="AM78" s="3"/>
      <c r="AN78" s="3"/>
      <c r="AO78" s="3"/>
      <c r="AP78" s="3"/>
      <c r="AQ78" s="3"/>
      <c r="AR78" s="3"/>
      <c r="AS78" s="3"/>
      <c r="AT78" s="143"/>
      <c r="AU78" s="67">
        <f t="shared" si="203"/>
        <v>0</v>
      </c>
      <c r="AW78" s="582"/>
      <c r="AX78" s="186" t="s">
        <v>50</v>
      </c>
      <c r="AY78" s="3"/>
      <c r="AZ78" s="3"/>
      <c r="BA78" s="3"/>
      <c r="BB78" s="3"/>
      <c r="BC78" s="3"/>
      <c r="BD78" s="3"/>
      <c r="BE78" s="3"/>
      <c r="BF78" s="3"/>
      <c r="BG78" s="3"/>
      <c r="BH78" s="3"/>
      <c r="BI78" s="3"/>
      <c r="BJ78" s="143"/>
      <c r="BK78" s="67">
        <f t="shared" si="204"/>
        <v>0</v>
      </c>
    </row>
    <row r="79" spans="1:64" x14ac:dyDescent="0.25">
      <c r="A79" s="582"/>
      <c r="B79" s="186" t="s">
        <v>49</v>
      </c>
      <c r="C79" s="3"/>
      <c r="D79" s="3"/>
      <c r="E79" s="3"/>
      <c r="F79" s="3"/>
      <c r="G79" s="3">
        <v>4227</v>
      </c>
      <c r="H79" s="3"/>
      <c r="I79" s="3"/>
      <c r="J79" s="3"/>
      <c r="K79" s="3">
        <v>169877.16496415879</v>
      </c>
      <c r="L79" s="3">
        <v>32624.213879173651</v>
      </c>
      <c r="M79" s="3"/>
      <c r="N79" s="143">
        <v>64267.039582079407</v>
      </c>
      <c r="O79" s="67">
        <f t="shared" si="201"/>
        <v>270995.41842541186</v>
      </c>
      <c r="Q79" s="582"/>
      <c r="R79" s="186" t="s">
        <v>49</v>
      </c>
      <c r="S79" s="3">
        <v>0</v>
      </c>
      <c r="T79" s="3">
        <v>0</v>
      </c>
      <c r="U79" s="3">
        <v>0</v>
      </c>
      <c r="V79" s="3">
        <v>0</v>
      </c>
      <c r="W79" s="3">
        <v>0</v>
      </c>
      <c r="X79" s="3">
        <v>0</v>
      </c>
      <c r="Y79" s="3">
        <v>0</v>
      </c>
      <c r="Z79" s="3">
        <v>0</v>
      </c>
      <c r="AA79" s="3">
        <v>0</v>
      </c>
      <c r="AB79" s="3">
        <v>0</v>
      </c>
      <c r="AC79" s="3">
        <v>0</v>
      </c>
      <c r="AD79" s="143">
        <v>0</v>
      </c>
      <c r="AE79" s="67">
        <f t="shared" si="202"/>
        <v>0</v>
      </c>
      <c r="AG79" s="582"/>
      <c r="AH79" s="186" t="s">
        <v>49</v>
      </c>
      <c r="AI79" s="3"/>
      <c r="AJ79" s="3"/>
      <c r="AK79" s="3"/>
      <c r="AL79" s="3"/>
      <c r="AM79" s="3"/>
      <c r="AN79" s="3"/>
      <c r="AO79" s="3"/>
      <c r="AP79" s="3"/>
      <c r="AQ79" s="3"/>
      <c r="AR79" s="3"/>
      <c r="AS79" s="3"/>
      <c r="AT79" s="143"/>
      <c r="AU79" s="67">
        <f t="shared" si="203"/>
        <v>0</v>
      </c>
      <c r="AW79" s="582"/>
      <c r="AX79" s="186" t="s">
        <v>49</v>
      </c>
      <c r="AY79" s="3"/>
      <c r="AZ79" s="3"/>
      <c r="BA79" s="3"/>
      <c r="BB79" s="3"/>
      <c r="BC79" s="3"/>
      <c r="BD79" s="3"/>
      <c r="BE79" s="3"/>
      <c r="BF79" s="3"/>
      <c r="BG79" s="3"/>
      <c r="BH79" s="3"/>
      <c r="BI79" s="3"/>
      <c r="BJ79" s="143"/>
      <c r="BK79" s="67">
        <f t="shared" si="204"/>
        <v>0</v>
      </c>
    </row>
    <row r="80" spans="1:64" ht="15.75" thickBot="1" x14ac:dyDescent="0.3">
      <c r="A80" s="583"/>
      <c r="B80" s="186" t="s">
        <v>48</v>
      </c>
      <c r="C80" s="3"/>
      <c r="D80" s="3"/>
      <c r="E80" s="3"/>
      <c r="F80" s="3"/>
      <c r="G80" s="3"/>
      <c r="H80" s="3"/>
      <c r="I80" s="3"/>
      <c r="J80" s="3"/>
      <c r="K80" s="3"/>
      <c r="L80" s="3"/>
      <c r="M80" s="3"/>
      <c r="N80" s="143"/>
      <c r="O80" s="67">
        <f t="shared" si="201"/>
        <v>0</v>
      </c>
      <c r="Q80" s="583"/>
      <c r="R80" s="186" t="s">
        <v>48</v>
      </c>
      <c r="S80" s="3">
        <v>0</v>
      </c>
      <c r="T80" s="3">
        <v>0</v>
      </c>
      <c r="U80" s="3">
        <v>0</v>
      </c>
      <c r="V80" s="3">
        <v>0</v>
      </c>
      <c r="W80" s="3">
        <v>0</v>
      </c>
      <c r="X80" s="3">
        <v>0</v>
      </c>
      <c r="Y80" s="3">
        <v>0</v>
      </c>
      <c r="Z80" s="3">
        <v>0</v>
      </c>
      <c r="AA80" s="3">
        <v>0</v>
      </c>
      <c r="AB80" s="3">
        <v>0</v>
      </c>
      <c r="AC80" s="3">
        <v>0</v>
      </c>
      <c r="AD80" s="143">
        <v>0</v>
      </c>
      <c r="AE80" s="67">
        <f t="shared" si="202"/>
        <v>0</v>
      </c>
      <c r="AG80" s="583"/>
      <c r="AH80" s="186" t="s">
        <v>48</v>
      </c>
      <c r="AI80" s="3"/>
      <c r="AJ80" s="3"/>
      <c r="AK80" s="3"/>
      <c r="AL80" s="3"/>
      <c r="AM80" s="3"/>
      <c r="AN80" s="3"/>
      <c r="AO80" s="3"/>
      <c r="AP80" s="3"/>
      <c r="AQ80" s="3"/>
      <c r="AR80" s="3"/>
      <c r="AS80" s="3"/>
      <c r="AT80" s="143"/>
      <c r="AU80" s="67">
        <f t="shared" si="203"/>
        <v>0</v>
      </c>
      <c r="AW80" s="583"/>
      <c r="AX80" s="186" t="s">
        <v>48</v>
      </c>
      <c r="AY80" s="3"/>
      <c r="AZ80" s="3"/>
      <c r="BA80" s="3"/>
      <c r="BB80" s="3"/>
      <c r="BC80" s="3"/>
      <c r="BD80" s="3"/>
      <c r="BE80" s="3"/>
      <c r="BF80" s="3"/>
      <c r="BG80" s="3"/>
      <c r="BH80" s="3"/>
      <c r="BI80" s="3"/>
      <c r="BJ80" s="143"/>
      <c r="BK80" s="67">
        <f t="shared" si="204"/>
        <v>0</v>
      </c>
    </row>
    <row r="81" spans="1:64" ht="15.75" thickBot="1" x14ac:dyDescent="0.3">
      <c r="B81" s="187" t="s">
        <v>42</v>
      </c>
      <c r="C81" s="178">
        <f>SUM(C68:C80)</f>
        <v>0</v>
      </c>
      <c r="D81" s="178">
        <f t="shared" ref="D81" si="205">SUM(D68:D80)</f>
        <v>142758.01192788055</v>
      </c>
      <c r="E81" s="178">
        <f t="shared" ref="E81" si="206">SUM(E68:E80)</f>
        <v>549421.46458335582</v>
      </c>
      <c r="F81" s="178">
        <f t="shared" ref="F81" si="207">SUM(F68:F80)</f>
        <v>251633.16036492313</v>
      </c>
      <c r="G81" s="178">
        <f t="shared" ref="G81" si="208">SUM(G68:G80)</f>
        <v>412742.38714994065</v>
      </c>
      <c r="H81" s="178">
        <f t="shared" ref="H81" si="209">SUM(H68:H80)</f>
        <v>361506.48587315489</v>
      </c>
      <c r="I81" s="178">
        <f t="shared" ref="I81" si="210">SUM(I68:I80)</f>
        <v>341812.00923365937</v>
      </c>
      <c r="J81" s="178">
        <f t="shared" ref="J81" si="211">SUM(J68:J80)</f>
        <v>377198.43177005911</v>
      </c>
      <c r="K81" s="178">
        <f t="shared" ref="K81" si="212">SUM(K68:K80)</f>
        <v>657271.60652344627</v>
      </c>
      <c r="L81" s="178">
        <f t="shared" ref="L81" si="213">SUM(L68:L80)</f>
        <v>377197.31244734407</v>
      </c>
      <c r="M81" s="178">
        <f t="shared" ref="M81" si="214">SUM(M68:M80)</f>
        <v>840926.43880527606</v>
      </c>
      <c r="N81" s="189">
        <f t="shared" ref="N81" si="215">SUM(N68:N80)</f>
        <v>1578802.945418623</v>
      </c>
      <c r="O81" s="70">
        <f t="shared" si="201"/>
        <v>5891270.2540976638</v>
      </c>
      <c r="Q81" s="71"/>
      <c r="R81" s="187" t="s">
        <v>42</v>
      </c>
      <c r="S81" s="178">
        <f>SUM(S68:S80)</f>
        <v>0</v>
      </c>
      <c r="T81" s="178">
        <f t="shared" ref="T81" si="216">SUM(T68:T80)</f>
        <v>0</v>
      </c>
      <c r="U81" s="178">
        <f t="shared" ref="U81" si="217">SUM(U68:U80)</f>
        <v>0</v>
      </c>
      <c r="V81" s="178">
        <f t="shared" ref="V81" si="218">SUM(V68:V80)</f>
        <v>0</v>
      </c>
      <c r="W81" s="178">
        <f t="shared" ref="W81" si="219">SUM(W68:W80)</f>
        <v>0</v>
      </c>
      <c r="X81" s="178">
        <f t="shared" ref="X81" si="220">SUM(X68:X80)</f>
        <v>0</v>
      </c>
      <c r="Y81" s="178">
        <f t="shared" ref="Y81" si="221">SUM(Y68:Y80)</f>
        <v>0</v>
      </c>
      <c r="Z81" s="178">
        <f t="shared" ref="Z81" si="222">SUM(Z68:Z80)</f>
        <v>0</v>
      </c>
      <c r="AA81" s="178">
        <f t="shared" ref="AA81" si="223">SUM(AA68:AA80)</f>
        <v>8452.7733094575178</v>
      </c>
      <c r="AB81" s="178">
        <f t="shared" ref="AB81" si="224">SUM(AB68:AB80)</f>
        <v>0</v>
      </c>
      <c r="AC81" s="178">
        <f t="shared" ref="AC81" si="225">SUM(AC68:AC80)</f>
        <v>55618.031999999999</v>
      </c>
      <c r="AD81" s="189">
        <f t="shared" ref="AD81" si="226">SUM(AD68:AD80)</f>
        <v>0</v>
      </c>
      <c r="AE81" s="70">
        <f t="shared" si="202"/>
        <v>64070.805309457515</v>
      </c>
      <c r="AG81" s="71"/>
      <c r="AH81" s="187" t="s">
        <v>42</v>
      </c>
      <c r="AI81" s="178">
        <f>SUM(AI68:AI80)</f>
        <v>0</v>
      </c>
      <c r="AJ81" s="178">
        <f t="shared" ref="AJ81" si="227">SUM(AJ68:AJ80)</f>
        <v>0</v>
      </c>
      <c r="AK81" s="178">
        <f t="shared" ref="AK81" si="228">SUM(AK68:AK80)</f>
        <v>0</v>
      </c>
      <c r="AL81" s="178">
        <f t="shared" ref="AL81" si="229">SUM(AL68:AL80)</f>
        <v>0</v>
      </c>
      <c r="AM81" s="178">
        <f t="shared" ref="AM81" si="230">SUM(AM68:AM80)</f>
        <v>0</v>
      </c>
      <c r="AN81" s="178">
        <f t="shared" ref="AN81" si="231">SUM(AN68:AN80)</f>
        <v>0</v>
      </c>
      <c r="AO81" s="178">
        <f t="shared" ref="AO81" si="232">SUM(AO68:AO80)</f>
        <v>0</v>
      </c>
      <c r="AP81" s="178">
        <f t="shared" ref="AP81" si="233">SUM(AP68:AP80)</f>
        <v>0</v>
      </c>
      <c r="AQ81" s="178">
        <f t="shared" ref="AQ81" si="234">SUM(AQ68:AQ80)</f>
        <v>0</v>
      </c>
      <c r="AR81" s="178">
        <f t="shared" ref="AR81" si="235">SUM(AR68:AR80)</f>
        <v>0</v>
      </c>
      <c r="AS81" s="178">
        <f t="shared" ref="AS81" si="236">SUM(AS68:AS80)</f>
        <v>0</v>
      </c>
      <c r="AT81" s="189">
        <f t="shared" ref="AT81" si="237">SUM(AT68:AT80)</f>
        <v>0</v>
      </c>
      <c r="AU81" s="70">
        <f t="shared" si="203"/>
        <v>0</v>
      </c>
      <c r="AW81" s="71"/>
      <c r="AX81" s="187" t="s">
        <v>42</v>
      </c>
      <c r="AY81" s="178">
        <f>SUM(AY68:AY80)</f>
        <v>0</v>
      </c>
      <c r="AZ81" s="178">
        <f t="shared" ref="AZ81" si="238">SUM(AZ68:AZ80)</f>
        <v>0</v>
      </c>
      <c r="BA81" s="178">
        <f t="shared" ref="BA81" si="239">SUM(BA68:BA80)</f>
        <v>0</v>
      </c>
      <c r="BB81" s="178">
        <f t="shared" ref="BB81" si="240">SUM(BB68:BB80)</f>
        <v>0</v>
      </c>
      <c r="BC81" s="178">
        <f t="shared" ref="BC81" si="241">SUM(BC68:BC80)</f>
        <v>0</v>
      </c>
      <c r="BD81" s="178">
        <f t="shared" ref="BD81" si="242">SUM(BD68:BD80)</f>
        <v>0</v>
      </c>
      <c r="BE81" s="178">
        <f t="shared" ref="BE81" si="243">SUM(BE68:BE80)</f>
        <v>0</v>
      </c>
      <c r="BF81" s="178">
        <f t="shared" ref="BF81" si="244">SUM(BF68:BF80)</f>
        <v>0</v>
      </c>
      <c r="BG81" s="178">
        <f t="shared" ref="BG81" si="245">SUM(BG68:BG80)</f>
        <v>0</v>
      </c>
      <c r="BH81" s="178">
        <f t="shared" ref="BH81" si="246">SUM(BH68:BH80)</f>
        <v>0</v>
      </c>
      <c r="BI81" s="178">
        <f t="shared" ref="BI81" si="247">SUM(BI68:BI80)</f>
        <v>0</v>
      </c>
      <c r="BJ81" s="189">
        <f t="shared" ref="BJ81" si="248">SUM(BJ68:BJ80)</f>
        <v>0</v>
      </c>
      <c r="BK81" s="70">
        <f t="shared" si="204"/>
        <v>0</v>
      </c>
    </row>
    <row r="82" spans="1:64" ht="21.75" thickBot="1" x14ac:dyDescent="0.4">
      <c r="A82" s="73"/>
      <c r="Q82" s="73"/>
      <c r="AG82" s="73"/>
      <c r="AW82" s="73"/>
    </row>
    <row r="83" spans="1:64" ht="21.75" thickBot="1" x14ac:dyDescent="0.4">
      <c r="A83" s="73"/>
      <c r="B83" s="173" t="s">
        <v>35</v>
      </c>
      <c r="C83" s="174">
        <f t="shared" ref="C83:N83" si="249">C$3</f>
        <v>45292</v>
      </c>
      <c r="D83" s="174">
        <f t="shared" si="249"/>
        <v>45323</v>
      </c>
      <c r="E83" s="174">
        <f t="shared" si="249"/>
        <v>45352</v>
      </c>
      <c r="F83" s="174">
        <f t="shared" si="249"/>
        <v>45383</v>
      </c>
      <c r="G83" s="174">
        <f t="shared" si="249"/>
        <v>45413</v>
      </c>
      <c r="H83" s="174">
        <f t="shared" si="249"/>
        <v>45444</v>
      </c>
      <c r="I83" s="174">
        <f t="shared" si="249"/>
        <v>45474</v>
      </c>
      <c r="J83" s="174">
        <f t="shared" si="249"/>
        <v>45505</v>
      </c>
      <c r="K83" s="174">
        <f t="shared" si="249"/>
        <v>45536</v>
      </c>
      <c r="L83" s="174">
        <f t="shared" si="249"/>
        <v>45566</v>
      </c>
      <c r="M83" s="174">
        <f t="shared" si="249"/>
        <v>45597</v>
      </c>
      <c r="N83" s="181" t="str">
        <f t="shared" si="249"/>
        <v>Dec-24 +</v>
      </c>
      <c r="O83" s="175" t="s">
        <v>33</v>
      </c>
      <c r="Q83" s="73"/>
      <c r="R83" s="173" t="s">
        <v>35</v>
      </c>
      <c r="S83" s="174">
        <f t="shared" ref="S83:AD83" si="250">S$3</f>
        <v>45292</v>
      </c>
      <c r="T83" s="174">
        <f t="shared" si="250"/>
        <v>45323</v>
      </c>
      <c r="U83" s="174">
        <f t="shared" si="250"/>
        <v>45352</v>
      </c>
      <c r="V83" s="174">
        <f t="shared" si="250"/>
        <v>45383</v>
      </c>
      <c r="W83" s="174">
        <f t="shared" si="250"/>
        <v>45413</v>
      </c>
      <c r="X83" s="174">
        <f t="shared" si="250"/>
        <v>45444</v>
      </c>
      <c r="Y83" s="174">
        <f t="shared" si="250"/>
        <v>45474</v>
      </c>
      <c r="Z83" s="174">
        <f t="shared" si="250"/>
        <v>45505</v>
      </c>
      <c r="AA83" s="174">
        <f t="shared" si="250"/>
        <v>45536</v>
      </c>
      <c r="AB83" s="174">
        <f t="shared" si="250"/>
        <v>45566</v>
      </c>
      <c r="AC83" s="174">
        <f t="shared" si="250"/>
        <v>45597</v>
      </c>
      <c r="AD83" s="181" t="str">
        <f t="shared" si="250"/>
        <v>Dec-24 +</v>
      </c>
      <c r="AE83" s="175" t="s">
        <v>33</v>
      </c>
      <c r="AG83" s="73"/>
      <c r="AH83" s="173" t="s">
        <v>35</v>
      </c>
      <c r="AI83" s="174">
        <f t="shared" ref="AI83:AT83" si="251">AI$3</f>
        <v>45292</v>
      </c>
      <c r="AJ83" s="174">
        <f t="shared" si="251"/>
        <v>45323</v>
      </c>
      <c r="AK83" s="174">
        <f t="shared" si="251"/>
        <v>45352</v>
      </c>
      <c r="AL83" s="174">
        <f t="shared" si="251"/>
        <v>45383</v>
      </c>
      <c r="AM83" s="174">
        <f t="shared" si="251"/>
        <v>45413</v>
      </c>
      <c r="AN83" s="174">
        <f t="shared" si="251"/>
        <v>45444</v>
      </c>
      <c r="AO83" s="174">
        <f t="shared" si="251"/>
        <v>45474</v>
      </c>
      <c r="AP83" s="174">
        <f t="shared" si="251"/>
        <v>45505</v>
      </c>
      <c r="AQ83" s="174">
        <f t="shared" si="251"/>
        <v>45536</v>
      </c>
      <c r="AR83" s="174">
        <f t="shared" si="251"/>
        <v>45566</v>
      </c>
      <c r="AS83" s="174">
        <f t="shared" si="251"/>
        <v>45597</v>
      </c>
      <c r="AT83" s="181" t="str">
        <f t="shared" si="251"/>
        <v>Dec-24 +</v>
      </c>
      <c r="AU83" s="175" t="s">
        <v>33</v>
      </c>
      <c r="AW83" s="73"/>
      <c r="AX83" s="173" t="s">
        <v>35</v>
      </c>
      <c r="AY83" s="174">
        <f t="shared" ref="AY83:BJ83" si="252">AY$3</f>
        <v>45292</v>
      </c>
      <c r="AZ83" s="174">
        <f t="shared" si="252"/>
        <v>45323</v>
      </c>
      <c r="BA83" s="174">
        <f t="shared" si="252"/>
        <v>45352</v>
      </c>
      <c r="BB83" s="174">
        <f t="shared" si="252"/>
        <v>45383</v>
      </c>
      <c r="BC83" s="174">
        <f t="shared" si="252"/>
        <v>45413</v>
      </c>
      <c r="BD83" s="174">
        <f t="shared" si="252"/>
        <v>45444</v>
      </c>
      <c r="BE83" s="174">
        <f t="shared" si="252"/>
        <v>45474</v>
      </c>
      <c r="BF83" s="174">
        <f t="shared" si="252"/>
        <v>45505</v>
      </c>
      <c r="BG83" s="174">
        <f t="shared" si="252"/>
        <v>45536</v>
      </c>
      <c r="BH83" s="174">
        <f t="shared" si="252"/>
        <v>45566</v>
      </c>
      <c r="BI83" s="174">
        <f t="shared" si="252"/>
        <v>45597</v>
      </c>
      <c r="BJ83" s="181" t="str">
        <f t="shared" si="252"/>
        <v>Dec-24 +</v>
      </c>
      <c r="BK83" s="175" t="s">
        <v>33</v>
      </c>
    </row>
    <row r="84" spans="1:64" ht="15" customHeight="1" x14ac:dyDescent="0.25">
      <c r="A84" s="575" t="s">
        <v>63</v>
      </c>
      <c r="B84" s="186" t="s">
        <v>60</v>
      </c>
      <c r="C84" s="3">
        <v>0</v>
      </c>
      <c r="D84" s="3"/>
      <c r="E84" s="3"/>
      <c r="F84" s="3"/>
      <c r="G84" s="3"/>
      <c r="H84" s="3"/>
      <c r="I84" s="3"/>
      <c r="J84" s="3"/>
      <c r="K84" s="3"/>
      <c r="L84" s="3"/>
      <c r="M84" s="3"/>
      <c r="N84" s="143">
        <v>14519.692337945908</v>
      </c>
      <c r="O84" s="67">
        <f t="shared" ref="O84:O97" si="253">SUM(C84:N84)</f>
        <v>14519.692337945908</v>
      </c>
      <c r="Q84" s="575" t="s">
        <v>63</v>
      </c>
      <c r="R84" s="186" t="s">
        <v>60</v>
      </c>
      <c r="S84" s="3">
        <v>0</v>
      </c>
      <c r="T84" s="3"/>
      <c r="U84" s="3">
        <v>55707.77240404598</v>
      </c>
      <c r="V84" s="3"/>
      <c r="W84" s="3"/>
      <c r="X84" s="3">
        <v>121404.40174313846</v>
      </c>
      <c r="Y84" s="3"/>
      <c r="Z84" s="3"/>
      <c r="AA84" s="3"/>
      <c r="AB84" s="3"/>
      <c r="AC84" s="3">
        <v>30750.2226607997</v>
      </c>
      <c r="AD84" s="143">
        <v>113674.25050867874</v>
      </c>
      <c r="AE84" s="67">
        <f t="shared" ref="AE84:AE97" si="254">SUM(S84:AD84)</f>
        <v>321536.64731666289</v>
      </c>
      <c r="AG84" s="575" t="s">
        <v>63</v>
      </c>
      <c r="AH84" s="186" t="s">
        <v>60</v>
      </c>
      <c r="AI84" s="3">
        <v>0</v>
      </c>
      <c r="AJ84" s="3"/>
      <c r="AK84" s="3"/>
      <c r="AL84" s="3"/>
      <c r="AM84" s="3"/>
      <c r="AN84" s="3">
        <v>230256</v>
      </c>
      <c r="AO84" s="3"/>
      <c r="AP84" s="3"/>
      <c r="AQ84" s="3"/>
      <c r="AR84" s="3"/>
      <c r="AS84" s="3"/>
      <c r="AT84" s="143">
        <v>141745.76401556854</v>
      </c>
      <c r="AU84" s="67">
        <f t="shared" ref="AU84:AU97" si="255">SUM(AI84:AT84)</f>
        <v>372001.76401556854</v>
      </c>
      <c r="AW84" s="575" t="s">
        <v>63</v>
      </c>
      <c r="AX84" s="186" t="s">
        <v>60</v>
      </c>
      <c r="AY84" s="3">
        <v>0</v>
      </c>
      <c r="AZ84" s="3">
        <v>0</v>
      </c>
      <c r="BA84" s="3">
        <v>0</v>
      </c>
      <c r="BB84" s="3">
        <v>0</v>
      </c>
      <c r="BC84" s="3">
        <v>0</v>
      </c>
      <c r="BD84" s="3">
        <v>0</v>
      </c>
      <c r="BE84" s="3">
        <v>0</v>
      </c>
      <c r="BF84" s="3">
        <v>0</v>
      </c>
      <c r="BG84" s="3">
        <v>0</v>
      </c>
      <c r="BH84" s="3">
        <v>0</v>
      </c>
      <c r="BI84" s="3">
        <v>0</v>
      </c>
      <c r="BJ84" s="143">
        <v>0</v>
      </c>
      <c r="BK84" s="67">
        <f t="shared" ref="BK84:BK97" si="256">SUM(AY84:BJ84)</f>
        <v>0</v>
      </c>
      <c r="BL84" s="183"/>
    </row>
    <row r="85" spans="1:64" x14ac:dyDescent="0.25">
      <c r="A85" s="576"/>
      <c r="B85" s="186" t="s">
        <v>59</v>
      </c>
      <c r="C85" s="3">
        <v>0</v>
      </c>
      <c r="D85" s="3"/>
      <c r="E85" s="3"/>
      <c r="F85" s="3"/>
      <c r="G85" s="3"/>
      <c r="H85" s="3"/>
      <c r="I85" s="3"/>
      <c r="J85" s="3"/>
      <c r="K85" s="3"/>
      <c r="L85" s="3"/>
      <c r="M85" s="3"/>
      <c r="N85" s="143"/>
      <c r="O85" s="67">
        <f t="shared" si="253"/>
        <v>0</v>
      </c>
      <c r="Q85" s="576"/>
      <c r="R85" s="186" t="s">
        <v>59</v>
      </c>
      <c r="S85" s="3">
        <v>0</v>
      </c>
      <c r="T85" s="3"/>
      <c r="U85" s="3"/>
      <c r="V85" s="3"/>
      <c r="W85" s="3"/>
      <c r="X85" s="3"/>
      <c r="Y85" s="3"/>
      <c r="Z85" s="3"/>
      <c r="AA85" s="3"/>
      <c r="AB85" s="3"/>
      <c r="AC85" s="3"/>
      <c r="AD85" s="143"/>
      <c r="AE85" s="67">
        <f t="shared" si="254"/>
        <v>0</v>
      </c>
      <c r="AG85" s="576"/>
      <c r="AH85" s="186" t="s">
        <v>59</v>
      </c>
      <c r="AI85" s="3">
        <v>0</v>
      </c>
      <c r="AJ85" s="3"/>
      <c r="AK85" s="3"/>
      <c r="AL85" s="3"/>
      <c r="AM85" s="3"/>
      <c r="AN85" s="3"/>
      <c r="AO85" s="3"/>
      <c r="AP85" s="3"/>
      <c r="AQ85" s="3"/>
      <c r="AR85" s="3"/>
      <c r="AS85" s="3"/>
      <c r="AT85" s="143"/>
      <c r="AU85" s="67">
        <f t="shared" si="255"/>
        <v>0</v>
      </c>
      <c r="AW85" s="576"/>
      <c r="AX85" s="186" t="s">
        <v>59</v>
      </c>
      <c r="AY85" s="3">
        <v>0</v>
      </c>
      <c r="AZ85" s="3">
        <v>0</v>
      </c>
      <c r="BA85" s="3">
        <v>0</v>
      </c>
      <c r="BB85" s="3">
        <v>0</v>
      </c>
      <c r="BC85" s="3">
        <v>0</v>
      </c>
      <c r="BD85" s="3">
        <v>0</v>
      </c>
      <c r="BE85" s="3">
        <v>0</v>
      </c>
      <c r="BF85" s="3">
        <v>0</v>
      </c>
      <c r="BG85" s="3">
        <v>0</v>
      </c>
      <c r="BH85" s="3">
        <v>0</v>
      </c>
      <c r="BI85" s="3">
        <v>0</v>
      </c>
      <c r="BJ85" s="143">
        <v>0</v>
      </c>
      <c r="BK85" s="67">
        <f t="shared" si="256"/>
        <v>0</v>
      </c>
    </row>
    <row r="86" spans="1:64" x14ac:dyDescent="0.25">
      <c r="A86" s="576"/>
      <c r="B86" s="186" t="s">
        <v>58</v>
      </c>
      <c r="C86" s="3">
        <v>0</v>
      </c>
      <c r="D86" s="3"/>
      <c r="E86" s="3"/>
      <c r="F86" s="3">
        <v>21395.670508517294</v>
      </c>
      <c r="G86" s="3"/>
      <c r="H86" s="3"/>
      <c r="I86" s="3"/>
      <c r="J86" s="3"/>
      <c r="K86" s="3"/>
      <c r="L86" s="3"/>
      <c r="M86" s="3"/>
      <c r="N86" s="143">
        <v>8558.2682034069203</v>
      </c>
      <c r="O86" s="67">
        <f t="shared" si="253"/>
        <v>29953.938711924216</v>
      </c>
      <c r="Q86" s="576"/>
      <c r="R86" s="186" t="s">
        <v>58</v>
      </c>
      <c r="S86" s="3">
        <v>0</v>
      </c>
      <c r="T86" s="3"/>
      <c r="U86" s="3"/>
      <c r="V86" s="3"/>
      <c r="W86" s="3">
        <v>22115</v>
      </c>
      <c r="X86" s="3"/>
      <c r="Y86" s="3"/>
      <c r="Z86" s="3">
        <v>24099.569397656582</v>
      </c>
      <c r="AA86" s="3">
        <v>13334.915633827812</v>
      </c>
      <c r="AB86" s="3">
        <v>12050.294483686726</v>
      </c>
      <c r="AC86" s="3">
        <v>74201.823250728223</v>
      </c>
      <c r="AD86" s="143">
        <v>20616.367862291325</v>
      </c>
      <c r="AE86" s="67">
        <f t="shared" si="254"/>
        <v>166417.97062819064</v>
      </c>
      <c r="AG86" s="576"/>
      <c r="AH86" s="186" t="s">
        <v>58</v>
      </c>
      <c r="AI86" s="3">
        <v>0</v>
      </c>
      <c r="AJ86" s="3"/>
      <c r="AK86" s="3"/>
      <c r="AL86" s="3"/>
      <c r="AM86" s="3"/>
      <c r="AN86" s="3"/>
      <c r="AO86" s="3"/>
      <c r="AP86" s="3"/>
      <c r="AQ86" s="3"/>
      <c r="AR86" s="3"/>
      <c r="AS86" s="3"/>
      <c r="AT86" s="143"/>
      <c r="AU86" s="67">
        <f t="shared" si="255"/>
        <v>0</v>
      </c>
      <c r="AW86" s="576"/>
      <c r="AX86" s="186" t="s">
        <v>58</v>
      </c>
      <c r="AY86" s="3">
        <v>0</v>
      </c>
      <c r="AZ86" s="3">
        <v>0</v>
      </c>
      <c r="BA86" s="3">
        <v>0</v>
      </c>
      <c r="BB86" s="3">
        <v>0</v>
      </c>
      <c r="BC86" s="3">
        <v>0</v>
      </c>
      <c r="BD86" s="3">
        <v>0</v>
      </c>
      <c r="BE86" s="3">
        <v>0</v>
      </c>
      <c r="BF86" s="3">
        <v>0</v>
      </c>
      <c r="BG86" s="3">
        <v>0</v>
      </c>
      <c r="BH86" s="3">
        <v>0</v>
      </c>
      <c r="BI86" s="3">
        <v>0</v>
      </c>
      <c r="BJ86" s="143">
        <v>0</v>
      </c>
      <c r="BK86" s="67">
        <f t="shared" si="256"/>
        <v>0</v>
      </c>
    </row>
    <row r="87" spans="1:64" x14ac:dyDescent="0.25">
      <c r="A87" s="576"/>
      <c r="B87" s="186" t="s">
        <v>57</v>
      </c>
      <c r="C87" s="3">
        <v>0</v>
      </c>
      <c r="D87" s="3">
        <v>4452.3678331885221</v>
      </c>
      <c r="E87" s="3">
        <v>22542.994628232682</v>
      </c>
      <c r="F87" s="3">
        <v>89814.463538149517</v>
      </c>
      <c r="G87" s="3">
        <v>19388.719037393024</v>
      </c>
      <c r="H87" s="3">
        <v>22819.809328581545</v>
      </c>
      <c r="I87" s="3">
        <v>8523.2347502680586</v>
      </c>
      <c r="J87" s="3">
        <v>31998.239361605647</v>
      </c>
      <c r="K87" s="3">
        <v>39078.56941768113</v>
      </c>
      <c r="L87" s="3">
        <v>55234.833450941376</v>
      </c>
      <c r="M87" s="3">
        <v>19648.038255640018</v>
      </c>
      <c r="N87" s="143">
        <v>169452.61618714887</v>
      </c>
      <c r="O87" s="67">
        <f t="shared" si="253"/>
        <v>482953.88578883035</v>
      </c>
      <c r="Q87" s="576"/>
      <c r="R87" s="186" t="s">
        <v>57</v>
      </c>
      <c r="S87" s="3">
        <v>0</v>
      </c>
      <c r="T87" s="3">
        <v>94044.186807603342</v>
      </c>
      <c r="U87" s="3">
        <v>331287.81775682222</v>
      </c>
      <c r="V87" s="3">
        <v>131746.15193421996</v>
      </c>
      <c r="W87" s="3">
        <v>202720.59185870006</v>
      </c>
      <c r="X87" s="3">
        <v>452500.25571196387</v>
      </c>
      <c r="Y87" s="3">
        <v>183061.72067741802</v>
      </c>
      <c r="Z87" s="3">
        <v>213193.51503450819</v>
      </c>
      <c r="AA87" s="3">
        <v>677108.55560687406</v>
      </c>
      <c r="AB87" s="3">
        <v>910989.67257212743</v>
      </c>
      <c r="AC87" s="3">
        <v>803076.45316950919</v>
      </c>
      <c r="AD87" s="143">
        <v>1515094.0340225059</v>
      </c>
      <c r="AE87" s="67">
        <f t="shared" si="254"/>
        <v>5514822.9551522527</v>
      </c>
      <c r="AG87" s="576"/>
      <c r="AH87" s="186" t="s">
        <v>57</v>
      </c>
      <c r="AI87" s="3">
        <v>0</v>
      </c>
      <c r="AJ87" s="3">
        <v>10472.392863376526</v>
      </c>
      <c r="AK87" s="3"/>
      <c r="AL87" s="3"/>
      <c r="AM87" s="3">
        <v>54614.2086575262</v>
      </c>
      <c r="AN87" s="3">
        <v>5215.3489926272941</v>
      </c>
      <c r="AO87" s="3">
        <v>1676.8212720318666</v>
      </c>
      <c r="AP87" s="3">
        <v>21212.147959480691</v>
      </c>
      <c r="AQ87" s="3">
        <v>266001.9130476336</v>
      </c>
      <c r="AR87" s="3">
        <v>12447.905751830518</v>
      </c>
      <c r="AS87" s="3">
        <v>226180.87217525678</v>
      </c>
      <c r="AT87" s="143">
        <v>463113.72429959709</v>
      </c>
      <c r="AU87" s="67">
        <f t="shared" si="255"/>
        <v>1060935.3350193605</v>
      </c>
      <c r="AW87" s="576"/>
      <c r="AX87" s="186" t="s">
        <v>57</v>
      </c>
      <c r="AY87" s="3">
        <v>0</v>
      </c>
      <c r="AZ87" s="3">
        <v>0</v>
      </c>
      <c r="BA87" s="3">
        <v>0</v>
      </c>
      <c r="BB87" s="3">
        <v>0</v>
      </c>
      <c r="BC87" s="3">
        <v>0</v>
      </c>
      <c r="BD87" s="3">
        <v>0</v>
      </c>
      <c r="BE87" s="3">
        <v>0</v>
      </c>
      <c r="BF87" s="3">
        <v>0</v>
      </c>
      <c r="BG87" s="3">
        <v>0</v>
      </c>
      <c r="BH87" s="3">
        <v>0</v>
      </c>
      <c r="BI87" s="3">
        <v>0</v>
      </c>
      <c r="BJ87" s="143">
        <v>0</v>
      </c>
      <c r="BK87" s="67">
        <f t="shared" si="256"/>
        <v>0</v>
      </c>
    </row>
    <row r="88" spans="1:64" x14ac:dyDescent="0.25">
      <c r="A88" s="576"/>
      <c r="B88" s="186" t="s">
        <v>56</v>
      </c>
      <c r="C88" s="3">
        <v>0</v>
      </c>
      <c r="D88" s="3">
        <v>0</v>
      </c>
      <c r="E88" s="3">
        <v>0</v>
      </c>
      <c r="F88" s="3">
        <v>0</v>
      </c>
      <c r="G88" s="3">
        <v>0</v>
      </c>
      <c r="H88" s="3">
        <v>0</v>
      </c>
      <c r="I88" s="3">
        <v>0</v>
      </c>
      <c r="J88" s="3">
        <v>0</v>
      </c>
      <c r="K88" s="3">
        <v>0</v>
      </c>
      <c r="L88" s="3">
        <v>0</v>
      </c>
      <c r="M88" s="3">
        <v>0</v>
      </c>
      <c r="N88" s="143">
        <v>0</v>
      </c>
      <c r="O88" s="67">
        <f t="shared" si="253"/>
        <v>0</v>
      </c>
      <c r="Q88" s="576"/>
      <c r="R88" s="186" t="s">
        <v>56</v>
      </c>
      <c r="S88" s="3">
        <v>0</v>
      </c>
      <c r="T88" s="3">
        <v>0</v>
      </c>
      <c r="U88" s="3">
        <v>0</v>
      </c>
      <c r="V88" s="3">
        <v>0</v>
      </c>
      <c r="W88" s="3">
        <v>0</v>
      </c>
      <c r="X88" s="3">
        <v>0</v>
      </c>
      <c r="Y88" s="3">
        <v>0</v>
      </c>
      <c r="Z88" s="3">
        <v>0</v>
      </c>
      <c r="AA88" s="3">
        <v>0</v>
      </c>
      <c r="AB88" s="3">
        <v>0</v>
      </c>
      <c r="AC88" s="3">
        <v>0</v>
      </c>
      <c r="AD88" s="143">
        <v>0</v>
      </c>
      <c r="AE88" s="67">
        <f t="shared" si="254"/>
        <v>0</v>
      </c>
      <c r="AG88" s="576"/>
      <c r="AH88" s="186" t="s">
        <v>56</v>
      </c>
      <c r="AI88" s="3">
        <v>0</v>
      </c>
      <c r="AJ88" s="3">
        <v>0</v>
      </c>
      <c r="AK88" s="3">
        <v>0</v>
      </c>
      <c r="AL88" s="3">
        <v>0</v>
      </c>
      <c r="AM88" s="3">
        <v>0</v>
      </c>
      <c r="AN88" s="3">
        <v>0</v>
      </c>
      <c r="AO88" s="3">
        <v>0</v>
      </c>
      <c r="AP88" s="3">
        <v>0</v>
      </c>
      <c r="AQ88" s="3">
        <v>0</v>
      </c>
      <c r="AR88" s="3">
        <v>0</v>
      </c>
      <c r="AS88" s="3">
        <v>0</v>
      </c>
      <c r="AT88" s="143">
        <v>0</v>
      </c>
      <c r="AU88" s="67">
        <f t="shared" si="255"/>
        <v>0</v>
      </c>
      <c r="AW88" s="576"/>
      <c r="AX88" s="186" t="s">
        <v>56</v>
      </c>
      <c r="AY88" s="3">
        <v>0</v>
      </c>
      <c r="AZ88" s="3">
        <v>0</v>
      </c>
      <c r="BA88" s="3">
        <v>0</v>
      </c>
      <c r="BB88" s="3">
        <v>0</v>
      </c>
      <c r="BC88" s="3">
        <v>0</v>
      </c>
      <c r="BD88" s="3">
        <v>0</v>
      </c>
      <c r="BE88" s="3">
        <v>0</v>
      </c>
      <c r="BF88" s="3">
        <v>0</v>
      </c>
      <c r="BG88" s="3">
        <v>0</v>
      </c>
      <c r="BH88" s="3">
        <v>0</v>
      </c>
      <c r="BI88" s="3">
        <v>0</v>
      </c>
      <c r="BJ88" s="143">
        <v>0</v>
      </c>
      <c r="BK88" s="67">
        <f t="shared" si="256"/>
        <v>0</v>
      </c>
    </row>
    <row r="89" spans="1:64" x14ac:dyDescent="0.25">
      <c r="A89" s="576"/>
      <c r="B89" s="186" t="s">
        <v>55</v>
      </c>
      <c r="C89" s="3">
        <v>0</v>
      </c>
      <c r="D89" s="3">
        <v>0</v>
      </c>
      <c r="E89" s="3">
        <v>0</v>
      </c>
      <c r="F89" s="3">
        <v>0</v>
      </c>
      <c r="G89" s="3">
        <v>0</v>
      </c>
      <c r="H89" s="3">
        <v>0</v>
      </c>
      <c r="I89" s="3">
        <v>0</v>
      </c>
      <c r="J89" s="3">
        <v>0</v>
      </c>
      <c r="K89" s="3">
        <v>0</v>
      </c>
      <c r="L89" s="3">
        <v>0</v>
      </c>
      <c r="M89" s="3">
        <v>0</v>
      </c>
      <c r="N89" s="143">
        <v>0</v>
      </c>
      <c r="O89" s="67">
        <f t="shared" si="253"/>
        <v>0</v>
      </c>
      <c r="Q89" s="576"/>
      <c r="R89" s="186" t="s">
        <v>55</v>
      </c>
      <c r="S89" s="3">
        <v>0</v>
      </c>
      <c r="T89" s="3">
        <v>0</v>
      </c>
      <c r="U89" s="3">
        <v>0</v>
      </c>
      <c r="V89" s="3">
        <v>0</v>
      </c>
      <c r="W89" s="3">
        <v>0</v>
      </c>
      <c r="X89" s="3">
        <v>0</v>
      </c>
      <c r="Y89" s="3">
        <v>0</v>
      </c>
      <c r="Z89" s="3">
        <v>0</v>
      </c>
      <c r="AA89" s="3">
        <v>0</v>
      </c>
      <c r="AB89" s="3">
        <v>0</v>
      </c>
      <c r="AC89" s="3">
        <v>0</v>
      </c>
      <c r="AD89" s="143">
        <v>0</v>
      </c>
      <c r="AE89" s="67">
        <f t="shared" si="254"/>
        <v>0</v>
      </c>
      <c r="AG89" s="576"/>
      <c r="AH89" s="186" t="s">
        <v>55</v>
      </c>
      <c r="AI89" s="3">
        <v>0</v>
      </c>
      <c r="AJ89" s="3">
        <v>0</v>
      </c>
      <c r="AK89" s="3">
        <v>0</v>
      </c>
      <c r="AL89" s="3">
        <v>0</v>
      </c>
      <c r="AM89" s="3">
        <v>0</v>
      </c>
      <c r="AN89" s="3">
        <v>0</v>
      </c>
      <c r="AO89" s="3">
        <v>0</v>
      </c>
      <c r="AP89" s="3">
        <v>0</v>
      </c>
      <c r="AQ89" s="3">
        <v>0</v>
      </c>
      <c r="AR89" s="3">
        <v>0</v>
      </c>
      <c r="AS89" s="3">
        <v>0</v>
      </c>
      <c r="AT89" s="143">
        <v>0</v>
      </c>
      <c r="AU89" s="67">
        <f t="shared" si="255"/>
        <v>0</v>
      </c>
      <c r="AW89" s="576"/>
      <c r="AX89" s="186" t="s">
        <v>55</v>
      </c>
      <c r="AY89" s="3">
        <v>0</v>
      </c>
      <c r="AZ89" s="3">
        <v>0</v>
      </c>
      <c r="BA89" s="3">
        <v>0</v>
      </c>
      <c r="BB89" s="3">
        <v>0</v>
      </c>
      <c r="BC89" s="3">
        <v>0</v>
      </c>
      <c r="BD89" s="3">
        <v>0</v>
      </c>
      <c r="BE89" s="3">
        <v>0</v>
      </c>
      <c r="BF89" s="3">
        <v>0</v>
      </c>
      <c r="BG89" s="3">
        <v>0</v>
      </c>
      <c r="BH89" s="3">
        <v>0</v>
      </c>
      <c r="BI89" s="3">
        <v>0</v>
      </c>
      <c r="BJ89" s="143">
        <v>0</v>
      </c>
      <c r="BK89" s="67">
        <f t="shared" si="256"/>
        <v>0</v>
      </c>
    </row>
    <row r="90" spans="1:64" x14ac:dyDescent="0.25">
      <c r="A90" s="576"/>
      <c r="B90" s="186" t="s">
        <v>54</v>
      </c>
      <c r="C90" s="3">
        <v>0</v>
      </c>
      <c r="D90" s="3"/>
      <c r="E90" s="3"/>
      <c r="F90" s="3"/>
      <c r="G90" s="3"/>
      <c r="H90" s="3"/>
      <c r="I90" s="3"/>
      <c r="J90" s="3">
        <v>24466.163148842661</v>
      </c>
      <c r="K90" s="3">
        <v>7319.5475081080267</v>
      </c>
      <c r="L90" s="3"/>
      <c r="M90" s="3"/>
      <c r="N90" s="143">
        <v>103120.33245034817</v>
      </c>
      <c r="O90" s="67">
        <f t="shared" si="253"/>
        <v>134906.04310729884</v>
      </c>
      <c r="Q90" s="576"/>
      <c r="R90" s="186" t="s">
        <v>54</v>
      </c>
      <c r="S90" s="3">
        <v>0</v>
      </c>
      <c r="T90" s="3">
        <v>8649.0099082083507</v>
      </c>
      <c r="U90" s="3">
        <v>63974.068488519821</v>
      </c>
      <c r="V90" s="3">
        <v>50765</v>
      </c>
      <c r="W90" s="3">
        <v>153013.47164342314</v>
      </c>
      <c r="X90" s="3">
        <v>249385.00879299882</v>
      </c>
      <c r="Y90" s="3">
        <v>45637.820073410592</v>
      </c>
      <c r="Z90" s="3">
        <v>188370.72000453435</v>
      </c>
      <c r="AA90" s="3">
        <v>181795.27225860691</v>
      </c>
      <c r="AB90" s="3">
        <v>254829.88050255802</v>
      </c>
      <c r="AC90" s="3">
        <v>74813.199566043055</v>
      </c>
      <c r="AD90" s="143">
        <v>573871.94361411047</v>
      </c>
      <c r="AE90" s="67">
        <f t="shared" si="254"/>
        <v>1845105.3948524138</v>
      </c>
      <c r="AG90" s="576"/>
      <c r="AH90" s="186" t="s">
        <v>54</v>
      </c>
      <c r="AI90" s="3">
        <v>0</v>
      </c>
      <c r="AJ90" s="3"/>
      <c r="AK90" s="3">
        <v>20117.130083562297</v>
      </c>
      <c r="AL90" s="3"/>
      <c r="AM90" s="3">
        <v>40032</v>
      </c>
      <c r="AN90" s="3"/>
      <c r="AO90" s="3"/>
      <c r="AP90" s="3">
        <v>71744.399999999994</v>
      </c>
      <c r="AQ90" s="3">
        <v>11427.50692470829</v>
      </c>
      <c r="AR90" s="3"/>
      <c r="AS90" s="3">
        <v>165063.79795262092</v>
      </c>
      <c r="AT90" s="143">
        <v>276752.52678067528</v>
      </c>
      <c r="AU90" s="67">
        <f t="shared" si="255"/>
        <v>585137.3617415668</v>
      </c>
      <c r="AW90" s="576"/>
      <c r="AX90" s="186" t="s">
        <v>54</v>
      </c>
      <c r="AY90" s="3">
        <v>0</v>
      </c>
      <c r="AZ90" s="3">
        <v>0</v>
      </c>
      <c r="BA90" s="3">
        <v>0</v>
      </c>
      <c r="BB90" s="3">
        <v>0</v>
      </c>
      <c r="BC90" s="3">
        <v>0</v>
      </c>
      <c r="BD90" s="3">
        <v>0</v>
      </c>
      <c r="BE90" s="3">
        <v>0</v>
      </c>
      <c r="BF90" s="3">
        <v>0</v>
      </c>
      <c r="BG90" s="3">
        <v>0</v>
      </c>
      <c r="BH90" s="3">
        <v>0</v>
      </c>
      <c r="BI90" s="3">
        <v>0</v>
      </c>
      <c r="BJ90" s="143">
        <v>0</v>
      </c>
      <c r="BK90" s="67">
        <f t="shared" si="256"/>
        <v>0</v>
      </c>
    </row>
    <row r="91" spans="1:64" x14ac:dyDescent="0.25">
      <c r="A91" s="576"/>
      <c r="B91" s="186" t="s">
        <v>53</v>
      </c>
      <c r="C91" s="3">
        <v>0</v>
      </c>
      <c r="D91" s="3">
        <v>248806.46848482839</v>
      </c>
      <c r="E91" s="3">
        <v>538705.21486671234</v>
      </c>
      <c r="F91" s="3">
        <v>281091.78367807297</v>
      </c>
      <c r="G91" s="3">
        <v>392794.14565858553</v>
      </c>
      <c r="H91" s="3">
        <v>271276.27226879454</v>
      </c>
      <c r="I91" s="3">
        <v>113755.40158218509</v>
      </c>
      <c r="J91" s="3">
        <v>231155.52632125246</v>
      </c>
      <c r="K91" s="3">
        <v>662302.43444655568</v>
      </c>
      <c r="L91" s="3">
        <v>361040.30563703959</v>
      </c>
      <c r="M91" s="3">
        <v>308119.65239264531</v>
      </c>
      <c r="N91" s="143">
        <v>1682812.7437819066</v>
      </c>
      <c r="O91" s="67">
        <f t="shared" si="253"/>
        <v>5091859.9491185788</v>
      </c>
      <c r="Q91" s="576"/>
      <c r="R91" s="186" t="s">
        <v>53</v>
      </c>
      <c r="S91" s="3">
        <v>0</v>
      </c>
      <c r="T91" s="3">
        <v>301289.29445768724</v>
      </c>
      <c r="U91" s="3">
        <v>744383.32900822547</v>
      </c>
      <c r="V91" s="3">
        <v>1280666.2052279192</v>
      </c>
      <c r="W91" s="3">
        <v>1233511.9209679316</v>
      </c>
      <c r="X91" s="3">
        <v>738361.04600497626</v>
      </c>
      <c r="Y91" s="3">
        <v>387689.27515856957</v>
      </c>
      <c r="Z91" s="3">
        <v>1041128.4619566558</v>
      </c>
      <c r="AA91" s="3">
        <v>1312254.525413679</v>
      </c>
      <c r="AB91" s="3">
        <v>1085611.7686751643</v>
      </c>
      <c r="AC91" s="3">
        <v>1292872.4597537217</v>
      </c>
      <c r="AD91" s="143">
        <v>7469884.086898013</v>
      </c>
      <c r="AE91" s="67">
        <f t="shared" si="254"/>
        <v>16887652.373522542</v>
      </c>
      <c r="AG91" s="576"/>
      <c r="AH91" s="186" t="s">
        <v>53</v>
      </c>
      <c r="AI91" s="3">
        <v>0</v>
      </c>
      <c r="AJ91" s="3">
        <v>82858.238479430322</v>
      </c>
      <c r="AK91" s="3">
        <v>86274.883761258781</v>
      </c>
      <c r="AL91" s="3">
        <v>44474.913756008849</v>
      </c>
      <c r="AM91" s="3">
        <v>282885.00250649301</v>
      </c>
      <c r="AN91" s="3">
        <v>307921.07002123538</v>
      </c>
      <c r="AO91" s="3">
        <v>125492.59272876203</v>
      </c>
      <c r="AP91" s="3">
        <v>421197.79519766016</v>
      </c>
      <c r="AQ91" s="3">
        <v>280049.18847931467</v>
      </c>
      <c r="AR91" s="3">
        <v>368548.59993988316</v>
      </c>
      <c r="AS91" s="3">
        <v>415147.02063746779</v>
      </c>
      <c r="AT91" s="143">
        <v>2102582.448120092</v>
      </c>
      <c r="AU91" s="67">
        <f t="shared" si="255"/>
        <v>4517431.7536276067</v>
      </c>
      <c r="AW91" s="576"/>
      <c r="AX91" s="186" t="s">
        <v>53</v>
      </c>
      <c r="AY91" s="3">
        <v>0</v>
      </c>
      <c r="AZ91" s="3">
        <v>39862.177680000001</v>
      </c>
      <c r="BA91" s="3">
        <v>17196.990236487061</v>
      </c>
      <c r="BB91" s="3"/>
      <c r="BC91" s="3">
        <v>5481.2067978932091</v>
      </c>
      <c r="BD91" s="3"/>
      <c r="BE91" s="3">
        <v>59595.954965012155</v>
      </c>
      <c r="BF91" s="3">
        <v>138590.43566381015</v>
      </c>
      <c r="BG91" s="3"/>
      <c r="BH91" s="3"/>
      <c r="BI91" s="3">
        <v>16600.634130077608</v>
      </c>
      <c r="BJ91" s="143">
        <v>705795.12319868663</v>
      </c>
      <c r="BK91" s="67">
        <f t="shared" si="256"/>
        <v>983122.52267196681</v>
      </c>
    </row>
    <row r="92" spans="1:64" x14ac:dyDescent="0.25">
      <c r="A92" s="576"/>
      <c r="B92" s="186" t="s">
        <v>52</v>
      </c>
      <c r="C92" s="3">
        <v>0</v>
      </c>
      <c r="D92" s="3"/>
      <c r="E92" s="3">
        <v>5853.1455385494946</v>
      </c>
      <c r="F92" s="3"/>
      <c r="G92" s="3"/>
      <c r="H92" s="3"/>
      <c r="I92" s="3"/>
      <c r="J92" s="3"/>
      <c r="K92" s="3">
        <v>2926.5727692747473</v>
      </c>
      <c r="L92" s="3"/>
      <c r="M92" s="3">
        <v>26339.154923472724</v>
      </c>
      <c r="N92" s="143"/>
      <c r="O92" s="67">
        <f t="shared" si="253"/>
        <v>35118.873231296966</v>
      </c>
      <c r="Q92" s="576"/>
      <c r="R92" s="186" t="s">
        <v>52</v>
      </c>
      <c r="S92" s="3">
        <v>0</v>
      </c>
      <c r="T92" s="3"/>
      <c r="U92" s="3">
        <v>13169.577461736362</v>
      </c>
      <c r="V92" s="3"/>
      <c r="W92" s="3">
        <v>21949.295769560602</v>
      </c>
      <c r="X92" s="3">
        <v>5853.1455385494946</v>
      </c>
      <c r="Y92" s="3">
        <v>5853.1455385494946</v>
      </c>
      <c r="Z92" s="3"/>
      <c r="AA92" s="3">
        <v>73424</v>
      </c>
      <c r="AB92" s="3">
        <v>30140.237094652595</v>
      </c>
      <c r="AC92" s="3">
        <v>24875.868538835352</v>
      </c>
      <c r="AD92" s="143">
        <v>5853.1455385494946</v>
      </c>
      <c r="AE92" s="67">
        <f t="shared" si="254"/>
        <v>181118.41548043338</v>
      </c>
      <c r="AG92" s="576"/>
      <c r="AH92" s="186" t="s">
        <v>52</v>
      </c>
      <c r="AI92" s="3">
        <v>0</v>
      </c>
      <c r="AJ92" s="3"/>
      <c r="AK92" s="3"/>
      <c r="AL92" s="3"/>
      <c r="AM92" s="3"/>
      <c r="AN92" s="3"/>
      <c r="AO92" s="3"/>
      <c r="AP92" s="3"/>
      <c r="AQ92" s="3"/>
      <c r="AR92" s="3"/>
      <c r="AS92" s="3"/>
      <c r="AT92" s="143"/>
      <c r="AU92" s="67">
        <f t="shared" si="255"/>
        <v>0</v>
      </c>
      <c r="AW92" s="576"/>
      <c r="AX92" s="186" t="s">
        <v>52</v>
      </c>
      <c r="AY92" s="3">
        <v>0</v>
      </c>
      <c r="AZ92" s="3">
        <v>0</v>
      </c>
      <c r="BA92" s="3">
        <v>0</v>
      </c>
      <c r="BB92" s="3">
        <v>0</v>
      </c>
      <c r="BC92" s="3">
        <v>0</v>
      </c>
      <c r="BD92" s="3">
        <v>0</v>
      </c>
      <c r="BE92" s="3">
        <v>0</v>
      </c>
      <c r="BF92" s="3">
        <v>0</v>
      </c>
      <c r="BG92" s="3">
        <v>0</v>
      </c>
      <c r="BH92" s="3">
        <v>0</v>
      </c>
      <c r="BI92" s="3">
        <v>0</v>
      </c>
      <c r="BJ92" s="143">
        <v>0</v>
      </c>
      <c r="BK92" s="67">
        <f t="shared" si="256"/>
        <v>0</v>
      </c>
    </row>
    <row r="93" spans="1:64" x14ac:dyDescent="0.25">
      <c r="A93" s="576"/>
      <c r="B93" s="186" t="s">
        <v>51</v>
      </c>
      <c r="C93" s="3">
        <v>0</v>
      </c>
      <c r="D93" s="3"/>
      <c r="E93" s="3"/>
      <c r="F93" s="3"/>
      <c r="G93" s="3"/>
      <c r="H93" s="3"/>
      <c r="I93" s="3"/>
      <c r="J93" s="3"/>
      <c r="K93" s="3"/>
      <c r="L93" s="3"/>
      <c r="M93" s="3"/>
      <c r="N93" s="143"/>
      <c r="O93" s="67">
        <f t="shared" si="253"/>
        <v>0</v>
      </c>
      <c r="Q93" s="576"/>
      <c r="R93" s="186" t="s">
        <v>51</v>
      </c>
      <c r="S93" s="3">
        <v>0</v>
      </c>
      <c r="T93" s="3"/>
      <c r="U93" s="3">
        <v>111013.09322038211</v>
      </c>
      <c r="V93" s="3"/>
      <c r="W93" s="3"/>
      <c r="X93" s="3"/>
      <c r="Y93" s="3"/>
      <c r="Z93" s="3"/>
      <c r="AA93" s="3"/>
      <c r="AB93" s="3"/>
      <c r="AC93" s="3"/>
      <c r="AD93" s="143"/>
      <c r="AE93" s="67">
        <f t="shared" si="254"/>
        <v>111013.09322038211</v>
      </c>
      <c r="AG93" s="576"/>
      <c r="AH93" s="186" t="s">
        <v>51</v>
      </c>
      <c r="AI93" s="3">
        <v>0</v>
      </c>
      <c r="AJ93" s="3"/>
      <c r="AK93" s="3"/>
      <c r="AL93" s="3"/>
      <c r="AM93" s="3"/>
      <c r="AN93" s="3"/>
      <c r="AO93" s="3"/>
      <c r="AP93" s="3"/>
      <c r="AQ93" s="3"/>
      <c r="AR93" s="3"/>
      <c r="AS93" s="3"/>
      <c r="AT93" s="143"/>
      <c r="AU93" s="67">
        <f t="shared" si="255"/>
        <v>0</v>
      </c>
      <c r="AW93" s="576"/>
      <c r="AX93" s="186" t="s">
        <v>51</v>
      </c>
      <c r="AY93" s="3">
        <v>0</v>
      </c>
      <c r="AZ93" s="3">
        <v>0</v>
      </c>
      <c r="BA93" s="3">
        <v>0</v>
      </c>
      <c r="BB93" s="3">
        <v>0</v>
      </c>
      <c r="BC93" s="3">
        <v>0</v>
      </c>
      <c r="BD93" s="3">
        <v>0</v>
      </c>
      <c r="BE93" s="3">
        <v>0</v>
      </c>
      <c r="BF93" s="3">
        <v>0</v>
      </c>
      <c r="BG93" s="3">
        <v>0</v>
      </c>
      <c r="BH93" s="3">
        <v>0</v>
      </c>
      <c r="BI93" s="3">
        <v>0</v>
      </c>
      <c r="BJ93" s="143">
        <v>0</v>
      </c>
      <c r="BK93" s="67">
        <f t="shared" si="256"/>
        <v>0</v>
      </c>
    </row>
    <row r="94" spans="1:64" x14ac:dyDescent="0.25">
      <c r="A94" s="576"/>
      <c r="B94" s="186" t="s">
        <v>50</v>
      </c>
      <c r="C94" s="3">
        <v>0</v>
      </c>
      <c r="D94" s="3"/>
      <c r="E94" s="3"/>
      <c r="F94" s="3"/>
      <c r="G94" s="3"/>
      <c r="H94" s="3"/>
      <c r="I94" s="3"/>
      <c r="J94" s="3"/>
      <c r="K94" s="3"/>
      <c r="L94" s="3"/>
      <c r="M94" s="3"/>
      <c r="N94" s="143"/>
      <c r="O94" s="67">
        <f t="shared" si="253"/>
        <v>0</v>
      </c>
      <c r="Q94" s="576"/>
      <c r="R94" s="186" t="s">
        <v>50</v>
      </c>
      <c r="S94" s="3">
        <v>0</v>
      </c>
      <c r="T94" s="3"/>
      <c r="U94" s="3"/>
      <c r="V94" s="3"/>
      <c r="W94" s="3"/>
      <c r="X94" s="3"/>
      <c r="Y94" s="3"/>
      <c r="Z94" s="3"/>
      <c r="AA94" s="3"/>
      <c r="AB94" s="3"/>
      <c r="AC94" s="3"/>
      <c r="AD94" s="143"/>
      <c r="AE94" s="67">
        <f t="shared" si="254"/>
        <v>0</v>
      </c>
      <c r="AG94" s="576"/>
      <c r="AH94" s="186" t="s">
        <v>50</v>
      </c>
      <c r="AI94" s="3">
        <v>0</v>
      </c>
      <c r="AJ94" s="3"/>
      <c r="AK94" s="3"/>
      <c r="AL94" s="3"/>
      <c r="AM94" s="3"/>
      <c r="AN94" s="3"/>
      <c r="AO94" s="3"/>
      <c r="AP94" s="3"/>
      <c r="AQ94" s="3"/>
      <c r="AR94" s="3"/>
      <c r="AS94" s="3"/>
      <c r="AT94" s="143"/>
      <c r="AU94" s="67">
        <f t="shared" si="255"/>
        <v>0</v>
      </c>
      <c r="AW94" s="576"/>
      <c r="AX94" s="186" t="s">
        <v>50</v>
      </c>
      <c r="AY94" s="3">
        <v>0</v>
      </c>
      <c r="AZ94" s="3">
        <v>0</v>
      </c>
      <c r="BA94" s="3">
        <v>0</v>
      </c>
      <c r="BB94" s="3">
        <v>0</v>
      </c>
      <c r="BC94" s="3">
        <v>0</v>
      </c>
      <c r="BD94" s="3">
        <v>0</v>
      </c>
      <c r="BE94" s="3">
        <v>0</v>
      </c>
      <c r="BF94" s="3">
        <v>0</v>
      </c>
      <c r="BG94" s="3">
        <v>0</v>
      </c>
      <c r="BH94" s="3">
        <v>0</v>
      </c>
      <c r="BI94" s="3">
        <v>0</v>
      </c>
      <c r="BJ94" s="143">
        <v>0</v>
      </c>
      <c r="BK94" s="67">
        <f t="shared" si="256"/>
        <v>0</v>
      </c>
    </row>
    <row r="95" spans="1:64" x14ac:dyDescent="0.25">
      <c r="A95" s="576"/>
      <c r="B95" s="186" t="s">
        <v>49</v>
      </c>
      <c r="C95" s="3">
        <v>0</v>
      </c>
      <c r="D95" s="3"/>
      <c r="E95" s="3">
        <v>70594.135159730751</v>
      </c>
      <c r="F95" s="3"/>
      <c r="G95" s="3">
        <v>35247.544681913343</v>
      </c>
      <c r="H95" s="3"/>
      <c r="I95" s="3">
        <v>5250.7840418805854</v>
      </c>
      <c r="J95" s="3"/>
      <c r="K95" s="3"/>
      <c r="L95" s="3">
        <v>10501.568083761171</v>
      </c>
      <c r="M95" s="3"/>
      <c r="N95" s="143"/>
      <c r="O95" s="67">
        <f t="shared" si="253"/>
        <v>121594.03196728586</v>
      </c>
      <c r="Q95" s="576"/>
      <c r="R95" s="186" t="s">
        <v>49</v>
      </c>
      <c r="S95" s="3">
        <v>0</v>
      </c>
      <c r="T95" s="3"/>
      <c r="U95" s="3"/>
      <c r="V95" s="3"/>
      <c r="W95" s="3"/>
      <c r="X95" s="3"/>
      <c r="Y95" s="3"/>
      <c r="Z95" s="3">
        <v>4975.5002183256811</v>
      </c>
      <c r="AA95" s="3"/>
      <c r="AB95" s="3"/>
      <c r="AC95" s="3">
        <v>10923.23796634037</v>
      </c>
      <c r="AD95" s="143">
        <v>6219.3752729071011</v>
      </c>
      <c r="AE95" s="67">
        <f t="shared" si="254"/>
        <v>22118.113457573152</v>
      </c>
      <c r="AG95" s="576"/>
      <c r="AH95" s="186" t="s">
        <v>49</v>
      </c>
      <c r="AI95" s="3">
        <v>0</v>
      </c>
      <c r="AJ95" s="3"/>
      <c r="AK95" s="3"/>
      <c r="AL95" s="3"/>
      <c r="AM95" s="3"/>
      <c r="AN95" s="3"/>
      <c r="AO95" s="3"/>
      <c r="AP95" s="3"/>
      <c r="AQ95" s="3"/>
      <c r="AR95" s="3"/>
      <c r="AS95" s="3"/>
      <c r="AT95" s="143"/>
      <c r="AU95" s="67">
        <f t="shared" si="255"/>
        <v>0</v>
      </c>
      <c r="AW95" s="576"/>
      <c r="AX95" s="186" t="s">
        <v>49</v>
      </c>
      <c r="AY95" s="3">
        <v>0</v>
      </c>
      <c r="AZ95" s="3">
        <v>0</v>
      </c>
      <c r="BA95" s="3">
        <v>0</v>
      </c>
      <c r="BB95" s="3">
        <v>0</v>
      </c>
      <c r="BC95" s="3">
        <v>0</v>
      </c>
      <c r="BD95" s="3">
        <v>0</v>
      </c>
      <c r="BE95" s="3">
        <v>0</v>
      </c>
      <c r="BF95" s="3">
        <v>0</v>
      </c>
      <c r="BG95" s="3">
        <v>0</v>
      </c>
      <c r="BH95" s="3">
        <v>0</v>
      </c>
      <c r="BI95" s="3">
        <v>0</v>
      </c>
      <c r="BJ95" s="143">
        <v>0</v>
      </c>
      <c r="BK95" s="67">
        <f t="shared" si="256"/>
        <v>0</v>
      </c>
    </row>
    <row r="96" spans="1:64" ht="15.75" thickBot="1" x14ac:dyDescent="0.3">
      <c r="A96" s="577"/>
      <c r="B96" s="186" t="s">
        <v>48</v>
      </c>
      <c r="C96" s="3">
        <v>0</v>
      </c>
      <c r="D96" s="3"/>
      <c r="E96" s="3"/>
      <c r="F96" s="3"/>
      <c r="G96" s="3"/>
      <c r="H96" s="3"/>
      <c r="I96" s="3"/>
      <c r="J96" s="3"/>
      <c r="K96" s="3"/>
      <c r="L96" s="3"/>
      <c r="M96" s="3"/>
      <c r="N96" s="143">
        <v>21570.016930102072</v>
      </c>
      <c r="O96" s="67">
        <f t="shared" si="253"/>
        <v>21570.016930102072</v>
      </c>
      <c r="Q96" s="577"/>
      <c r="R96" s="186" t="s">
        <v>48</v>
      </c>
      <c r="S96" s="3">
        <v>0</v>
      </c>
      <c r="T96" s="3"/>
      <c r="U96" s="3"/>
      <c r="V96" s="3"/>
      <c r="W96" s="3"/>
      <c r="X96" s="3"/>
      <c r="Y96" s="3"/>
      <c r="Z96" s="3"/>
      <c r="AA96" s="3">
        <v>44811.92520836489</v>
      </c>
      <c r="AB96" s="3"/>
      <c r="AC96" s="3"/>
      <c r="AD96" s="143"/>
      <c r="AE96" s="67">
        <f t="shared" si="254"/>
        <v>44811.92520836489</v>
      </c>
      <c r="AG96" s="577"/>
      <c r="AH96" s="186" t="s">
        <v>48</v>
      </c>
      <c r="AI96" s="3">
        <v>0</v>
      </c>
      <c r="AJ96" s="3"/>
      <c r="AK96" s="3"/>
      <c r="AL96" s="3"/>
      <c r="AM96" s="3"/>
      <c r="AN96" s="3"/>
      <c r="AO96" s="3"/>
      <c r="AP96" s="3"/>
      <c r="AQ96" s="3"/>
      <c r="AR96" s="3"/>
      <c r="AS96" s="3"/>
      <c r="AT96" s="143">
        <v>44811.92520836489</v>
      </c>
      <c r="AU96" s="67">
        <f t="shared" si="255"/>
        <v>44811.92520836489</v>
      </c>
      <c r="AW96" s="577"/>
      <c r="AX96" s="186" t="s">
        <v>48</v>
      </c>
      <c r="AY96" s="3">
        <v>0</v>
      </c>
      <c r="AZ96" s="3">
        <v>0</v>
      </c>
      <c r="BA96" s="3">
        <v>0</v>
      </c>
      <c r="BB96" s="3">
        <v>0</v>
      </c>
      <c r="BC96" s="3">
        <v>0</v>
      </c>
      <c r="BD96" s="3">
        <v>0</v>
      </c>
      <c r="BE96" s="3">
        <v>0</v>
      </c>
      <c r="BF96" s="3">
        <v>0</v>
      </c>
      <c r="BG96" s="3">
        <v>0</v>
      </c>
      <c r="BH96" s="3">
        <v>0</v>
      </c>
      <c r="BI96" s="3">
        <v>0</v>
      </c>
      <c r="BJ96" s="143">
        <v>0</v>
      </c>
      <c r="BK96" s="67">
        <f t="shared" si="256"/>
        <v>0</v>
      </c>
    </row>
    <row r="97" spans="1:64" ht="15.75" thickBot="1" x14ac:dyDescent="0.3">
      <c r="B97" s="187" t="s">
        <v>42</v>
      </c>
      <c r="C97" s="178">
        <f>SUM(C84:C96)</f>
        <v>0</v>
      </c>
      <c r="D97" s="178">
        <f t="shared" ref="D97" si="257">SUM(D84:D96)</f>
        <v>253258.83631801693</v>
      </c>
      <c r="E97" s="178">
        <f t="shared" ref="E97" si="258">SUM(E84:E96)</f>
        <v>637695.49019322533</v>
      </c>
      <c r="F97" s="178">
        <f t="shared" ref="F97" si="259">SUM(F84:F96)</f>
        <v>392301.91772473976</v>
      </c>
      <c r="G97" s="178">
        <f t="shared" ref="G97" si="260">SUM(G84:G96)</f>
        <v>447430.40937789192</v>
      </c>
      <c r="H97" s="178">
        <f t="shared" ref="H97" si="261">SUM(H84:H96)</f>
        <v>294096.08159737609</v>
      </c>
      <c r="I97" s="178">
        <f t="shared" ref="I97" si="262">SUM(I84:I96)</f>
        <v>127529.42037433374</v>
      </c>
      <c r="J97" s="178">
        <f t="shared" ref="J97" si="263">SUM(J84:J96)</f>
        <v>287619.92883170076</v>
      </c>
      <c r="K97" s="178">
        <f t="shared" ref="K97" si="264">SUM(K84:K96)</f>
        <v>711627.12414161954</v>
      </c>
      <c r="L97" s="178">
        <f t="shared" ref="L97" si="265">SUM(L84:L96)</f>
        <v>426776.70717174211</v>
      </c>
      <c r="M97" s="178">
        <f t="shared" ref="M97" si="266">SUM(M84:M96)</f>
        <v>354106.84557175805</v>
      </c>
      <c r="N97" s="189">
        <f t="shared" ref="N97" si="267">SUM(N84:N96)</f>
        <v>2000033.6698908585</v>
      </c>
      <c r="O97" s="70">
        <f t="shared" si="253"/>
        <v>5932476.4311932623</v>
      </c>
      <c r="Q97" s="71"/>
      <c r="R97" s="187" t="s">
        <v>42</v>
      </c>
      <c r="S97" s="178">
        <f>SUM(S84:S96)</f>
        <v>0</v>
      </c>
      <c r="T97" s="178">
        <f t="shared" ref="T97" si="268">SUM(T84:T96)</f>
        <v>403982.49117349891</v>
      </c>
      <c r="U97" s="178">
        <f t="shared" ref="U97" si="269">SUM(U84:U96)</f>
        <v>1319535.6583397319</v>
      </c>
      <c r="V97" s="178">
        <f t="shared" ref="V97" si="270">SUM(V84:V96)</f>
        <v>1463177.3571621391</v>
      </c>
      <c r="W97" s="178">
        <f t="shared" ref="W97" si="271">SUM(W84:W96)</f>
        <v>1633310.2802396156</v>
      </c>
      <c r="X97" s="178">
        <f t="shared" ref="X97" si="272">SUM(X84:X96)</f>
        <v>1567503.8577916268</v>
      </c>
      <c r="Y97" s="178">
        <f t="shared" ref="Y97" si="273">SUM(Y84:Y96)</f>
        <v>622241.96144794778</v>
      </c>
      <c r="Z97" s="178">
        <f t="shared" ref="Z97" si="274">SUM(Z84:Z96)</f>
        <v>1471767.7666116809</v>
      </c>
      <c r="AA97" s="178">
        <f t="shared" ref="AA97" si="275">SUM(AA84:AA96)</f>
        <v>2302729.1941213529</v>
      </c>
      <c r="AB97" s="178">
        <f t="shared" ref="AB97" si="276">SUM(AB84:AB96)</f>
        <v>2293621.8533281889</v>
      </c>
      <c r="AC97" s="178">
        <f t="shared" ref="AC97" si="277">SUM(AC84:AC96)</f>
        <v>2311513.264905978</v>
      </c>
      <c r="AD97" s="189">
        <f t="shared" ref="AD97" si="278">SUM(AD84:AD96)</f>
        <v>9705213.2037170567</v>
      </c>
      <c r="AE97" s="70">
        <f t="shared" si="254"/>
        <v>25094596.88883882</v>
      </c>
      <c r="AG97" s="71"/>
      <c r="AH97" s="187" t="s">
        <v>42</v>
      </c>
      <c r="AI97" s="178">
        <f>SUM(AI84:AI96)</f>
        <v>0</v>
      </c>
      <c r="AJ97" s="178">
        <f t="shared" ref="AJ97" si="279">SUM(AJ84:AJ96)</f>
        <v>93330.631342806853</v>
      </c>
      <c r="AK97" s="178">
        <f t="shared" ref="AK97" si="280">SUM(AK84:AK96)</f>
        <v>106392.01384482108</v>
      </c>
      <c r="AL97" s="178">
        <f t="shared" ref="AL97" si="281">SUM(AL84:AL96)</f>
        <v>44474.913756008849</v>
      </c>
      <c r="AM97" s="178">
        <f t="shared" ref="AM97" si="282">SUM(AM84:AM96)</f>
        <v>377531.21116401919</v>
      </c>
      <c r="AN97" s="178">
        <f t="shared" ref="AN97" si="283">SUM(AN84:AN96)</f>
        <v>543392.41901386273</v>
      </c>
      <c r="AO97" s="178">
        <f t="shared" ref="AO97" si="284">SUM(AO84:AO96)</f>
        <v>127169.4140007939</v>
      </c>
      <c r="AP97" s="178">
        <f t="shared" ref="AP97" si="285">SUM(AP84:AP96)</f>
        <v>514154.34315714083</v>
      </c>
      <c r="AQ97" s="178">
        <f t="shared" ref="AQ97" si="286">SUM(AQ84:AQ96)</f>
        <v>557478.60845165653</v>
      </c>
      <c r="AR97" s="178">
        <f t="shared" ref="AR97" si="287">SUM(AR84:AR96)</f>
        <v>380996.50569171365</v>
      </c>
      <c r="AS97" s="178">
        <f t="shared" ref="AS97" si="288">SUM(AS84:AS96)</f>
        <v>806391.69076534547</v>
      </c>
      <c r="AT97" s="189">
        <f t="shared" ref="AT97" si="289">SUM(AT84:AT96)</f>
        <v>3029006.3884242983</v>
      </c>
      <c r="AU97" s="70">
        <f t="shared" si="255"/>
        <v>6580318.139612468</v>
      </c>
      <c r="AW97" s="71"/>
      <c r="AX97" s="187" t="s">
        <v>42</v>
      </c>
      <c r="AY97" s="178">
        <f>SUM(AY84:AY96)</f>
        <v>0</v>
      </c>
      <c r="AZ97" s="178">
        <f t="shared" ref="AZ97" si="290">SUM(AZ84:AZ96)</f>
        <v>39862.177680000001</v>
      </c>
      <c r="BA97" s="178">
        <f t="shared" ref="BA97" si="291">SUM(BA84:BA96)</f>
        <v>17196.990236487061</v>
      </c>
      <c r="BB97" s="178">
        <f t="shared" ref="BB97" si="292">SUM(BB84:BB96)</f>
        <v>0</v>
      </c>
      <c r="BC97" s="178">
        <f t="shared" ref="BC97" si="293">SUM(BC84:BC96)</f>
        <v>5481.2067978932091</v>
      </c>
      <c r="BD97" s="178">
        <f t="shared" ref="BD97" si="294">SUM(BD84:BD96)</f>
        <v>0</v>
      </c>
      <c r="BE97" s="178">
        <f t="shared" ref="BE97" si="295">SUM(BE84:BE96)</f>
        <v>59595.954965012155</v>
      </c>
      <c r="BF97" s="178">
        <f t="shared" ref="BF97" si="296">SUM(BF84:BF96)</f>
        <v>138590.43566381015</v>
      </c>
      <c r="BG97" s="178">
        <f t="shared" ref="BG97" si="297">SUM(BG84:BG96)</f>
        <v>0</v>
      </c>
      <c r="BH97" s="178">
        <f t="shared" ref="BH97" si="298">SUM(BH84:BH96)</f>
        <v>0</v>
      </c>
      <c r="BI97" s="178">
        <f t="shared" ref="BI97" si="299">SUM(BI84:BI96)</f>
        <v>16600.634130077608</v>
      </c>
      <c r="BJ97" s="189">
        <f t="shared" ref="BJ97" si="300">SUM(BJ84:BJ96)</f>
        <v>705795.12319868663</v>
      </c>
      <c r="BK97" s="70">
        <f t="shared" si="256"/>
        <v>983122.52267196681</v>
      </c>
    </row>
    <row r="98" spans="1:64" ht="21.75" thickBot="1" x14ac:dyDescent="0.4">
      <c r="A98" s="73"/>
      <c r="Q98" s="73"/>
      <c r="AG98" s="73"/>
      <c r="AW98" s="73"/>
    </row>
    <row r="99" spans="1:64" ht="21.75" thickBot="1" x14ac:dyDescent="0.4">
      <c r="A99" s="73"/>
      <c r="B99" s="173" t="s">
        <v>35</v>
      </c>
      <c r="C99" s="174">
        <f t="shared" ref="C99:N99" si="301">C$3</f>
        <v>45292</v>
      </c>
      <c r="D99" s="174">
        <f t="shared" si="301"/>
        <v>45323</v>
      </c>
      <c r="E99" s="174">
        <f t="shared" si="301"/>
        <v>45352</v>
      </c>
      <c r="F99" s="174">
        <f t="shared" si="301"/>
        <v>45383</v>
      </c>
      <c r="G99" s="174">
        <f t="shared" si="301"/>
        <v>45413</v>
      </c>
      <c r="H99" s="174">
        <f t="shared" si="301"/>
        <v>45444</v>
      </c>
      <c r="I99" s="174">
        <f t="shared" si="301"/>
        <v>45474</v>
      </c>
      <c r="J99" s="174">
        <f t="shared" si="301"/>
        <v>45505</v>
      </c>
      <c r="K99" s="174">
        <f t="shared" si="301"/>
        <v>45536</v>
      </c>
      <c r="L99" s="174">
        <f t="shared" si="301"/>
        <v>45566</v>
      </c>
      <c r="M99" s="174">
        <f t="shared" si="301"/>
        <v>45597</v>
      </c>
      <c r="N99" s="181" t="str">
        <f t="shared" si="301"/>
        <v>Dec-24 +</v>
      </c>
      <c r="O99" s="175" t="s">
        <v>33</v>
      </c>
      <c r="Q99" s="73"/>
      <c r="R99" s="173" t="s">
        <v>35</v>
      </c>
      <c r="S99" s="174">
        <f t="shared" ref="S99:AD99" si="302">S$3</f>
        <v>45292</v>
      </c>
      <c r="T99" s="174">
        <f t="shared" si="302"/>
        <v>45323</v>
      </c>
      <c r="U99" s="174">
        <f t="shared" si="302"/>
        <v>45352</v>
      </c>
      <c r="V99" s="174">
        <f t="shared" si="302"/>
        <v>45383</v>
      </c>
      <c r="W99" s="174">
        <f t="shared" si="302"/>
        <v>45413</v>
      </c>
      <c r="X99" s="174">
        <f t="shared" si="302"/>
        <v>45444</v>
      </c>
      <c r="Y99" s="174">
        <f t="shared" si="302"/>
        <v>45474</v>
      </c>
      <c r="Z99" s="174">
        <f t="shared" si="302"/>
        <v>45505</v>
      </c>
      <c r="AA99" s="174">
        <f t="shared" si="302"/>
        <v>45536</v>
      </c>
      <c r="AB99" s="174">
        <f t="shared" si="302"/>
        <v>45566</v>
      </c>
      <c r="AC99" s="174">
        <f t="shared" si="302"/>
        <v>45597</v>
      </c>
      <c r="AD99" s="181" t="str">
        <f t="shared" si="302"/>
        <v>Dec-24 +</v>
      </c>
      <c r="AE99" s="175" t="s">
        <v>33</v>
      </c>
      <c r="AG99" s="73"/>
      <c r="AH99" s="173" t="s">
        <v>35</v>
      </c>
      <c r="AI99" s="174">
        <f t="shared" ref="AI99:AT99" si="303">AI$3</f>
        <v>45292</v>
      </c>
      <c r="AJ99" s="174">
        <f t="shared" si="303"/>
        <v>45323</v>
      </c>
      <c r="AK99" s="174">
        <f t="shared" si="303"/>
        <v>45352</v>
      </c>
      <c r="AL99" s="174">
        <f t="shared" si="303"/>
        <v>45383</v>
      </c>
      <c r="AM99" s="174">
        <f t="shared" si="303"/>
        <v>45413</v>
      </c>
      <c r="AN99" s="174">
        <f t="shared" si="303"/>
        <v>45444</v>
      </c>
      <c r="AO99" s="174">
        <f t="shared" si="303"/>
        <v>45474</v>
      </c>
      <c r="AP99" s="174">
        <f t="shared" si="303"/>
        <v>45505</v>
      </c>
      <c r="AQ99" s="174">
        <f t="shared" si="303"/>
        <v>45536</v>
      </c>
      <c r="AR99" s="174">
        <f t="shared" si="303"/>
        <v>45566</v>
      </c>
      <c r="AS99" s="174">
        <f t="shared" si="303"/>
        <v>45597</v>
      </c>
      <c r="AT99" s="181" t="str">
        <f t="shared" si="303"/>
        <v>Dec-24 +</v>
      </c>
      <c r="AU99" s="175" t="s">
        <v>33</v>
      </c>
      <c r="AW99" s="73"/>
      <c r="AX99" s="173" t="s">
        <v>35</v>
      </c>
      <c r="AY99" s="174">
        <f t="shared" ref="AY99:BJ99" si="304">AY$3</f>
        <v>45292</v>
      </c>
      <c r="AZ99" s="174">
        <f t="shared" si="304"/>
        <v>45323</v>
      </c>
      <c r="BA99" s="174">
        <f t="shared" si="304"/>
        <v>45352</v>
      </c>
      <c r="BB99" s="174">
        <f t="shared" si="304"/>
        <v>45383</v>
      </c>
      <c r="BC99" s="174">
        <f t="shared" si="304"/>
        <v>45413</v>
      </c>
      <c r="BD99" s="174">
        <f t="shared" si="304"/>
        <v>45444</v>
      </c>
      <c r="BE99" s="174">
        <f t="shared" si="304"/>
        <v>45474</v>
      </c>
      <c r="BF99" s="174">
        <f t="shared" si="304"/>
        <v>45505</v>
      </c>
      <c r="BG99" s="174">
        <f t="shared" si="304"/>
        <v>45536</v>
      </c>
      <c r="BH99" s="174">
        <f t="shared" si="304"/>
        <v>45566</v>
      </c>
      <c r="BI99" s="174">
        <f t="shared" si="304"/>
        <v>45597</v>
      </c>
      <c r="BJ99" s="181" t="str">
        <f t="shared" si="304"/>
        <v>Dec-24 +</v>
      </c>
      <c r="BK99" s="175" t="s">
        <v>33</v>
      </c>
    </row>
    <row r="100" spans="1:64" ht="15" customHeight="1" x14ac:dyDescent="0.25">
      <c r="A100" s="584" t="s">
        <v>164</v>
      </c>
      <c r="B100" s="186" t="s">
        <v>60</v>
      </c>
      <c r="C100" s="3"/>
      <c r="D100" s="3"/>
      <c r="E100" s="3"/>
      <c r="F100" s="3"/>
      <c r="G100" s="3"/>
      <c r="H100" s="3"/>
      <c r="I100" s="3"/>
      <c r="J100" s="3"/>
      <c r="K100" s="3"/>
      <c r="L100" s="3"/>
      <c r="M100" s="3"/>
      <c r="N100" s="143"/>
      <c r="O100" s="67">
        <f t="shared" ref="O100:O113" si="305">SUM(C100:N100)</f>
        <v>0</v>
      </c>
      <c r="Q100" s="584" t="s">
        <v>164</v>
      </c>
      <c r="R100" s="186" t="s">
        <v>60</v>
      </c>
      <c r="S100" s="3"/>
      <c r="T100" s="3"/>
      <c r="U100" s="3"/>
      <c r="V100" s="3"/>
      <c r="W100" s="3"/>
      <c r="X100" s="3"/>
      <c r="Y100" s="3"/>
      <c r="Z100" s="3"/>
      <c r="AA100" s="3"/>
      <c r="AB100" s="3"/>
      <c r="AC100" s="3"/>
      <c r="AD100" s="143"/>
      <c r="AE100" s="67">
        <f t="shared" ref="AE100:AE113" si="306">SUM(S100:AD100)</f>
        <v>0</v>
      </c>
      <c r="AG100" s="584" t="s">
        <v>164</v>
      </c>
      <c r="AH100" s="186" t="s">
        <v>60</v>
      </c>
      <c r="AI100" s="3"/>
      <c r="AJ100" s="3"/>
      <c r="AK100" s="3"/>
      <c r="AL100" s="3"/>
      <c r="AM100" s="3"/>
      <c r="AN100" s="3"/>
      <c r="AO100" s="3"/>
      <c r="AP100" s="3"/>
      <c r="AQ100" s="3"/>
      <c r="AR100" s="3"/>
      <c r="AS100" s="3"/>
      <c r="AT100" s="143"/>
      <c r="AU100" s="67">
        <f t="shared" ref="AU100:AU113" si="307">SUM(AI100:AT100)</f>
        <v>0</v>
      </c>
      <c r="AW100" s="584" t="s">
        <v>164</v>
      </c>
      <c r="AX100" s="186" t="s">
        <v>60</v>
      </c>
      <c r="AY100" s="3"/>
      <c r="AZ100" s="3"/>
      <c r="BA100" s="3"/>
      <c r="BB100" s="3"/>
      <c r="BC100" s="3"/>
      <c r="BD100" s="3"/>
      <c r="BE100" s="3"/>
      <c r="BF100" s="3"/>
      <c r="BG100" s="3"/>
      <c r="BH100" s="3"/>
      <c r="BI100" s="3"/>
      <c r="BJ100" s="143"/>
      <c r="BK100" s="67">
        <f t="shared" ref="BK100:BK113" si="308">SUM(AY100:BJ100)</f>
        <v>0</v>
      </c>
      <c r="BL100" s="183"/>
    </row>
    <row r="101" spans="1:64" x14ac:dyDescent="0.25">
      <c r="A101" s="585"/>
      <c r="B101" s="186" t="s">
        <v>59</v>
      </c>
      <c r="C101" s="3"/>
      <c r="D101" s="3"/>
      <c r="E101" s="3"/>
      <c r="F101" s="3"/>
      <c r="G101" s="3"/>
      <c r="H101" s="3"/>
      <c r="I101" s="3"/>
      <c r="J101" s="3"/>
      <c r="K101" s="3"/>
      <c r="L101" s="3"/>
      <c r="M101" s="3"/>
      <c r="N101" s="143"/>
      <c r="O101" s="67">
        <f t="shared" si="305"/>
        <v>0</v>
      </c>
      <c r="Q101" s="585"/>
      <c r="R101" s="186" t="s">
        <v>59</v>
      </c>
      <c r="S101" s="3"/>
      <c r="T101" s="3"/>
      <c r="U101" s="3"/>
      <c r="V101" s="3"/>
      <c r="W101" s="3"/>
      <c r="X101" s="3"/>
      <c r="Y101" s="3"/>
      <c r="Z101" s="3"/>
      <c r="AA101" s="3"/>
      <c r="AB101" s="3"/>
      <c r="AC101" s="3"/>
      <c r="AD101" s="143"/>
      <c r="AE101" s="67">
        <f t="shared" si="306"/>
        <v>0</v>
      </c>
      <c r="AG101" s="585"/>
      <c r="AH101" s="186" t="s">
        <v>59</v>
      </c>
      <c r="AI101" s="3"/>
      <c r="AJ101" s="3"/>
      <c r="AK101" s="3"/>
      <c r="AL101" s="3"/>
      <c r="AM101" s="3"/>
      <c r="AN101" s="3"/>
      <c r="AO101" s="3"/>
      <c r="AP101" s="3"/>
      <c r="AQ101" s="3"/>
      <c r="AR101" s="3"/>
      <c r="AS101" s="3"/>
      <c r="AT101" s="143"/>
      <c r="AU101" s="67">
        <f t="shared" si="307"/>
        <v>0</v>
      </c>
      <c r="AW101" s="585"/>
      <c r="AX101" s="186" t="s">
        <v>59</v>
      </c>
      <c r="AY101" s="3"/>
      <c r="AZ101" s="3"/>
      <c r="BA101" s="3"/>
      <c r="BB101" s="3"/>
      <c r="BC101" s="3"/>
      <c r="BD101" s="3"/>
      <c r="BE101" s="3"/>
      <c r="BF101" s="3"/>
      <c r="BG101" s="3"/>
      <c r="BH101" s="3"/>
      <c r="BI101" s="3"/>
      <c r="BJ101" s="143"/>
      <c r="BK101" s="67">
        <f t="shared" si="308"/>
        <v>0</v>
      </c>
    </row>
    <row r="102" spans="1:64" x14ac:dyDescent="0.25">
      <c r="A102" s="585"/>
      <c r="B102" s="186" t="s">
        <v>58</v>
      </c>
      <c r="C102" s="3"/>
      <c r="D102" s="3"/>
      <c r="E102" s="3"/>
      <c r="F102" s="3"/>
      <c r="G102" s="3"/>
      <c r="H102" s="3"/>
      <c r="I102" s="3"/>
      <c r="J102" s="3"/>
      <c r="K102" s="3"/>
      <c r="L102" s="3"/>
      <c r="M102" s="3"/>
      <c r="N102" s="143"/>
      <c r="O102" s="67">
        <f t="shared" si="305"/>
        <v>0</v>
      </c>
      <c r="Q102" s="585"/>
      <c r="R102" s="186" t="s">
        <v>58</v>
      </c>
      <c r="S102" s="3"/>
      <c r="T102" s="3"/>
      <c r="U102" s="3"/>
      <c r="V102" s="3"/>
      <c r="W102" s="3"/>
      <c r="X102" s="3"/>
      <c r="Y102" s="3"/>
      <c r="Z102" s="3"/>
      <c r="AA102" s="3"/>
      <c r="AB102" s="3"/>
      <c r="AC102" s="3"/>
      <c r="AD102" s="143"/>
      <c r="AE102" s="67">
        <f t="shared" si="306"/>
        <v>0</v>
      </c>
      <c r="AG102" s="585"/>
      <c r="AH102" s="186" t="s">
        <v>58</v>
      </c>
      <c r="AI102" s="3"/>
      <c r="AJ102" s="3"/>
      <c r="AK102" s="3"/>
      <c r="AL102" s="3"/>
      <c r="AM102" s="3"/>
      <c r="AN102" s="3"/>
      <c r="AO102" s="3"/>
      <c r="AP102" s="3"/>
      <c r="AQ102" s="3"/>
      <c r="AR102" s="3"/>
      <c r="AS102" s="3"/>
      <c r="AT102" s="143"/>
      <c r="AU102" s="67">
        <f t="shared" si="307"/>
        <v>0</v>
      </c>
      <c r="AW102" s="585"/>
      <c r="AX102" s="186" t="s">
        <v>58</v>
      </c>
      <c r="AY102" s="3"/>
      <c r="AZ102" s="3"/>
      <c r="BA102" s="3"/>
      <c r="BB102" s="3"/>
      <c r="BC102" s="3"/>
      <c r="BD102" s="3"/>
      <c r="BE102" s="3"/>
      <c r="BF102" s="3"/>
      <c r="BG102" s="3"/>
      <c r="BH102" s="3"/>
      <c r="BI102" s="3"/>
      <c r="BJ102" s="143"/>
      <c r="BK102" s="67">
        <f t="shared" si="308"/>
        <v>0</v>
      </c>
    </row>
    <row r="103" spans="1:64" x14ac:dyDescent="0.25">
      <c r="A103" s="585"/>
      <c r="B103" s="186" t="s">
        <v>57</v>
      </c>
      <c r="C103" s="3"/>
      <c r="D103" s="3"/>
      <c r="E103" s="3"/>
      <c r="F103" s="3"/>
      <c r="G103" s="3"/>
      <c r="H103" s="3"/>
      <c r="I103" s="3"/>
      <c r="J103" s="3"/>
      <c r="K103" s="3"/>
      <c r="L103" s="3"/>
      <c r="M103" s="3"/>
      <c r="N103" s="143"/>
      <c r="O103" s="67">
        <f t="shared" si="305"/>
        <v>0</v>
      </c>
      <c r="Q103" s="585"/>
      <c r="R103" s="186" t="s">
        <v>57</v>
      </c>
      <c r="S103" s="3"/>
      <c r="T103" s="3"/>
      <c r="U103" s="3"/>
      <c r="V103" s="3"/>
      <c r="W103" s="3"/>
      <c r="X103" s="3"/>
      <c r="Y103" s="3"/>
      <c r="Z103" s="3"/>
      <c r="AA103" s="3"/>
      <c r="AB103" s="3"/>
      <c r="AC103" s="3"/>
      <c r="AD103" s="143"/>
      <c r="AE103" s="67">
        <f t="shared" si="306"/>
        <v>0</v>
      </c>
      <c r="AG103" s="585"/>
      <c r="AH103" s="186" t="s">
        <v>57</v>
      </c>
      <c r="AI103" s="3"/>
      <c r="AJ103" s="3"/>
      <c r="AK103" s="3"/>
      <c r="AL103" s="3"/>
      <c r="AM103" s="3"/>
      <c r="AN103" s="3"/>
      <c r="AO103" s="3"/>
      <c r="AP103" s="3"/>
      <c r="AQ103" s="3"/>
      <c r="AR103" s="3"/>
      <c r="AS103" s="3"/>
      <c r="AT103" s="143"/>
      <c r="AU103" s="67">
        <f t="shared" si="307"/>
        <v>0</v>
      </c>
      <c r="AW103" s="585"/>
      <c r="AX103" s="186" t="s">
        <v>57</v>
      </c>
      <c r="AY103" s="3"/>
      <c r="AZ103" s="3"/>
      <c r="BA103" s="3"/>
      <c r="BB103" s="3"/>
      <c r="BC103" s="3"/>
      <c r="BD103" s="3"/>
      <c r="BE103" s="3"/>
      <c r="BF103" s="3"/>
      <c r="BG103" s="3"/>
      <c r="BH103" s="3"/>
      <c r="BI103" s="3"/>
      <c r="BJ103" s="143"/>
      <c r="BK103" s="67">
        <f t="shared" si="308"/>
        <v>0</v>
      </c>
    </row>
    <row r="104" spans="1:64" x14ac:dyDescent="0.25">
      <c r="A104" s="585"/>
      <c r="B104" s="186" t="s">
        <v>56</v>
      </c>
      <c r="C104" s="3"/>
      <c r="D104" s="3"/>
      <c r="E104" s="3"/>
      <c r="F104" s="3"/>
      <c r="G104" s="3"/>
      <c r="H104" s="3"/>
      <c r="I104" s="3"/>
      <c r="J104" s="3"/>
      <c r="K104" s="3"/>
      <c r="L104" s="3"/>
      <c r="M104" s="3"/>
      <c r="N104" s="143"/>
      <c r="O104" s="67">
        <f t="shared" si="305"/>
        <v>0</v>
      </c>
      <c r="Q104" s="585"/>
      <c r="R104" s="186" t="s">
        <v>56</v>
      </c>
      <c r="S104" s="3"/>
      <c r="T104" s="3"/>
      <c r="U104" s="3"/>
      <c r="V104" s="3"/>
      <c r="W104" s="3"/>
      <c r="X104" s="3"/>
      <c r="Y104" s="3"/>
      <c r="Z104" s="3"/>
      <c r="AA104" s="3"/>
      <c r="AB104" s="3"/>
      <c r="AC104" s="3"/>
      <c r="AD104" s="143"/>
      <c r="AE104" s="67">
        <f t="shared" si="306"/>
        <v>0</v>
      </c>
      <c r="AG104" s="585"/>
      <c r="AH104" s="186" t="s">
        <v>56</v>
      </c>
      <c r="AI104" s="3"/>
      <c r="AJ104" s="3"/>
      <c r="AK104" s="3"/>
      <c r="AL104" s="3"/>
      <c r="AM104" s="3"/>
      <c r="AN104" s="3"/>
      <c r="AO104" s="3"/>
      <c r="AP104" s="3"/>
      <c r="AQ104" s="3"/>
      <c r="AR104" s="3"/>
      <c r="AS104" s="3"/>
      <c r="AT104" s="143"/>
      <c r="AU104" s="67">
        <f t="shared" si="307"/>
        <v>0</v>
      </c>
      <c r="AW104" s="585"/>
      <c r="AX104" s="186" t="s">
        <v>56</v>
      </c>
      <c r="AY104" s="3"/>
      <c r="AZ104" s="3"/>
      <c r="BA104" s="3"/>
      <c r="BB104" s="3"/>
      <c r="BC104" s="3"/>
      <c r="BD104" s="3"/>
      <c r="BE104" s="3"/>
      <c r="BF104" s="3"/>
      <c r="BG104" s="3"/>
      <c r="BH104" s="3"/>
      <c r="BI104" s="3"/>
      <c r="BJ104" s="143"/>
      <c r="BK104" s="67">
        <f t="shared" si="308"/>
        <v>0</v>
      </c>
    </row>
    <row r="105" spans="1:64" x14ac:dyDescent="0.25">
      <c r="A105" s="585"/>
      <c r="B105" s="186" t="s">
        <v>55</v>
      </c>
      <c r="C105" s="3"/>
      <c r="D105" s="3"/>
      <c r="E105" s="3"/>
      <c r="F105" s="3"/>
      <c r="G105" s="3"/>
      <c r="H105" s="3"/>
      <c r="I105" s="3"/>
      <c r="J105" s="3"/>
      <c r="K105" s="3"/>
      <c r="L105" s="3"/>
      <c r="M105" s="3"/>
      <c r="N105" s="143"/>
      <c r="O105" s="67">
        <f t="shared" si="305"/>
        <v>0</v>
      </c>
      <c r="Q105" s="585"/>
      <c r="R105" s="186" t="s">
        <v>55</v>
      </c>
      <c r="S105" s="3"/>
      <c r="T105" s="3"/>
      <c r="U105" s="3"/>
      <c r="V105" s="3"/>
      <c r="W105" s="3"/>
      <c r="X105" s="3"/>
      <c r="Y105" s="3"/>
      <c r="Z105" s="3"/>
      <c r="AA105" s="3"/>
      <c r="AB105" s="3"/>
      <c r="AC105" s="3"/>
      <c r="AD105" s="143"/>
      <c r="AE105" s="67">
        <f t="shared" si="306"/>
        <v>0</v>
      </c>
      <c r="AG105" s="585"/>
      <c r="AH105" s="186" t="s">
        <v>55</v>
      </c>
      <c r="AI105" s="3"/>
      <c r="AJ105" s="3"/>
      <c r="AK105" s="3"/>
      <c r="AL105" s="3"/>
      <c r="AM105" s="3"/>
      <c r="AN105" s="3"/>
      <c r="AO105" s="3"/>
      <c r="AP105" s="3"/>
      <c r="AQ105" s="3"/>
      <c r="AR105" s="3"/>
      <c r="AS105" s="3"/>
      <c r="AT105" s="143"/>
      <c r="AU105" s="67">
        <f t="shared" si="307"/>
        <v>0</v>
      </c>
      <c r="AW105" s="585"/>
      <c r="AX105" s="186" t="s">
        <v>55</v>
      </c>
      <c r="AY105" s="3"/>
      <c r="AZ105" s="3"/>
      <c r="BA105" s="3"/>
      <c r="BB105" s="3"/>
      <c r="BC105" s="3"/>
      <c r="BD105" s="3"/>
      <c r="BE105" s="3"/>
      <c r="BF105" s="3"/>
      <c r="BG105" s="3"/>
      <c r="BH105" s="3"/>
      <c r="BI105" s="3"/>
      <c r="BJ105" s="143"/>
      <c r="BK105" s="67">
        <f t="shared" si="308"/>
        <v>0</v>
      </c>
    </row>
    <row r="106" spans="1:64" x14ac:dyDescent="0.25">
      <c r="A106" s="585"/>
      <c r="B106" s="186" t="s">
        <v>54</v>
      </c>
      <c r="C106" s="3"/>
      <c r="D106" s="3"/>
      <c r="E106" s="3"/>
      <c r="F106" s="3"/>
      <c r="G106" s="3"/>
      <c r="H106" s="3"/>
      <c r="I106" s="3"/>
      <c r="J106" s="3"/>
      <c r="K106" s="3"/>
      <c r="L106" s="3"/>
      <c r="M106" s="3"/>
      <c r="N106" s="143"/>
      <c r="O106" s="67">
        <f t="shared" si="305"/>
        <v>0</v>
      </c>
      <c r="Q106" s="585"/>
      <c r="R106" s="186" t="s">
        <v>54</v>
      </c>
      <c r="S106" s="3"/>
      <c r="T106" s="3"/>
      <c r="U106" s="3"/>
      <c r="V106" s="3"/>
      <c r="W106" s="3"/>
      <c r="X106" s="3"/>
      <c r="Y106" s="3"/>
      <c r="Z106" s="3"/>
      <c r="AA106" s="3"/>
      <c r="AB106" s="3"/>
      <c r="AC106" s="3"/>
      <c r="AD106" s="143"/>
      <c r="AE106" s="67">
        <f t="shared" si="306"/>
        <v>0</v>
      </c>
      <c r="AG106" s="585"/>
      <c r="AH106" s="186" t="s">
        <v>54</v>
      </c>
      <c r="AI106" s="3"/>
      <c r="AJ106" s="3"/>
      <c r="AK106" s="3"/>
      <c r="AL106" s="3"/>
      <c r="AM106" s="3"/>
      <c r="AN106" s="3"/>
      <c r="AO106" s="3"/>
      <c r="AP106" s="3"/>
      <c r="AQ106" s="3"/>
      <c r="AR106" s="3"/>
      <c r="AS106" s="3"/>
      <c r="AT106" s="143"/>
      <c r="AU106" s="67">
        <f t="shared" si="307"/>
        <v>0</v>
      </c>
      <c r="AW106" s="585"/>
      <c r="AX106" s="186" t="s">
        <v>54</v>
      </c>
      <c r="AY106" s="3"/>
      <c r="AZ106" s="3"/>
      <c r="BA106" s="3"/>
      <c r="BB106" s="3"/>
      <c r="BC106" s="3"/>
      <c r="BD106" s="3"/>
      <c r="BE106" s="3"/>
      <c r="BF106" s="3"/>
      <c r="BG106" s="3"/>
      <c r="BH106" s="3"/>
      <c r="BI106" s="3"/>
      <c r="BJ106" s="143"/>
      <c r="BK106" s="67">
        <f t="shared" si="308"/>
        <v>0</v>
      </c>
    </row>
    <row r="107" spans="1:64" x14ac:dyDescent="0.25">
      <c r="A107" s="585"/>
      <c r="B107" s="186" t="s">
        <v>53</v>
      </c>
      <c r="C107" s="3"/>
      <c r="D107" s="3"/>
      <c r="E107" s="3"/>
      <c r="F107" s="3"/>
      <c r="G107" s="3"/>
      <c r="H107" s="3"/>
      <c r="I107" s="3"/>
      <c r="J107" s="3"/>
      <c r="K107" s="3"/>
      <c r="L107" s="3"/>
      <c r="M107" s="3"/>
      <c r="N107" s="143"/>
      <c r="O107" s="67">
        <f t="shared" si="305"/>
        <v>0</v>
      </c>
      <c r="Q107" s="585"/>
      <c r="R107" s="186" t="s">
        <v>53</v>
      </c>
      <c r="S107" s="3"/>
      <c r="T107" s="3"/>
      <c r="U107" s="3"/>
      <c r="V107" s="3"/>
      <c r="W107" s="3"/>
      <c r="X107" s="3"/>
      <c r="Y107" s="3"/>
      <c r="Z107" s="3"/>
      <c r="AA107" s="3"/>
      <c r="AB107" s="3"/>
      <c r="AC107" s="3"/>
      <c r="AD107" s="143"/>
      <c r="AE107" s="67">
        <f t="shared" si="306"/>
        <v>0</v>
      </c>
      <c r="AG107" s="585"/>
      <c r="AH107" s="186" t="s">
        <v>53</v>
      </c>
      <c r="AI107" s="3"/>
      <c r="AJ107" s="3"/>
      <c r="AK107" s="3"/>
      <c r="AL107" s="3"/>
      <c r="AM107" s="3"/>
      <c r="AN107" s="3"/>
      <c r="AO107" s="3"/>
      <c r="AP107" s="3"/>
      <c r="AQ107" s="3"/>
      <c r="AR107" s="3"/>
      <c r="AS107" s="3"/>
      <c r="AT107" s="143"/>
      <c r="AU107" s="67">
        <f t="shared" si="307"/>
        <v>0</v>
      </c>
      <c r="AW107" s="585"/>
      <c r="AX107" s="186" t="s">
        <v>53</v>
      </c>
      <c r="AY107" s="3"/>
      <c r="AZ107" s="3"/>
      <c r="BA107" s="3"/>
      <c r="BB107" s="3"/>
      <c r="BC107" s="3"/>
      <c r="BD107" s="3"/>
      <c r="BE107" s="3"/>
      <c r="BF107" s="3"/>
      <c r="BG107" s="3"/>
      <c r="BH107" s="3"/>
      <c r="BI107" s="3"/>
      <c r="BJ107" s="143"/>
      <c r="BK107" s="67">
        <f t="shared" si="308"/>
        <v>0</v>
      </c>
    </row>
    <row r="108" spans="1:64" x14ac:dyDescent="0.25">
      <c r="A108" s="585"/>
      <c r="B108" s="186" t="s">
        <v>52</v>
      </c>
      <c r="C108" s="3"/>
      <c r="D108" s="3"/>
      <c r="E108" s="3"/>
      <c r="F108" s="3"/>
      <c r="G108" s="3"/>
      <c r="H108" s="3"/>
      <c r="I108" s="3"/>
      <c r="J108" s="3">
        <v>1180.8153149448688</v>
      </c>
      <c r="K108" s="3">
        <v>752.25433551506035</v>
      </c>
      <c r="L108" s="3"/>
      <c r="M108" s="3"/>
      <c r="N108" s="143">
        <v>0</v>
      </c>
      <c r="O108" s="67">
        <f t="shared" si="305"/>
        <v>1933.0696504599291</v>
      </c>
      <c r="Q108" s="585"/>
      <c r="R108" s="186" t="s">
        <v>52</v>
      </c>
      <c r="S108" s="3"/>
      <c r="T108" s="3"/>
      <c r="U108" s="3"/>
      <c r="V108" s="3"/>
      <c r="W108" s="3"/>
      <c r="X108" s="3"/>
      <c r="Y108" s="3"/>
      <c r="Z108" s="3">
        <v>64032.525499087147</v>
      </c>
      <c r="AA108" s="3">
        <v>42799.104593773132</v>
      </c>
      <c r="AB108" s="3"/>
      <c r="AC108" s="3"/>
      <c r="AD108" s="143">
        <v>609.20210738433548</v>
      </c>
      <c r="AE108" s="67">
        <f t="shared" si="306"/>
        <v>107440.83220024462</v>
      </c>
      <c r="AG108" s="585"/>
      <c r="AH108" s="186" t="s">
        <v>52</v>
      </c>
      <c r="AI108" s="3"/>
      <c r="AJ108" s="3"/>
      <c r="AK108" s="3"/>
      <c r="AL108" s="3"/>
      <c r="AM108" s="3"/>
      <c r="AN108" s="3"/>
      <c r="AO108" s="3"/>
      <c r="AP108" s="3">
        <v>72772.650441928199</v>
      </c>
      <c r="AQ108" s="3">
        <v>115025.93507604103</v>
      </c>
      <c r="AR108" s="3"/>
      <c r="AS108" s="3"/>
      <c r="AT108" s="143">
        <v>5181.7540576278743</v>
      </c>
      <c r="AU108" s="67">
        <f t="shared" si="307"/>
        <v>192980.33957559709</v>
      </c>
      <c r="AW108" s="585"/>
      <c r="AX108" s="186" t="s">
        <v>52</v>
      </c>
      <c r="AY108" s="3"/>
      <c r="AZ108" s="3"/>
      <c r="BA108" s="3"/>
      <c r="BB108" s="3"/>
      <c r="BC108" s="3"/>
      <c r="BD108" s="3"/>
      <c r="BE108" s="3"/>
      <c r="BF108" s="3">
        <v>108930.20523319856</v>
      </c>
      <c r="BG108" s="3">
        <v>132324.55371835022</v>
      </c>
      <c r="BH108" s="3"/>
      <c r="BI108" s="3"/>
      <c r="BJ108" s="143">
        <v>5113.1469226991403</v>
      </c>
      <c r="BK108" s="67">
        <f t="shared" si="308"/>
        <v>246367.90587424792</v>
      </c>
    </row>
    <row r="109" spans="1:64" x14ac:dyDescent="0.25">
      <c r="A109" s="585"/>
      <c r="B109" s="186" t="s">
        <v>51</v>
      </c>
      <c r="C109" s="3"/>
      <c r="D109" s="3"/>
      <c r="E109" s="3"/>
      <c r="F109" s="3"/>
      <c r="G109" s="3"/>
      <c r="H109" s="3"/>
      <c r="I109" s="3"/>
      <c r="J109" s="3"/>
      <c r="K109" s="3"/>
      <c r="L109" s="3"/>
      <c r="M109" s="3"/>
      <c r="N109" s="143"/>
      <c r="O109" s="67">
        <f t="shared" si="305"/>
        <v>0</v>
      </c>
      <c r="Q109" s="585"/>
      <c r="R109" s="186" t="s">
        <v>51</v>
      </c>
      <c r="S109" s="3"/>
      <c r="T109" s="3"/>
      <c r="U109" s="3"/>
      <c r="V109" s="3"/>
      <c r="W109" s="3"/>
      <c r="X109" s="3"/>
      <c r="Y109" s="3"/>
      <c r="Z109" s="3"/>
      <c r="AA109" s="3"/>
      <c r="AB109" s="3"/>
      <c r="AC109" s="3"/>
      <c r="AD109" s="143"/>
      <c r="AE109" s="67">
        <f t="shared" si="306"/>
        <v>0</v>
      </c>
      <c r="AG109" s="585"/>
      <c r="AH109" s="186" t="s">
        <v>51</v>
      </c>
      <c r="AI109" s="3"/>
      <c r="AJ109" s="3"/>
      <c r="AK109" s="3"/>
      <c r="AL109" s="3"/>
      <c r="AM109" s="3"/>
      <c r="AN109" s="3"/>
      <c r="AO109" s="3"/>
      <c r="AP109" s="3"/>
      <c r="AQ109" s="3"/>
      <c r="AR109" s="3"/>
      <c r="AS109" s="3"/>
      <c r="AT109" s="143"/>
      <c r="AU109" s="67">
        <f t="shared" si="307"/>
        <v>0</v>
      </c>
      <c r="AW109" s="585"/>
      <c r="AX109" s="186" t="s">
        <v>51</v>
      </c>
      <c r="AY109" s="3"/>
      <c r="AZ109" s="3"/>
      <c r="BA109" s="3"/>
      <c r="BB109" s="3"/>
      <c r="BC109" s="3"/>
      <c r="BD109" s="3"/>
      <c r="BE109" s="3"/>
      <c r="BF109" s="3"/>
      <c r="BG109" s="3"/>
      <c r="BH109" s="3"/>
      <c r="BI109" s="3"/>
      <c r="BJ109" s="143"/>
      <c r="BK109" s="67">
        <f t="shared" si="308"/>
        <v>0</v>
      </c>
    </row>
    <row r="110" spans="1:64" x14ac:dyDescent="0.25">
      <c r="A110" s="585"/>
      <c r="B110" s="186" t="s">
        <v>50</v>
      </c>
      <c r="C110" s="3"/>
      <c r="D110" s="3"/>
      <c r="E110" s="3"/>
      <c r="F110" s="3"/>
      <c r="G110" s="3"/>
      <c r="H110" s="3"/>
      <c r="I110" s="3"/>
      <c r="J110" s="3"/>
      <c r="K110" s="3"/>
      <c r="L110" s="3"/>
      <c r="M110" s="3"/>
      <c r="N110" s="143"/>
      <c r="O110" s="67">
        <f t="shared" si="305"/>
        <v>0</v>
      </c>
      <c r="Q110" s="585"/>
      <c r="R110" s="186" t="s">
        <v>50</v>
      </c>
      <c r="S110" s="3"/>
      <c r="T110" s="3"/>
      <c r="U110" s="3"/>
      <c r="V110" s="3"/>
      <c r="W110" s="3"/>
      <c r="X110" s="3"/>
      <c r="Y110" s="3"/>
      <c r="Z110" s="3"/>
      <c r="AA110" s="3"/>
      <c r="AB110" s="3"/>
      <c r="AC110" s="3"/>
      <c r="AD110" s="143"/>
      <c r="AE110" s="67">
        <f t="shared" si="306"/>
        <v>0</v>
      </c>
      <c r="AG110" s="585"/>
      <c r="AH110" s="186" t="s">
        <v>50</v>
      </c>
      <c r="AI110" s="3"/>
      <c r="AJ110" s="3"/>
      <c r="AK110" s="3"/>
      <c r="AL110" s="3"/>
      <c r="AM110" s="3"/>
      <c r="AN110" s="3"/>
      <c r="AO110" s="3"/>
      <c r="AP110" s="3"/>
      <c r="AQ110" s="3"/>
      <c r="AR110" s="3"/>
      <c r="AS110" s="3"/>
      <c r="AT110" s="143"/>
      <c r="AU110" s="67">
        <f t="shared" si="307"/>
        <v>0</v>
      </c>
      <c r="AW110" s="585"/>
      <c r="AX110" s="186" t="s">
        <v>50</v>
      </c>
      <c r="AY110" s="3"/>
      <c r="AZ110" s="3"/>
      <c r="BA110" s="3"/>
      <c r="BB110" s="3"/>
      <c r="BC110" s="3"/>
      <c r="BD110" s="3"/>
      <c r="BE110" s="3"/>
      <c r="BF110" s="3"/>
      <c r="BG110" s="3"/>
      <c r="BH110" s="3"/>
      <c r="BI110" s="3"/>
      <c r="BJ110" s="143"/>
      <c r="BK110" s="67">
        <f t="shared" si="308"/>
        <v>0</v>
      </c>
    </row>
    <row r="111" spans="1:64" x14ac:dyDescent="0.25">
      <c r="A111" s="585"/>
      <c r="B111" s="186" t="s">
        <v>49</v>
      </c>
      <c r="C111" s="3"/>
      <c r="D111" s="3"/>
      <c r="E111" s="3"/>
      <c r="F111" s="3"/>
      <c r="G111" s="3"/>
      <c r="H111" s="3"/>
      <c r="I111" s="3"/>
      <c r="J111" s="3"/>
      <c r="K111" s="3"/>
      <c r="L111" s="3"/>
      <c r="M111" s="3"/>
      <c r="N111" s="143"/>
      <c r="O111" s="67">
        <f t="shared" si="305"/>
        <v>0</v>
      </c>
      <c r="Q111" s="585"/>
      <c r="R111" s="186" t="s">
        <v>49</v>
      </c>
      <c r="S111" s="3"/>
      <c r="T111" s="3"/>
      <c r="U111" s="3"/>
      <c r="V111" s="3"/>
      <c r="W111" s="3"/>
      <c r="X111" s="3"/>
      <c r="Y111" s="3"/>
      <c r="Z111" s="3"/>
      <c r="AA111" s="3"/>
      <c r="AB111" s="3"/>
      <c r="AC111" s="3"/>
      <c r="AD111" s="143"/>
      <c r="AE111" s="67">
        <f t="shared" si="306"/>
        <v>0</v>
      </c>
      <c r="AG111" s="585"/>
      <c r="AH111" s="186" t="s">
        <v>49</v>
      </c>
      <c r="AI111" s="3"/>
      <c r="AJ111" s="3"/>
      <c r="AK111" s="3"/>
      <c r="AL111" s="3"/>
      <c r="AM111" s="3"/>
      <c r="AN111" s="3"/>
      <c r="AO111" s="3"/>
      <c r="AP111" s="3"/>
      <c r="AQ111" s="3"/>
      <c r="AR111" s="3"/>
      <c r="AS111" s="3"/>
      <c r="AT111" s="143"/>
      <c r="AU111" s="67">
        <f t="shared" si="307"/>
        <v>0</v>
      </c>
      <c r="AW111" s="585"/>
      <c r="AX111" s="186" t="s">
        <v>49</v>
      </c>
      <c r="AY111" s="3"/>
      <c r="AZ111" s="3"/>
      <c r="BA111" s="3"/>
      <c r="BB111" s="3"/>
      <c r="BC111" s="3"/>
      <c r="BD111" s="3"/>
      <c r="BE111" s="3"/>
      <c r="BF111" s="3"/>
      <c r="BG111" s="3"/>
      <c r="BH111" s="3"/>
      <c r="BI111" s="3"/>
      <c r="BJ111" s="143"/>
      <c r="BK111" s="67">
        <f t="shared" si="308"/>
        <v>0</v>
      </c>
    </row>
    <row r="112" spans="1:64" ht="15.75" thickBot="1" x14ac:dyDescent="0.3">
      <c r="A112" s="586"/>
      <c r="B112" s="186" t="s">
        <v>48</v>
      </c>
      <c r="C112" s="3"/>
      <c r="D112" s="3"/>
      <c r="E112" s="3"/>
      <c r="F112" s="3"/>
      <c r="G112" s="3"/>
      <c r="H112" s="3"/>
      <c r="I112" s="3"/>
      <c r="J112" s="3"/>
      <c r="K112" s="3"/>
      <c r="L112" s="3"/>
      <c r="M112" s="3"/>
      <c r="N112" s="143"/>
      <c r="O112" s="67">
        <f t="shared" si="305"/>
        <v>0</v>
      </c>
      <c r="Q112" s="586"/>
      <c r="R112" s="186" t="s">
        <v>48</v>
      </c>
      <c r="S112" s="3"/>
      <c r="T112" s="3"/>
      <c r="U112" s="3"/>
      <c r="V112" s="3"/>
      <c r="W112" s="3"/>
      <c r="X112" s="3"/>
      <c r="Y112" s="3"/>
      <c r="Z112" s="3"/>
      <c r="AA112" s="3"/>
      <c r="AB112" s="3"/>
      <c r="AC112" s="3"/>
      <c r="AD112" s="143"/>
      <c r="AE112" s="67">
        <f t="shared" si="306"/>
        <v>0</v>
      </c>
      <c r="AG112" s="586"/>
      <c r="AH112" s="186" t="s">
        <v>48</v>
      </c>
      <c r="AI112" s="3"/>
      <c r="AJ112" s="3"/>
      <c r="AK112" s="3"/>
      <c r="AL112" s="3"/>
      <c r="AM112" s="3"/>
      <c r="AN112" s="3"/>
      <c r="AO112" s="3"/>
      <c r="AP112" s="3"/>
      <c r="AQ112" s="3"/>
      <c r="AR112" s="3"/>
      <c r="AS112" s="3"/>
      <c r="AT112" s="143"/>
      <c r="AU112" s="67">
        <f t="shared" si="307"/>
        <v>0</v>
      </c>
      <c r="AW112" s="586"/>
      <c r="AX112" s="186" t="s">
        <v>48</v>
      </c>
      <c r="AY112" s="3"/>
      <c r="AZ112" s="3"/>
      <c r="BA112" s="3"/>
      <c r="BB112" s="3"/>
      <c r="BC112" s="3"/>
      <c r="BD112" s="3"/>
      <c r="BE112" s="3"/>
      <c r="BF112" s="3"/>
      <c r="BG112" s="3"/>
      <c r="BH112" s="3"/>
      <c r="BI112" s="3"/>
      <c r="BJ112" s="143"/>
      <c r="BK112" s="67">
        <f t="shared" si="308"/>
        <v>0</v>
      </c>
    </row>
    <row r="113" spans="1:64" ht="15.75" thickBot="1" x14ac:dyDescent="0.3">
      <c r="B113" s="187" t="s">
        <v>42</v>
      </c>
      <c r="C113" s="178">
        <f>SUM(C100:C112)</f>
        <v>0</v>
      </c>
      <c r="D113" s="178">
        <f t="shared" ref="D113" si="309">SUM(D100:D112)</f>
        <v>0</v>
      </c>
      <c r="E113" s="178">
        <f t="shared" ref="E113" si="310">SUM(E100:E112)</f>
        <v>0</v>
      </c>
      <c r="F113" s="178">
        <f t="shared" ref="F113" si="311">SUM(F100:F112)</f>
        <v>0</v>
      </c>
      <c r="G113" s="178">
        <f t="shared" ref="G113" si="312">SUM(G100:G112)</f>
        <v>0</v>
      </c>
      <c r="H113" s="178">
        <f t="shared" ref="H113" si="313">SUM(H100:H112)</f>
        <v>0</v>
      </c>
      <c r="I113" s="178">
        <f t="shared" ref="I113" si="314">SUM(I100:I112)</f>
        <v>0</v>
      </c>
      <c r="J113" s="178">
        <f t="shared" ref="J113" si="315">SUM(J100:J112)</f>
        <v>1180.8153149448688</v>
      </c>
      <c r="K113" s="178">
        <f t="shared" ref="K113" si="316">SUM(K100:K112)</f>
        <v>752.25433551506035</v>
      </c>
      <c r="L113" s="178">
        <f t="shared" ref="L113" si="317">SUM(L100:L112)</f>
        <v>0</v>
      </c>
      <c r="M113" s="178">
        <f t="shared" ref="M113" si="318">SUM(M100:M112)</f>
        <v>0</v>
      </c>
      <c r="N113" s="189">
        <f t="shared" ref="N113" si="319">SUM(N100:N112)</f>
        <v>0</v>
      </c>
      <c r="O113" s="70">
        <f t="shared" si="305"/>
        <v>1933.0696504599291</v>
      </c>
      <c r="P113" s="284">
        <f>SUM(C100:N112)</f>
        <v>1933.0696504599291</v>
      </c>
      <c r="Q113" s="71"/>
      <c r="R113" s="187" t="s">
        <v>42</v>
      </c>
      <c r="S113" s="178">
        <f>SUM(S100:S112)</f>
        <v>0</v>
      </c>
      <c r="T113" s="178">
        <f t="shared" ref="T113" si="320">SUM(T100:T112)</f>
        <v>0</v>
      </c>
      <c r="U113" s="178">
        <f t="shared" ref="U113" si="321">SUM(U100:U112)</f>
        <v>0</v>
      </c>
      <c r="V113" s="178">
        <f t="shared" ref="V113" si="322">SUM(V100:V112)</f>
        <v>0</v>
      </c>
      <c r="W113" s="178">
        <f t="shared" ref="W113" si="323">SUM(W100:W112)</f>
        <v>0</v>
      </c>
      <c r="X113" s="178">
        <f t="shared" ref="X113" si="324">SUM(X100:X112)</f>
        <v>0</v>
      </c>
      <c r="Y113" s="178">
        <f t="shared" ref="Y113" si="325">SUM(Y100:Y112)</f>
        <v>0</v>
      </c>
      <c r="Z113" s="178">
        <f t="shared" ref="Z113" si="326">SUM(Z100:Z112)</f>
        <v>64032.525499087147</v>
      </c>
      <c r="AA113" s="178">
        <f t="shared" ref="AA113" si="327">SUM(AA100:AA112)</f>
        <v>42799.104593773132</v>
      </c>
      <c r="AB113" s="178">
        <f t="shared" ref="AB113" si="328">SUM(AB100:AB112)</f>
        <v>0</v>
      </c>
      <c r="AC113" s="178">
        <f t="shared" ref="AC113" si="329">SUM(AC100:AC112)</f>
        <v>0</v>
      </c>
      <c r="AD113" s="189">
        <f t="shared" ref="AD113" si="330">SUM(AD100:AD112)</f>
        <v>609.20210738433548</v>
      </c>
      <c r="AE113" s="70">
        <f t="shared" si="306"/>
        <v>107440.83220024462</v>
      </c>
      <c r="AF113" s="284">
        <f>SUM(S100:AD112)</f>
        <v>107440.83220024462</v>
      </c>
      <c r="AG113" s="71"/>
      <c r="AH113" s="187" t="s">
        <v>42</v>
      </c>
      <c r="AI113" s="178">
        <f>SUM(AI100:AI112)</f>
        <v>0</v>
      </c>
      <c r="AJ113" s="178">
        <f t="shared" ref="AJ113" si="331">SUM(AJ100:AJ112)</f>
        <v>0</v>
      </c>
      <c r="AK113" s="178">
        <f t="shared" ref="AK113" si="332">SUM(AK100:AK112)</f>
        <v>0</v>
      </c>
      <c r="AL113" s="178">
        <f t="shared" ref="AL113" si="333">SUM(AL100:AL112)</f>
        <v>0</v>
      </c>
      <c r="AM113" s="178">
        <f t="shared" ref="AM113" si="334">SUM(AM100:AM112)</f>
        <v>0</v>
      </c>
      <c r="AN113" s="178">
        <f t="shared" ref="AN113" si="335">SUM(AN100:AN112)</f>
        <v>0</v>
      </c>
      <c r="AO113" s="178">
        <f t="shared" ref="AO113" si="336">SUM(AO100:AO112)</f>
        <v>0</v>
      </c>
      <c r="AP113" s="178">
        <f t="shared" ref="AP113" si="337">SUM(AP100:AP112)</f>
        <v>72772.650441928199</v>
      </c>
      <c r="AQ113" s="178">
        <f t="shared" ref="AQ113" si="338">SUM(AQ100:AQ112)</f>
        <v>115025.93507604103</v>
      </c>
      <c r="AR113" s="178">
        <f t="shared" ref="AR113" si="339">SUM(AR100:AR112)</f>
        <v>0</v>
      </c>
      <c r="AS113" s="178">
        <f t="shared" ref="AS113" si="340">SUM(AS100:AS112)</f>
        <v>0</v>
      </c>
      <c r="AT113" s="189">
        <f t="shared" ref="AT113" si="341">SUM(AT100:AT112)</f>
        <v>5181.7540576278743</v>
      </c>
      <c r="AU113" s="70">
        <f t="shared" si="307"/>
        <v>192980.33957559709</v>
      </c>
      <c r="AV113" s="284">
        <f>SUM(AI100:AT112)</f>
        <v>192980.33957559709</v>
      </c>
      <c r="AW113" s="71"/>
      <c r="AX113" s="187" t="s">
        <v>42</v>
      </c>
      <c r="AY113" s="178">
        <f>SUM(AY100:AY112)</f>
        <v>0</v>
      </c>
      <c r="AZ113" s="178">
        <f t="shared" ref="AZ113" si="342">SUM(AZ100:AZ112)</f>
        <v>0</v>
      </c>
      <c r="BA113" s="178">
        <f t="shared" ref="BA113" si="343">SUM(BA100:BA112)</f>
        <v>0</v>
      </c>
      <c r="BB113" s="178">
        <f t="shared" ref="BB113" si="344">SUM(BB100:BB112)</f>
        <v>0</v>
      </c>
      <c r="BC113" s="178">
        <f t="shared" ref="BC113" si="345">SUM(BC100:BC112)</f>
        <v>0</v>
      </c>
      <c r="BD113" s="178">
        <f t="shared" ref="BD113" si="346">SUM(BD100:BD112)</f>
        <v>0</v>
      </c>
      <c r="BE113" s="178">
        <f t="shared" ref="BE113" si="347">SUM(BE100:BE112)</f>
        <v>0</v>
      </c>
      <c r="BF113" s="178">
        <f t="shared" ref="BF113" si="348">SUM(BF100:BF112)</f>
        <v>108930.20523319856</v>
      </c>
      <c r="BG113" s="178">
        <f t="shared" ref="BG113" si="349">SUM(BG100:BG112)</f>
        <v>132324.55371835022</v>
      </c>
      <c r="BH113" s="178">
        <f t="shared" ref="BH113" si="350">SUM(BH100:BH112)</f>
        <v>0</v>
      </c>
      <c r="BI113" s="178">
        <f t="shared" ref="BI113" si="351">SUM(BI100:BI112)</f>
        <v>0</v>
      </c>
      <c r="BJ113" s="189">
        <f t="shared" ref="BJ113" si="352">SUM(BJ100:BJ112)</f>
        <v>5113.1469226991403</v>
      </c>
      <c r="BK113" s="70">
        <f t="shared" si="308"/>
        <v>246367.90587424792</v>
      </c>
      <c r="BL113" s="284">
        <f>SUM(AY100:BJ112)</f>
        <v>246367.90587424792</v>
      </c>
    </row>
    <row r="114" spans="1:64" ht="21.75" thickBot="1" x14ac:dyDescent="0.3">
      <c r="A114" s="72"/>
      <c r="Q114" s="72"/>
      <c r="AG114" s="72"/>
      <c r="AW114" s="72"/>
    </row>
    <row r="115" spans="1:64" ht="21.75" thickBot="1" x14ac:dyDescent="0.3">
      <c r="A115" s="72"/>
      <c r="B115" s="173" t="s">
        <v>35</v>
      </c>
      <c r="C115" s="174">
        <f t="shared" ref="C115:N115" si="353">C$3</f>
        <v>45292</v>
      </c>
      <c r="D115" s="174">
        <f t="shared" si="353"/>
        <v>45323</v>
      </c>
      <c r="E115" s="174">
        <f t="shared" si="353"/>
        <v>45352</v>
      </c>
      <c r="F115" s="174">
        <f t="shared" si="353"/>
        <v>45383</v>
      </c>
      <c r="G115" s="174">
        <f t="shared" si="353"/>
        <v>45413</v>
      </c>
      <c r="H115" s="174">
        <f t="shared" si="353"/>
        <v>45444</v>
      </c>
      <c r="I115" s="174">
        <f t="shared" si="353"/>
        <v>45474</v>
      </c>
      <c r="J115" s="174">
        <f t="shared" si="353"/>
        <v>45505</v>
      </c>
      <c r="K115" s="174">
        <f t="shared" si="353"/>
        <v>45536</v>
      </c>
      <c r="L115" s="174">
        <f t="shared" si="353"/>
        <v>45566</v>
      </c>
      <c r="M115" s="174">
        <f t="shared" si="353"/>
        <v>45597</v>
      </c>
      <c r="N115" s="181" t="str">
        <f t="shared" si="353"/>
        <v>Dec-24 +</v>
      </c>
      <c r="O115" s="175" t="s">
        <v>33</v>
      </c>
      <c r="Q115" s="72"/>
      <c r="R115" s="173" t="s">
        <v>35</v>
      </c>
      <c r="S115" s="174">
        <f t="shared" ref="S115:AD115" si="354">S$3</f>
        <v>45292</v>
      </c>
      <c r="T115" s="174">
        <f t="shared" si="354"/>
        <v>45323</v>
      </c>
      <c r="U115" s="174">
        <f t="shared" si="354"/>
        <v>45352</v>
      </c>
      <c r="V115" s="174">
        <f t="shared" si="354"/>
        <v>45383</v>
      </c>
      <c r="W115" s="174">
        <f t="shared" si="354"/>
        <v>45413</v>
      </c>
      <c r="X115" s="174">
        <f t="shared" si="354"/>
        <v>45444</v>
      </c>
      <c r="Y115" s="174">
        <f t="shared" si="354"/>
        <v>45474</v>
      </c>
      <c r="Z115" s="174">
        <f t="shared" si="354"/>
        <v>45505</v>
      </c>
      <c r="AA115" s="174">
        <f t="shared" si="354"/>
        <v>45536</v>
      </c>
      <c r="AB115" s="174">
        <f t="shared" si="354"/>
        <v>45566</v>
      </c>
      <c r="AC115" s="174">
        <f t="shared" si="354"/>
        <v>45597</v>
      </c>
      <c r="AD115" s="181" t="str">
        <f t="shared" si="354"/>
        <v>Dec-24 +</v>
      </c>
      <c r="AE115" s="175" t="s">
        <v>33</v>
      </c>
      <c r="AG115" s="72"/>
      <c r="AH115" s="173" t="s">
        <v>35</v>
      </c>
      <c r="AI115" s="174">
        <f t="shared" ref="AI115:AT115" si="355">AI$3</f>
        <v>45292</v>
      </c>
      <c r="AJ115" s="174">
        <f t="shared" si="355"/>
        <v>45323</v>
      </c>
      <c r="AK115" s="174">
        <f t="shared" si="355"/>
        <v>45352</v>
      </c>
      <c r="AL115" s="174">
        <f t="shared" si="355"/>
        <v>45383</v>
      </c>
      <c r="AM115" s="174">
        <f t="shared" si="355"/>
        <v>45413</v>
      </c>
      <c r="AN115" s="174">
        <f t="shared" si="355"/>
        <v>45444</v>
      </c>
      <c r="AO115" s="174">
        <f t="shared" si="355"/>
        <v>45474</v>
      </c>
      <c r="AP115" s="174">
        <f t="shared" si="355"/>
        <v>45505</v>
      </c>
      <c r="AQ115" s="174">
        <f t="shared" si="355"/>
        <v>45536</v>
      </c>
      <c r="AR115" s="174">
        <f t="shared" si="355"/>
        <v>45566</v>
      </c>
      <c r="AS115" s="174">
        <f t="shared" si="355"/>
        <v>45597</v>
      </c>
      <c r="AT115" s="181" t="str">
        <f t="shared" si="355"/>
        <v>Dec-24 +</v>
      </c>
      <c r="AU115" s="175" t="s">
        <v>33</v>
      </c>
      <c r="AW115" s="72"/>
      <c r="AX115" s="173" t="s">
        <v>35</v>
      </c>
      <c r="AY115" s="174">
        <f t="shared" ref="AY115:BJ115" si="356">AY$3</f>
        <v>45292</v>
      </c>
      <c r="AZ115" s="174">
        <f t="shared" si="356"/>
        <v>45323</v>
      </c>
      <c r="BA115" s="174">
        <f t="shared" si="356"/>
        <v>45352</v>
      </c>
      <c r="BB115" s="174">
        <f t="shared" si="356"/>
        <v>45383</v>
      </c>
      <c r="BC115" s="174">
        <f t="shared" si="356"/>
        <v>45413</v>
      </c>
      <c r="BD115" s="174">
        <f t="shared" si="356"/>
        <v>45444</v>
      </c>
      <c r="BE115" s="174">
        <f t="shared" si="356"/>
        <v>45474</v>
      </c>
      <c r="BF115" s="174">
        <f t="shared" si="356"/>
        <v>45505</v>
      </c>
      <c r="BG115" s="174">
        <f t="shared" si="356"/>
        <v>45536</v>
      </c>
      <c r="BH115" s="174">
        <f t="shared" si="356"/>
        <v>45566</v>
      </c>
      <c r="BI115" s="174">
        <f t="shared" si="356"/>
        <v>45597</v>
      </c>
      <c r="BJ115" s="181" t="str">
        <f t="shared" si="356"/>
        <v>Dec-24 +</v>
      </c>
      <c r="BK115" s="175" t="s">
        <v>33</v>
      </c>
    </row>
    <row r="116" spans="1:64" ht="15" customHeight="1" x14ac:dyDescent="0.25">
      <c r="A116" s="572" t="s">
        <v>62</v>
      </c>
      <c r="B116" s="186" t="s">
        <v>60</v>
      </c>
      <c r="C116" s="3"/>
      <c r="D116" s="3"/>
      <c r="E116" s="3"/>
      <c r="F116" s="3"/>
      <c r="G116" s="3"/>
      <c r="H116" s="3"/>
      <c r="I116" s="3"/>
      <c r="J116" s="3"/>
      <c r="K116" s="3"/>
      <c r="L116" s="3"/>
      <c r="M116" s="3"/>
      <c r="N116" s="143"/>
      <c r="O116" s="67">
        <f t="shared" ref="O116:O129" si="357">SUM(C116:N116)</f>
        <v>0</v>
      </c>
      <c r="Q116" s="572" t="s">
        <v>62</v>
      </c>
      <c r="R116" s="186" t="s">
        <v>60</v>
      </c>
      <c r="S116" s="3"/>
      <c r="T116" s="3"/>
      <c r="U116" s="3"/>
      <c r="V116" s="3"/>
      <c r="W116" s="3"/>
      <c r="X116" s="3"/>
      <c r="Y116" s="3"/>
      <c r="Z116" s="3"/>
      <c r="AA116" s="3"/>
      <c r="AB116" s="3"/>
      <c r="AC116" s="3"/>
      <c r="AD116" s="143"/>
      <c r="AE116" s="67">
        <f t="shared" ref="AE116:AE129" si="358">SUM(S116:AD116)</f>
        <v>0</v>
      </c>
      <c r="AG116" s="572" t="s">
        <v>62</v>
      </c>
      <c r="AH116" s="186" t="s">
        <v>60</v>
      </c>
      <c r="AI116" s="3"/>
      <c r="AJ116" s="3"/>
      <c r="AK116" s="3"/>
      <c r="AL116" s="3"/>
      <c r="AM116" s="3"/>
      <c r="AN116" s="3"/>
      <c r="AO116" s="3"/>
      <c r="AP116" s="3"/>
      <c r="AQ116" s="3"/>
      <c r="AR116" s="3"/>
      <c r="AS116" s="3"/>
      <c r="AT116" s="143"/>
      <c r="AU116" s="67">
        <f t="shared" ref="AU116:AU129" si="359">SUM(AI116:AT116)</f>
        <v>0</v>
      </c>
      <c r="AW116" s="572" t="s">
        <v>62</v>
      </c>
      <c r="AX116" s="186" t="s">
        <v>60</v>
      </c>
      <c r="AY116" s="3"/>
      <c r="AZ116" s="3"/>
      <c r="BA116" s="3"/>
      <c r="BB116" s="3"/>
      <c r="BC116" s="3"/>
      <c r="BD116" s="3"/>
      <c r="BE116" s="3"/>
      <c r="BF116" s="3"/>
      <c r="BG116" s="3"/>
      <c r="BH116" s="3"/>
      <c r="BI116" s="3"/>
      <c r="BJ116" s="143"/>
      <c r="BK116" s="67">
        <f t="shared" ref="BK116:BK129" si="360">SUM(AY116:BJ116)</f>
        <v>0</v>
      </c>
    </row>
    <row r="117" spans="1:64" x14ac:dyDescent="0.25">
      <c r="A117" s="573"/>
      <c r="B117" s="186" t="s">
        <v>59</v>
      </c>
      <c r="C117" s="3"/>
      <c r="D117" s="3"/>
      <c r="E117" s="3"/>
      <c r="F117" s="3"/>
      <c r="G117" s="3"/>
      <c r="H117" s="3"/>
      <c r="I117" s="3"/>
      <c r="J117" s="3"/>
      <c r="K117" s="3"/>
      <c r="L117" s="3"/>
      <c r="M117" s="3"/>
      <c r="N117" s="143"/>
      <c r="O117" s="67">
        <f t="shared" si="357"/>
        <v>0</v>
      </c>
      <c r="Q117" s="573"/>
      <c r="R117" s="186" t="s">
        <v>59</v>
      </c>
      <c r="S117" s="3"/>
      <c r="T117" s="3"/>
      <c r="U117" s="3"/>
      <c r="V117" s="3"/>
      <c r="W117" s="3"/>
      <c r="X117" s="3"/>
      <c r="Y117" s="3"/>
      <c r="Z117" s="3"/>
      <c r="AA117" s="3"/>
      <c r="AB117" s="3"/>
      <c r="AC117" s="3"/>
      <c r="AD117" s="143"/>
      <c r="AE117" s="67">
        <f t="shared" si="358"/>
        <v>0</v>
      </c>
      <c r="AG117" s="573"/>
      <c r="AH117" s="186" t="s">
        <v>59</v>
      </c>
      <c r="AI117" s="3"/>
      <c r="AJ117" s="3"/>
      <c r="AK117" s="3"/>
      <c r="AL117" s="3"/>
      <c r="AM117" s="3"/>
      <c r="AN117" s="3"/>
      <c r="AO117" s="3"/>
      <c r="AP117" s="3"/>
      <c r="AQ117" s="3"/>
      <c r="AR117" s="3"/>
      <c r="AS117" s="3"/>
      <c r="AT117" s="143"/>
      <c r="AU117" s="67">
        <f t="shared" si="359"/>
        <v>0</v>
      </c>
      <c r="AW117" s="573"/>
      <c r="AX117" s="186" t="s">
        <v>59</v>
      </c>
      <c r="AY117" s="3"/>
      <c r="AZ117" s="3"/>
      <c r="BA117" s="3"/>
      <c r="BB117" s="3"/>
      <c r="BC117" s="3"/>
      <c r="BD117" s="3"/>
      <c r="BE117" s="3"/>
      <c r="BF117" s="3"/>
      <c r="BG117" s="3"/>
      <c r="BH117" s="3"/>
      <c r="BI117" s="3"/>
      <c r="BJ117" s="143"/>
      <c r="BK117" s="67">
        <f t="shared" si="360"/>
        <v>0</v>
      </c>
    </row>
    <row r="118" spans="1:64" x14ac:dyDescent="0.25">
      <c r="A118" s="573"/>
      <c r="B118" s="186" t="s">
        <v>58</v>
      </c>
      <c r="C118" s="3">
        <v>0</v>
      </c>
      <c r="D118" s="3">
        <v>0</v>
      </c>
      <c r="E118" s="3">
        <v>479.72243499074074</v>
      </c>
      <c r="F118" s="3">
        <v>0</v>
      </c>
      <c r="G118" s="3">
        <v>73.803451537037034</v>
      </c>
      <c r="H118" s="3">
        <v>3321.1553191666667</v>
      </c>
      <c r="I118" s="3">
        <v>3025.9415130185189</v>
      </c>
      <c r="J118" s="3">
        <v>701.13278960185187</v>
      </c>
      <c r="K118" s="3">
        <v>1955.7914657314816</v>
      </c>
      <c r="L118" s="3">
        <v>1992.6931915000002</v>
      </c>
      <c r="M118" s="3">
        <v>1180.8552245925925</v>
      </c>
      <c r="N118" s="143">
        <v>3210.4501418611112</v>
      </c>
      <c r="O118" s="67">
        <f t="shared" si="357"/>
        <v>15941.545532000002</v>
      </c>
      <c r="Q118" s="573"/>
      <c r="R118" s="186" t="s">
        <v>58</v>
      </c>
      <c r="S118" s="3"/>
      <c r="T118" s="3"/>
      <c r="U118" s="3"/>
      <c r="V118" s="3"/>
      <c r="W118" s="3"/>
      <c r="X118" s="3"/>
      <c r="Y118" s="3"/>
      <c r="Z118" s="3"/>
      <c r="AA118" s="3"/>
      <c r="AB118" s="3"/>
      <c r="AC118" s="3"/>
      <c r="AD118" s="143"/>
      <c r="AE118" s="67">
        <f t="shared" si="358"/>
        <v>0</v>
      </c>
      <c r="AG118" s="573"/>
      <c r="AH118" s="186" t="s">
        <v>58</v>
      </c>
      <c r="AI118" s="3"/>
      <c r="AJ118" s="3"/>
      <c r="AK118" s="3"/>
      <c r="AL118" s="3"/>
      <c r="AM118" s="3"/>
      <c r="AN118" s="3"/>
      <c r="AO118" s="3"/>
      <c r="AP118" s="3"/>
      <c r="AQ118" s="3"/>
      <c r="AR118" s="3"/>
      <c r="AS118" s="3"/>
      <c r="AT118" s="143"/>
      <c r="AU118" s="67">
        <f t="shared" si="359"/>
        <v>0</v>
      </c>
      <c r="AW118" s="573"/>
      <c r="AX118" s="186" t="s">
        <v>58</v>
      </c>
      <c r="AY118" s="3"/>
      <c r="AZ118" s="3"/>
      <c r="BA118" s="3"/>
      <c r="BB118" s="3"/>
      <c r="BC118" s="3"/>
      <c r="BD118" s="3"/>
      <c r="BE118" s="3"/>
      <c r="BF118" s="3"/>
      <c r="BG118" s="3"/>
      <c r="BH118" s="3"/>
      <c r="BI118" s="3"/>
      <c r="BJ118" s="143"/>
      <c r="BK118" s="67">
        <f t="shared" si="360"/>
        <v>0</v>
      </c>
    </row>
    <row r="119" spans="1:64" x14ac:dyDescent="0.25">
      <c r="A119" s="573"/>
      <c r="B119" s="186" t="s">
        <v>57</v>
      </c>
      <c r="C119" s="3"/>
      <c r="D119" s="3"/>
      <c r="E119" s="3"/>
      <c r="F119" s="3"/>
      <c r="G119" s="3"/>
      <c r="H119" s="3"/>
      <c r="I119" s="3"/>
      <c r="J119" s="3"/>
      <c r="K119" s="3"/>
      <c r="L119" s="3"/>
      <c r="M119" s="3"/>
      <c r="N119" s="143"/>
      <c r="O119" s="67">
        <f t="shared" si="357"/>
        <v>0</v>
      </c>
      <c r="Q119" s="573"/>
      <c r="R119" s="186" t="s">
        <v>57</v>
      </c>
      <c r="S119" s="3"/>
      <c r="T119" s="3"/>
      <c r="U119" s="3"/>
      <c r="V119" s="3"/>
      <c r="W119" s="3"/>
      <c r="X119" s="3"/>
      <c r="Y119" s="3"/>
      <c r="Z119" s="3"/>
      <c r="AA119" s="3"/>
      <c r="AB119" s="3"/>
      <c r="AC119" s="3"/>
      <c r="AD119" s="143"/>
      <c r="AE119" s="67">
        <f t="shared" si="358"/>
        <v>0</v>
      </c>
      <c r="AG119" s="573"/>
      <c r="AH119" s="186" t="s">
        <v>57</v>
      </c>
      <c r="AI119" s="3"/>
      <c r="AJ119" s="3"/>
      <c r="AK119" s="3"/>
      <c r="AL119" s="3"/>
      <c r="AM119" s="3"/>
      <c r="AN119" s="3"/>
      <c r="AO119" s="3"/>
      <c r="AP119" s="3"/>
      <c r="AQ119" s="3"/>
      <c r="AR119" s="3"/>
      <c r="AS119" s="3"/>
      <c r="AT119" s="143"/>
      <c r="AU119" s="67">
        <f t="shared" si="359"/>
        <v>0</v>
      </c>
      <c r="AW119" s="573"/>
      <c r="AX119" s="186" t="s">
        <v>57</v>
      </c>
      <c r="AY119" s="3"/>
      <c r="AZ119" s="3"/>
      <c r="BA119" s="3"/>
      <c r="BB119" s="3"/>
      <c r="BC119" s="3"/>
      <c r="BD119" s="3"/>
      <c r="BE119" s="3"/>
      <c r="BF119" s="3"/>
      <c r="BG119" s="3"/>
      <c r="BH119" s="3"/>
      <c r="BI119" s="3"/>
      <c r="BJ119" s="143"/>
      <c r="BK119" s="67">
        <f t="shared" si="360"/>
        <v>0</v>
      </c>
    </row>
    <row r="120" spans="1:64" x14ac:dyDescent="0.25">
      <c r="A120" s="573"/>
      <c r="B120" s="186" t="s">
        <v>56</v>
      </c>
      <c r="C120" s="3"/>
      <c r="D120" s="3"/>
      <c r="E120" s="3"/>
      <c r="F120" s="3"/>
      <c r="G120" s="3"/>
      <c r="H120" s="3"/>
      <c r="I120" s="3"/>
      <c r="J120" s="3"/>
      <c r="K120" s="3"/>
      <c r="L120" s="3"/>
      <c r="M120" s="3"/>
      <c r="N120" s="143"/>
      <c r="O120" s="67">
        <f t="shared" si="357"/>
        <v>0</v>
      </c>
      <c r="Q120" s="573"/>
      <c r="R120" s="186" t="s">
        <v>56</v>
      </c>
      <c r="S120" s="3"/>
      <c r="T120" s="3"/>
      <c r="U120" s="3"/>
      <c r="V120" s="3"/>
      <c r="W120" s="3"/>
      <c r="X120" s="3"/>
      <c r="Y120" s="3"/>
      <c r="Z120" s="3"/>
      <c r="AA120" s="3"/>
      <c r="AB120" s="3"/>
      <c r="AC120" s="3"/>
      <c r="AD120" s="143"/>
      <c r="AE120" s="67">
        <f t="shared" si="358"/>
        <v>0</v>
      </c>
      <c r="AG120" s="573"/>
      <c r="AH120" s="186" t="s">
        <v>56</v>
      </c>
      <c r="AI120" s="3"/>
      <c r="AJ120" s="3"/>
      <c r="AK120" s="3"/>
      <c r="AL120" s="3"/>
      <c r="AM120" s="3"/>
      <c r="AN120" s="3"/>
      <c r="AO120" s="3"/>
      <c r="AP120" s="3"/>
      <c r="AQ120" s="3"/>
      <c r="AR120" s="3"/>
      <c r="AS120" s="3"/>
      <c r="AT120" s="143"/>
      <c r="AU120" s="67">
        <f t="shared" si="359"/>
        <v>0</v>
      </c>
      <c r="AW120" s="573"/>
      <c r="AX120" s="186" t="s">
        <v>56</v>
      </c>
      <c r="AY120" s="3"/>
      <c r="AZ120" s="3"/>
      <c r="BA120" s="3"/>
      <c r="BB120" s="3"/>
      <c r="BC120" s="3"/>
      <c r="BD120" s="3"/>
      <c r="BE120" s="3"/>
      <c r="BF120" s="3"/>
      <c r="BG120" s="3"/>
      <c r="BH120" s="3"/>
      <c r="BI120" s="3"/>
      <c r="BJ120" s="143"/>
      <c r="BK120" s="67">
        <f t="shared" si="360"/>
        <v>0</v>
      </c>
    </row>
    <row r="121" spans="1:64" x14ac:dyDescent="0.25">
      <c r="A121" s="573"/>
      <c r="B121" s="186" t="s">
        <v>55</v>
      </c>
      <c r="C121" s="3"/>
      <c r="D121" s="3"/>
      <c r="E121" s="3"/>
      <c r="F121" s="3"/>
      <c r="G121" s="3"/>
      <c r="H121" s="3"/>
      <c r="I121" s="3"/>
      <c r="J121" s="3"/>
      <c r="K121" s="3"/>
      <c r="L121" s="3"/>
      <c r="M121" s="3"/>
      <c r="N121" s="143"/>
      <c r="O121" s="67">
        <f t="shared" si="357"/>
        <v>0</v>
      </c>
      <c r="Q121" s="573"/>
      <c r="R121" s="186" t="s">
        <v>55</v>
      </c>
      <c r="S121" s="3"/>
      <c r="T121" s="3"/>
      <c r="U121" s="3"/>
      <c r="V121" s="3"/>
      <c r="W121" s="3"/>
      <c r="X121" s="3"/>
      <c r="Y121" s="3"/>
      <c r="Z121" s="3"/>
      <c r="AA121" s="3"/>
      <c r="AB121" s="3"/>
      <c r="AC121" s="3"/>
      <c r="AD121" s="143"/>
      <c r="AE121" s="67">
        <f t="shared" si="358"/>
        <v>0</v>
      </c>
      <c r="AG121" s="573"/>
      <c r="AH121" s="186" t="s">
        <v>55</v>
      </c>
      <c r="AI121" s="3"/>
      <c r="AJ121" s="3"/>
      <c r="AK121" s="3"/>
      <c r="AL121" s="3"/>
      <c r="AM121" s="3"/>
      <c r="AN121" s="3"/>
      <c r="AO121" s="3"/>
      <c r="AP121" s="3"/>
      <c r="AQ121" s="3"/>
      <c r="AR121" s="3"/>
      <c r="AS121" s="3"/>
      <c r="AT121" s="143"/>
      <c r="AU121" s="67">
        <f t="shared" si="359"/>
        <v>0</v>
      </c>
      <c r="AW121" s="573"/>
      <c r="AX121" s="186" t="s">
        <v>55</v>
      </c>
      <c r="AY121" s="3"/>
      <c r="AZ121" s="3"/>
      <c r="BA121" s="3"/>
      <c r="BB121" s="3"/>
      <c r="BC121" s="3"/>
      <c r="BD121" s="3"/>
      <c r="BE121" s="3"/>
      <c r="BF121" s="3"/>
      <c r="BG121" s="3"/>
      <c r="BH121" s="3"/>
      <c r="BI121" s="3"/>
      <c r="BJ121" s="143"/>
      <c r="BK121" s="67">
        <f t="shared" si="360"/>
        <v>0</v>
      </c>
    </row>
    <row r="122" spans="1:64" x14ac:dyDescent="0.25">
      <c r="A122" s="573"/>
      <c r="B122" s="186" t="s">
        <v>54</v>
      </c>
      <c r="C122" s="3">
        <v>0</v>
      </c>
      <c r="D122" s="3">
        <v>0</v>
      </c>
      <c r="E122" s="3">
        <v>14062.173191889706</v>
      </c>
      <c r="F122" s="3">
        <v>30868.185055367649</v>
      </c>
      <c r="G122" s="3">
        <v>38756.721236183825</v>
      </c>
      <c r="H122" s="3">
        <v>5144.6975092279408</v>
      </c>
      <c r="I122" s="3">
        <v>685.95966789705881</v>
      </c>
      <c r="J122" s="3">
        <v>342.9798339485294</v>
      </c>
      <c r="K122" s="3">
        <v>342.9798339485294</v>
      </c>
      <c r="L122" s="3">
        <v>1028.9395018455882</v>
      </c>
      <c r="M122" s="3">
        <v>1714.899169742647</v>
      </c>
      <c r="N122" s="143">
        <v>342.9798339485294</v>
      </c>
      <c r="O122" s="67">
        <f t="shared" si="357"/>
        <v>93290.514834000001</v>
      </c>
      <c r="Q122" s="573"/>
      <c r="R122" s="186" t="s">
        <v>54</v>
      </c>
      <c r="S122" s="3"/>
      <c r="T122" s="3"/>
      <c r="U122" s="3"/>
      <c r="V122" s="3"/>
      <c r="W122" s="3"/>
      <c r="X122" s="3"/>
      <c r="Y122" s="3"/>
      <c r="Z122" s="3"/>
      <c r="AA122" s="3"/>
      <c r="AB122" s="3"/>
      <c r="AC122" s="3"/>
      <c r="AD122" s="143"/>
      <c r="AE122" s="67">
        <f t="shared" si="358"/>
        <v>0</v>
      </c>
      <c r="AG122" s="573"/>
      <c r="AH122" s="186" t="s">
        <v>54</v>
      </c>
      <c r="AI122" s="3"/>
      <c r="AJ122" s="3"/>
      <c r="AK122" s="3"/>
      <c r="AL122" s="3"/>
      <c r="AM122" s="3"/>
      <c r="AN122" s="3"/>
      <c r="AO122" s="3"/>
      <c r="AP122" s="3"/>
      <c r="AQ122" s="3"/>
      <c r="AR122" s="3"/>
      <c r="AS122" s="3"/>
      <c r="AT122" s="143"/>
      <c r="AU122" s="67">
        <f t="shared" si="359"/>
        <v>0</v>
      </c>
      <c r="AW122" s="573"/>
      <c r="AX122" s="186" t="s">
        <v>54</v>
      </c>
      <c r="AY122" s="3"/>
      <c r="AZ122" s="3"/>
      <c r="BA122" s="3"/>
      <c r="BB122" s="3"/>
      <c r="BC122" s="3"/>
      <c r="BD122" s="3"/>
      <c r="BE122" s="3"/>
      <c r="BF122" s="3"/>
      <c r="BG122" s="3"/>
      <c r="BH122" s="3"/>
      <c r="BI122" s="3"/>
      <c r="BJ122" s="143"/>
      <c r="BK122" s="67">
        <f t="shared" si="360"/>
        <v>0</v>
      </c>
    </row>
    <row r="123" spans="1:64" x14ac:dyDescent="0.25">
      <c r="A123" s="573"/>
      <c r="B123" s="186" t="s">
        <v>53</v>
      </c>
      <c r="C123" s="3">
        <v>0</v>
      </c>
      <c r="D123" s="3">
        <v>0</v>
      </c>
      <c r="E123" s="3">
        <v>0</v>
      </c>
      <c r="F123" s="3">
        <v>335785.40312176704</v>
      </c>
      <c r="G123" s="3">
        <v>0</v>
      </c>
      <c r="H123" s="3">
        <v>156674.50292884262</v>
      </c>
      <c r="I123" s="3">
        <v>202688.13121619687</v>
      </c>
      <c r="J123" s="3">
        <v>36506.680294099249</v>
      </c>
      <c r="K123" s="3">
        <v>178730.62227319425</v>
      </c>
      <c r="L123" s="3">
        <v>244518.70238651891</v>
      </c>
      <c r="M123" s="3">
        <v>192420.62738348148</v>
      </c>
      <c r="N123" s="143">
        <v>169984.23011939964</v>
      </c>
      <c r="O123" s="67">
        <f t="shared" si="357"/>
        <v>1517308.8997235</v>
      </c>
      <c r="Q123" s="573"/>
      <c r="R123" s="186" t="s">
        <v>53</v>
      </c>
      <c r="S123" s="3"/>
      <c r="T123" s="3"/>
      <c r="U123" s="3"/>
      <c r="V123" s="3"/>
      <c r="W123" s="3"/>
      <c r="X123" s="3"/>
      <c r="Y123" s="3"/>
      <c r="Z123" s="3"/>
      <c r="AA123" s="3"/>
      <c r="AB123" s="3"/>
      <c r="AC123" s="3"/>
      <c r="AD123" s="143"/>
      <c r="AE123" s="67">
        <f t="shared" si="358"/>
        <v>0</v>
      </c>
      <c r="AG123" s="573"/>
      <c r="AH123" s="186" t="s">
        <v>53</v>
      </c>
      <c r="AI123" s="3"/>
      <c r="AJ123" s="3"/>
      <c r="AK123" s="3"/>
      <c r="AL123" s="3"/>
      <c r="AM123" s="3"/>
      <c r="AN123" s="3"/>
      <c r="AO123" s="3"/>
      <c r="AP123" s="3"/>
      <c r="AQ123" s="3"/>
      <c r="AR123" s="3"/>
      <c r="AS123" s="3"/>
      <c r="AT123" s="143"/>
      <c r="AU123" s="67">
        <f t="shared" si="359"/>
        <v>0</v>
      </c>
      <c r="AW123" s="573"/>
      <c r="AX123" s="186" t="s">
        <v>53</v>
      </c>
      <c r="AY123" s="3"/>
      <c r="AZ123" s="3"/>
      <c r="BA123" s="3"/>
      <c r="BB123" s="3"/>
      <c r="BC123" s="3"/>
      <c r="BD123" s="3"/>
      <c r="BE123" s="3"/>
      <c r="BF123" s="3"/>
      <c r="BG123" s="3"/>
      <c r="BH123" s="3"/>
      <c r="BI123" s="3"/>
      <c r="BJ123" s="143"/>
      <c r="BK123" s="67">
        <f t="shared" si="360"/>
        <v>0</v>
      </c>
    </row>
    <row r="124" spans="1:64" x14ac:dyDescent="0.25">
      <c r="A124" s="573"/>
      <c r="B124" s="186" t="s">
        <v>52</v>
      </c>
      <c r="C124" s="3"/>
      <c r="D124" s="3"/>
      <c r="E124" s="3"/>
      <c r="F124" s="3"/>
      <c r="G124" s="3"/>
      <c r="H124" s="3"/>
      <c r="I124" s="3"/>
      <c r="J124" s="3"/>
      <c r="K124" s="3"/>
      <c r="L124" s="3"/>
      <c r="M124" s="3"/>
      <c r="N124" s="143"/>
      <c r="O124" s="67">
        <f t="shared" si="357"/>
        <v>0</v>
      </c>
      <c r="Q124" s="573"/>
      <c r="R124" s="186" t="s">
        <v>52</v>
      </c>
      <c r="S124" s="3"/>
      <c r="T124" s="3"/>
      <c r="U124" s="3"/>
      <c r="V124" s="3"/>
      <c r="W124" s="3"/>
      <c r="X124" s="3"/>
      <c r="Y124" s="3"/>
      <c r="Z124" s="3"/>
      <c r="AA124" s="3"/>
      <c r="AB124" s="3"/>
      <c r="AC124" s="3"/>
      <c r="AD124" s="143"/>
      <c r="AE124" s="67">
        <f t="shared" si="358"/>
        <v>0</v>
      </c>
      <c r="AG124" s="573"/>
      <c r="AH124" s="186" t="s">
        <v>52</v>
      </c>
      <c r="AI124" s="3"/>
      <c r="AJ124" s="3"/>
      <c r="AK124" s="3"/>
      <c r="AL124" s="3"/>
      <c r="AM124" s="3"/>
      <c r="AN124" s="3"/>
      <c r="AO124" s="3"/>
      <c r="AP124" s="3"/>
      <c r="AQ124" s="3"/>
      <c r="AR124" s="3"/>
      <c r="AS124" s="3"/>
      <c r="AT124" s="143"/>
      <c r="AU124" s="67">
        <f t="shared" si="359"/>
        <v>0</v>
      </c>
      <c r="AW124" s="573"/>
      <c r="AX124" s="186" t="s">
        <v>52</v>
      </c>
      <c r="AY124" s="3"/>
      <c r="AZ124" s="3"/>
      <c r="BA124" s="3"/>
      <c r="BB124" s="3"/>
      <c r="BC124" s="3"/>
      <c r="BD124" s="3"/>
      <c r="BE124" s="3"/>
      <c r="BF124" s="3"/>
      <c r="BG124" s="3"/>
      <c r="BH124" s="3"/>
      <c r="BI124" s="3"/>
      <c r="BJ124" s="143"/>
      <c r="BK124" s="67">
        <f t="shared" si="360"/>
        <v>0</v>
      </c>
    </row>
    <row r="125" spans="1:64" x14ac:dyDescent="0.25">
      <c r="A125" s="573"/>
      <c r="B125" s="186" t="s">
        <v>51</v>
      </c>
      <c r="C125" s="3"/>
      <c r="D125" s="3"/>
      <c r="E125" s="3"/>
      <c r="F125" s="3"/>
      <c r="G125" s="3"/>
      <c r="H125" s="3"/>
      <c r="I125" s="3"/>
      <c r="J125" s="3"/>
      <c r="K125" s="3"/>
      <c r="L125" s="3"/>
      <c r="M125" s="3"/>
      <c r="N125" s="143"/>
      <c r="O125" s="67">
        <f t="shared" si="357"/>
        <v>0</v>
      </c>
      <c r="Q125" s="573"/>
      <c r="R125" s="186" t="s">
        <v>51</v>
      </c>
      <c r="S125" s="3"/>
      <c r="T125" s="3"/>
      <c r="U125" s="3"/>
      <c r="V125" s="3"/>
      <c r="W125" s="3"/>
      <c r="X125" s="3"/>
      <c r="Y125" s="3"/>
      <c r="Z125" s="3"/>
      <c r="AA125" s="3"/>
      <c r="AB125" s="3"/>
      <c r="AC125" s="3"/>
      <c r="AD125" s="143"/>
      <c r="AE125" s="67">
        <f t="shared" si="358"/>
        <v>0</v>
      </c>
      <c r="AG125" s="573"/>
      <c r="AH125" s="186" t="s">
        <v>51</v>
      </c>
      <c r="AI125" s="3"/>
      <c r="AJ125" s="3"/>
      <c r="AK125" s="3"/>
      <c r="AL125" s="3"/>
      <c r="AM125" s="3"/>
      <c r="AN125" s="3"/>
      <c r="AO125" s="3"/>
      <c r="AP125" s="3"/>
      <c r="AQ125" s="3"/>
      <c r="AR125" s="3"/>
      <c r="AS125" s="3"/>
      <c r="AT125" s="143"/>
      <c r="AU125" s="67">
        <f t="shared" si="359"/>
        <v>0</v>
      </c>
      <c r="AW125" s="573"/>
      <c r="AX125" s="186" t="s">
        <v>51</v>
      </c>
      <c r="AY125" s="3"/>
      <c r="AZ125" s="3"/>
      <c r="BA125" s="3"/>
      <c r="BB125" s="3"/>
      <c r="BC125" s="3"/>
      <c r="BD125" s="3"/>
      <c r="BE125" s="3"/>
      <c r="BF125" s="3"/>
      <c r="BG125" s="3"/>
      <c r="BH125" s="3"/>
      <c r="BI125" s="3"/>
      <c r="BJ125" s="143"/>
      <c r="BK125" s="67">
        <f t="shared" si="360"/>
        <v>0</v>
      </c>
    </row>
    <row r="126" spans="1:64" x14ac:dyDescent="0.25">
      <c r="A126" s="573"/>
      <c r="B126" s="186" t="s">
        <v>50</v>
      </c>
      <c r="C126" s="3"/>
      <c r="D126" s="3"/>
      <c r="E126" s="3"/>
      <c r="F126" s="3"/>
      <c r="G126" s="3"/>
      <c r="H126" s="3"/>
      <c r="I126" s="3"/>
      <c r="J126" s="3"/>
      <c r="K126" s="3"/>
      <c r="L126" s="3"/>
      <c r="M126" s="3"/>
      <c r="N126" s="143"/>
      <c r="O126" s="67">
        <f t="shared" si="357"/>
        <v>0</v>
      </c>
      <c r="Q126" s="573"/>
      <c r="R126" s="186" t="s">
        <v>50</v>
      </c>
      <c r="S126" s="3"/>
      <c r="T126" s="3"/>
      <c r="U126" s="3"/>
      <c r="V126" s="3"/>
      <c r="W126" s="3"/>
      <c r="X126" s="3"/>
      <c r="Y126" s="3"/>
      <c r="Z126" s="3"/>
      <c r="AA126" s="3"/>
      <c r="AB126" s="3"/>
      <c r="AC126" s="3"/>
      <c r="AD126" s="143"/>
      <c r="AE126" s="67">
        <f t="shared" si="358"/>
        <v>0</v>
      </c>
      <c r="AG126" s="573"/>
      <c r="AH126" s="186" t="s">
        <v>50</v>
      </c>
      <c r="AI126" s="3"/>
      <c r="AJ126" s="3"/>
      <c r="AK126" s="3"/>
      <c r="AL126" s="3"/>
      <c r="AM126" s="3"/>
      <c r="AN126" s="3"/>
      <c r="AO126" s="3"/>
      <c r="AP126" s="3"/>
      <c r="AQ126" s="3"/>
      <c r="AR126" s="3"/>
      <c r="AS126" s="3"/>
      <c r="AT126" s="143"/>
      <c r="AU126" s="67">
        <f t="shared" si="359"/>
        <v>0</v>
      </c>
      <c r="AW126" s="573"/>
      <c r="AX126" s="186" t="s">
        <v>50</v>
      </c>
      <c r="AY126" s="3"/>
      <c r="AZ126" s="3"/>
      <c r="BA126" s="3"/>
      <c r="BB126" s="3"/>
      <c r="BC126" s="3"/>
      <c r="BD126" s="3"/>
      <c r="BE126" s="3"/>
      <c r="BF126" s="3"/>
      <c r="BG126" s="3"/>
      <c r="BH126" s="3"/>
      <c r="BI126" s="3"/>
      <c r="BJ126" s="143"/>
      <c r="BK126" s="67">
        <f t="shared" si="360"/>
        <v>0</v>
      </c>
    </row>
    <row r="127" spans="1:64" x14ac:dyDescent="0.25">
      <c r="A127" s="573"/>
      <c r="B127" s="186" t="s">
        <v>49</v>
      </c>
      <c r="C127" s="3"/>
      <c r="D127" s="3"/>
      <c r="E127" s="3"/>
      <c r="F127" s="3"/>
      <c r="G127" s="3"/>
      <c r="H127" s="3"/>
      <c r="I127" s="3"/>
      <c r="J127" s="3"/>
      <c r="K127" s="3"/>
      <c r="L127" s="3"/>
      <c r="M127" s="3"/>
      <c r="N127" s="143"/>
      <c r="O127" s="67">
        <f t="shared" si="357"/>
        <v>0</v>
      </c>
      <c r="Q127" s="573"/>
      <c r="R127" s="186" t="s">
        <v>49</v>
      </c>
      <c r="S127" s="3"/>
      <c r="T127" s="3"/>
      <c r="U127" s="3"/>
      <c r="V127" s="3"/>
      <c r="W127" s="3"/>
      <c r="X127" s="3"/>
      <c r="Y127" s="3"/>
      <c r="Z127" s="3"/>
      <c r="AA127" s="3"/>
      <c r="AB127" s="3"/>
      <c r="AC127" s="3"/>
      <c r="AD127" s="143"/>
      <c r="AE127" s="67">
        <f t="shared" si="358"/>
        <v>0</v>
      </c>
      <c r="AG127" s="573"/>
      <c r="AH127" s="186" t="s">
        <v>49</v>
      </c>
      <c r="AI127" s="3"/>
      <c r="AJ127" s="3"/>
      <c r="AK127" s="3"/>
      <c r="AL127" s="3"/>
      <c r="AM127" s="3"/>
      <c r="AN127" s="3"/>
      <c r="AO127" s="3"/>
      <c r="AP127" s="3"/>
      <c r="AQ127" s="3"/>
      <c r="AR127" s="3"/>
      <c r="AS127" s="3"/>
      <c r="AT127" s="143"/>
      <c r="AU127" s="67">
        <f t="shared" si="359"/>
        <v>0</v>
      </c>
      <c r="AW127" s="573"/>
      <c r="AX127" s="186" t="s">
        <v>49</v>
      </c>
      <c r="AY127" s="3"/>
      <c r="AZ127" s="3"/>
      <c r="BA127" s="3"/>
      <c r="BB127" s="3"/>
      <c r="BC127" s="3"/>
      <c r="BD127" s="3"/>
      <c r="BE127" s="3"/>
      <c r="BF127" s="3"/>
      <c r="BG127" s="3"/>
      <c r="BH127" s="3"/>
      <c r="BI127" s="3"/>
      <c r="BJ127" s="143"/>
      <c r="BK127" s="67">
        <f t="shared" si="360"/>
        <v>0</v>
      </c>
    </row>
    <row r="128" spans="1:64" ht="15.75" thickBot="1" x14ac:dyDescent="0.3">
      <c r="A128" s="574"/>
      <c r="B128" s="186" t="s">
        <v>48</v>
      </c>
      <c r="C128" s="3"/>
      <c r="D128" s="3"/>
      <c r="E128" s="3"/>
      <c r="F128" s="3"/>
      <c r="G128" s="3"/>
      <c r="H128" s="3"/>
      <c r="I128" s="3"/>
      <c r="J128" s="3"/>
      <c r="K128" s="3"/>
      <c r="L128" s="3"/>
      <c r="M128" s="3"/>
      <c r="N128" s="143"/>
      <c r="O128" s="67">
        <f t="shared" si="357"/>
        <v>0</v>
      </c>
      <c r="Q128" s="574"/>
      <c r="R128" s="186" t="s">
        <v>48</v>
      </c>
      <c r="S128" s="3"/>
      <c r="T128" s="3"/>
      <c r="U128" s="3"/>
      <c r="V128" s="3"/>
      <c r="W128" s="3"/>
      <c r="X128" s="3"/>
      <c r="Y128" s="3"/>
      <c r="Z128" s="3"/>
      <c r="AA128" s="3"/>
      <c r="AB128" s="3"/>
      <c r="AC128" s="3"/>
      <c r="AD128" s="143"/>
      <c r="AE128" s="67">
        <f t="shared" si="358"/>
        <v>0</v>
      </c>
      <c r="AG128" s="574"/>
      <c r="AH128" s="186" t="s">
        <v>48</v>
      </c>
      <c r="AI128" s="3"/>
      <c r="AJ128" s="3"/>
      <c r="AK128" s="3"/>
      <c r="AL128" s="3"/>
      <c r="AM128" s="3"/>
      <c r="AN128" s="3"/>
      <c r="AO128" s="3"/>
      <c r="AP128" s="3"/>
      <c r="AQ128" s="3"/>
      <c r="AR128" s="3"/>
      <c r="AS128" s="3"/>
      <c r="AT128" s="143"/>
      <c r="AU128" s="67">
        <f t="shared" si="359"/>
        <v>0</v>
      </c>
      <c r="AW128" s="574"/>
      <c r="AX128" s="186" t="s">
        <v>48</v>
      </c>
      <c r="AY128" s="3"/>
      <c r="AZ128" s="3"/>
      <c r="BA128" s="3"/>
      <c r="BB128" s="3"/>
      <c r="BC128" s="3"/>
      <c r="BD128" s="3"/>
      <c r="BE128" s="3"/>
      <c r="BF128" s="3"/>
      <c r="BG128" s="3"/>
      <c r="BH128" s="3"/>
      <c r="BI128" s="3"/>
      <c r="BJ128" s="143"/>
      <c r="BK128" s="67">
        <f t="shared" si="360"/>
        <v>0</v>
      </c>
    </row>
    <row r="129" spans="1:63" ht="15.75" thickBot="1" x14ac:dyDescent="0.3">
      <c r="B129" s="187" t="s">
        <v>42</v>
      </c>
      <c r="C129" s="178">
        <f>SUM(C116:C128)</f>
        <v>0</v>
      </c>
      <c r="D129" s="178">
        <f t="shared" ref="D129" si="361">SUM(D116:D128)</f>
        <v>0</v>
      </c>
      <c r="E129" s="178">
        <f t="shared" ref="E129" si="362">SUM(E116:E128)</f>
        <v>14541.895626880447</v>
      </c>
      <c r="F129" s="178">
        <f t="shared" ref="F129" si="363">SUM(F116:F128)</f>
        <v>366653.58817713469</v>
      </c>
      <c r="G129" s="178">
        <f t="shared" ref="G129" si="364">SUM(G116:G128)</f>
        <v>38830.524687720863</v>
      </c>
      <c r="H129" s="178">
        <f t="shared" ref="H129" si="365">SUM(H116:H128)</f>
        <v>165140.35575723724</v>
      </c>
      <c r="I129" s="178">
        <f t="shared" ref="I129" si="366">SUM(I116:I128)</f>
        <v>206400.03239711243</v>
      </c>
      <c r="J129" s="178">
        <f t="shared" ref="J129" si="367">SUM(J116:J128)</f>
        <v>37550.792917649633</v>
      </c>
      <c r="K129" s="178">
        <f t="shared" ref="K129" si="368">SUM(K116:K128)</f>
        <v>181029.39357287425</v>
      </c>
      <c r="L129" s="178">
        <f t="shared" ref="L129" si="369">SUM(L116:L128)</f>
        <v>247540.33507986451</v>
      </c>
      <c r="M129" s="178">
        <f t="shared" ref="M129" si="370">SUM(M116:M128)</f>
        <v>195316.38177781671</v>
      </c>
      <c r="N129" s="189">
        <f t="shared" ref="N129" si="371">SUM(N116:N128)</f>
        <v>173537.66009520928</v>
      </c>
      <c r="O129" s="70">
        <f t="shared" si="357"/>
        <v>1626540.9600895001</v>
      </c>
      <c r="Q129" s="71"/>
      <c r="R129" s="187" t="s">
        <v>42</v>
      </c>
      <c r="S129" s="178">
        <f>SUM(S116:S128)</f>
        <v>0</v>
      </c>
      <c r="T129" s="178">
        <f t="shared" ref="T129" si="372">SUM(T116:T128)</f>
        <v>0</v>
      </c>
      <c r="U129" s="178">
        <f t="shared" ref="U129" si="373">SUM(U116:U128)</f>
        <v>0</v>
      </c>
      <c r="V129" s="178">
        <f t="shared" ref="V129" si="374">SUM(V116:V128)</f>
        <v>0</v>
      </c>
      <c r="W129" s="178">
        <f t="shared" ref="W129" si="375">SUM(W116:W128)</f>
        <v>0</v>
      </c>
      <c r="X129" s="178">
        <f t="shared" ref="X129" si="376">SUM(X116:X128)</f>
        <v>0</v>
      </c>
      <c r="Y129" s="178">
        <f t="shared" ref="Y129" si="377">SUM(Y116:Y128)</f>
        <v>0</v>
      </c>
      <c r="Z129" s="178">
        <f t="shared" ref="Z129" si="378">SUM(Z116:Z128)</f>
        <v>0</v>
      </c>
      <c r="AA129" s="178">
        <f t="shared" ref="AA129" si="379">SUM(AA116:AA128)</f>
        <v>0</v>
      </c>
      <c r="AB129" s="178">
        <f t="shared" ref="AB129" si="380">SUM(AB116:AB128)</f>
        <v>0</v>
      </c>
      <c r="AC129" s="178">
        <f t="shared" ref="AC129" si="381">SUM(AC116:AC128)</f>
        <v>0</v>
      </c>
      <c r="AD129" s="189">
        <f t="shared" ref="AD129" si="382">SUM(AD116:AD128)</f>
        <v>0</v>
      </c>
      <c r="AE129" s="70">
        <f t="shared" si="358"/>
        <v>0</v>
      </c>
      <c r="AG129" s="71"/>
      <c r="AH129" s="187" t="s">
        <v>42</v>
      </c>
      <c r="AI129" s="178">
        <f>SUM(AI116:AI128)</f>
        <v>0</v>
      </c>
      <c r="AJ129" s="178">
        <f t="shared" ref="AJ129" si="383">SUM(AJ116:AJ128)</f>
        <v>0</v>
      </c>
      <c r="AK129" s="178">
        <f t="shared" ref="AK129" si="384">SUM(AK116:AK128)</f>
        <v>0</v>
      </c>
      <c r="AL129" s="178">
        <f t="shared" ref="AL129" si="385">SUM(AL116:AL128)</f>
        <v>0</v>
      </c>
      <c r="AM129" s="178">
        <f t="shared" ref="AM129" si="386">SUM(AM116:AM128)</f>
        <v>0</v>
      </c>
      <c r="AN129" s="178">
        <f t="shared" ref="AN129" si="387">SUM(AN116:AN128)</f>
        <v>0</v>
      </c>
      <c r="AO129" s="178">
        <f t="shared" ref="AO129" si="388">SUM(AO116:AO128)</f>
        <v>0</v>
      </c>
      <c r="AP129" s="178">
        <f t="shared" ref="AP129" si="389">SUM(AP116:AP128)</f>
        <v>0</v>
      </c>
      <c r="AQ129" s="178">
        <f t="shared" ref="AQ129" si="390">SUM(AQ116:AQ128)</f>
        <v>0</v>
      </c>
      <c r="AR129" s="178">
        <f t="shared" ref="AR129" si="391">SUM(AR116:AR128)</f>
        <v>0</v>
      </c>
      <c r="AS129" s="178">
        <f t="shared" ref="AS129" si="392">SUM(AS116:AS128)</f>
        <v>0</v>
      </c>
      <c r="AT129" s="189">
        <f t="shared" ref="AT129" si="393">SUM(AT116:AT128)</f>
        <v>0</v>
      </c>
      <c r="AU129" s="70">
        <f t="shared" si="359"/>
        <v>0</v>
      </c>
      <c r="AW129" s="71"/>
      <c r="AX129" s="187" t="s">
        <v>42</v>
      </c>
      <c r="AY129" s="178">
        <f>SUM(AY116:AY128)</f>
        <v>0</v>
      </c>
      <c r="AZ129" s="178">
        <f t="shared" ref="AZ129" si="394">SUM(AZ116:AZ128)</f>
        <v>0</v>
      </c>
      <c r="BA129" s="178">
        <f t="shared" ref="BA129" si="395">SUM(BA116:BA128)</f>
        <v>0</v>
      </c>
      <c r="BB129" s="178">
        <f t="shared" ref="BB129" si="396">SUM(BB116:BB128)</f>
        <v>0</v>
      </c>
      <c r="BC129" s="178">
        <f t="shared" ref="BC129" si="397">SUM(BC116:BC128)</f>
        <v>0</v>
      </c>
      <c r="BD129" s="178">
        <f t="shared" ref="BD129" si="398">SUM(BD116:BD128)</f>
        <v>0</v>
      </c>
      <c r="BE129" s="178">
        <f t="shared" ref="BE129" si="399">SUM(BE116:BE128)</f>
        <v>0</v>
      </c>
      <c r="BF129" s="178">
        <f t="shared" ref="BF129" si="400">SUM(BF116:BF128)</f>
        <v>0</v>
      </c>
      <c r="BG129" s="178">
        <f t="shared" ref="BG129" si="401">SUM(BG116:BG128)</f>
        <v>0</v>
      </c>
      <c r="BH129" s="178">
        <f t="shared" ref="BH129" si="402">SUM(BH116:BH128)</f>
        <v>0</v>
      </c>
      <c r="BI129" s="178">
        <f t="shared" ref="BI129" si="403">SUM(BI116:BI128)</f>
        <v>0</v>
      </c>
      <c r="BJ129" s="189">
        <f t="shared" ref="BJ129" si="404">SUM(BJ116:BJ128)</f>
        <v>0</v>
      </c>
      <c r="BK129" s="70">
        <f t="shared" si="360"/>
        <v>0</v>
      </c>
    </row>
    <row r="130" spans="1:63" ht="21.75" thickBot="1" x14ac:dyDescent="0.3">
      <c r="A130" s="72"/>
      <c r="Q130" s="72"/>
      <c r="AG130" s="72"/>
      <c r="AW130" s="72"/>
    </row>
    <row r="131" spans="1:63" ht="21.75" thickBot="1" x14ac:dyDescent="0.3">
      <c r="A131" s="72"/>
      <c r="B131" s="173" t="s">
        <v>35</v>
      </c>
      <c r="C131" s="174">
        <f t="shared" ref="C131:N131" si="405">C$3</f>
        <v>45292</v>
      </c>
      <c r="D131" s="174">
        <f t="shared" si="405"/>
        <v>45323</v>
      </c>
      <c r="E131" s="174">
        <f t="shared" si="405"/>
        <v>45352</v>
      </c>
      <c r="F131" s="174">
        <f t="shared" si="405"/>
        <v>45383</v>
      </c>
      <c r="G131" s="174">
        <f t="shared" si="405"/>
        <v>45413</v>
      </c>
      <c r="H131" s="174">
        <f t="shared" si="405"/>
        <v>45444</v>
      </c>
      <c r="I131" s="174">
        <f t="shared" si="405"/>
        <v>45474</v>
      </c>
      <c r="J131" s="174">
        <f t="shared" si="405"/>
        <v>45505</v>
      </c>
      <c r="K131" s="174">
        <f t="shared" si="405"/>
        <v>45536</v>
      </c>
      <c r="L131" s="174">
        <f t="shared" si="405"/>
        <v>45566</v>
      </c>
      <c r="M131" s="174">
        <f t="shared" si="405"/>
        <v>45597</v>
      </c>
      <c r="N131" s="181" t="str">
        <f t="shared" si="405"/>
        <v>Dec-24 +</v>
      </c>
      <c r="O131" s="175" t="s">
        <v>33</v>
      </c>
      <c r="Q131" s="72"/>
      <c r="R131" s="173" t="s">
        <v>35</v>
      </c>
      <c r="S131" s="174">
        <f t="shared" ref="S131:AD131" si="406">S$3</f>
        <v>45292</v>
      </c>
      <c r="T131" s="174">
        <f t="shared" si="406"/>
        <v>45323</v>
      </c>
      <c r="U131" s="174">
        <f t="shared" si="406"/>
        <v>45352</v>
      </c>
      <c r="V131" s="174">
        <f t="shared" si="406"/>
        <v>45383</v>
      </c>
      <c r="W131" s="174">
        <f t="shared" si="406"/>
        <v>45413</v>
      </c>
      <c r="X131" s="174">
        <f t="shared" si="406"/>
        <v>45444</v>
      </c>
      <c r="Y131" s="174">
        <f t="shared" si="406"/>
        <v>45474</v>
      </c>
      <c r="Z131" s="174">
        <f t="shared" si="406"/>
        <v>45505</v>
      </c>
      <c r="AA131" s="174">
        <f t="shared" si="406"/>
        <v>45536</v>
      </c>
      <c r="AB131" s="174">
        <f t="shared" si="406"/>
        <v>45566</v>
      </c>
      <c r="AC131" s="174">
        <f t="shared" si="406"/>
        <v>45597</v>
      </c>
      <c r="AD131" s="181" t="str">
        <f t="shared" si="406"/>
        <v>Dec-24 +</v>
      </c>
      <c r="AE131" s="175" t="s">
        <v>33</v>
      </c>
      <c r="AG131" s="72"/>
      <c r="AH131" s="173" t="s">
        <v>35</v>
      </c>
      <c r="AI131" s="174">
        <f t="shared" ref="AI131:AT131" si="407">AI$3</f>
        <v>45292</v>
      </c>
      <c r="AJ131" s="174">
        <f t="shared" si="407"/>
        <v>45323</v>
      </c>
      <c r="AK131" s="174">
        <f t="shared" si="407"/>
        <v>45352</v>
      </c>
      <c r="AL131" s="174">
        <f t="shared" si="407"/>
        <v>45383</v>
      </c>
      <c r="AM131" s="174">
        <f t="shared" si="407"/>
        <v>45413</v>
      </c>
      <c r="AN131" s="174">
        <f t="shared" si="407"/>
        <v>45444</v>
      </c>
      <c r="AO131" s="174">
        <f t="shared" si="407"/>
        <v>45474</v>
      </c>
      <c r="AP131" s="174">
        <f t="shared" si="407"/>
        <v>45505</v>
      </c>
      <c r="AQ131" s="174">
        <f t="shared" si="407"/>
        <v>45536</v>
      </c>
      <c r="AR131" s="174">
        <f t="shared" si="407"/>
        <v>45566</v>
      </c>
      <c r="AS131" s="174">
        <f t="shared" si="407"/>
        <v>45597</v>
      </c>
      <c r="AT131" s="181" t="str">
        <f t="shared" si="407"/>
        <v>Dec-24 +</v>
      </c>
      <c r="AU131" s="175" t="s">
        <v>33</v>
      </c>
      <c r="AW131" s="72"/>
      <c r="AX131" s="173" t="s">
        <v>35</v>
      </c>
      <c r="AY131" s="174">
        <f t="shared" ref="AY131:BJ131" si="408">AY$3</f>
        <v>45292</v>
      </c>
      <c r="AZ131" s="174">
        <f t="shared" si="408"/>
        <v>45323</v>
      </c>
      <c r="BA131" s="174">
        <f t="shared" si="408"/>
        <v>45352</v>
      </c>
      <c r="BB131" s="174">
        <f t="shared" si="408"/>
        <v>45383</v>
      </c>
      <c r="BC131" s="174">
        <f t="shared" si="408"/>
        <v>45413</v>
      </c>
      <c r="BD131" s="174">
        <f t="shared" si="408"/>
        <v>45444</v>
      </c>
      <c r="BE131" s="174">
        <f t="shared" si="408"/>
        <v>45474</v>
      </c>
      <c r="BF131" s="174">
        <f t="shared" si="408"/>
        <v>45505</v>
      </c>
      <c r="BG131" s="174">
        <f t="shared" si="408"/>
        <v>45536</v>
      </c>
      <c r="BH131" s="174">
        <f t="shared" si="408"/>
        <v>45566</v>
      </c>
      <c r="BI131" s="174">
        <f t="shared" si="408"/>
        <v>45597</v>
      </c>
      <c r="BJ131" s="181" t="str">
        <f t="shared" si="408"/>
        <v>Dec-24 +</v>
      </c>
      <c r="BK131" s="175" t="s">
        <v>33</v>
      </c>
    </row>
    <row r="132" spans="1:63" ht="15" customHeight="1" x14ac:dyDescent="0.25">
      <c r="A132" s="575" t="s">
        <v>69</v>
      </c>
      <c r="B132" s="186" t="s">
        <v>60</v>
      </c>
      <c r="C132" s="3"/>
      <c r="D132" s="3"/>
      <c r="E132" s="3"/>
      <c r="F132" s="3"/>
      <c r="G132" s="3"/>
      <c r="H132" s="3"/>
      <c r="I132" s="3"/>
      <c r="J132" s="3"/>
      <c r="K132" s="3"/>
      <c r="L132" s="3"/>
      <c r="M132" s="3"/>
      <c r="N132" s="143"/>
      <c r="O132" s="67">
        <f t="shared" ref="O132:O145" si="409">SUM(C132:N132)</f>
        <v>0</v>
      </c>
      <c r="Q132" s="575" t="s">
        <v>69</v>
      </c>
      <c r="R132" s="186" t="s">
        <v>60</v>
      </c>
      <c r="S132" s="3"/>
      <c r="T132" s="3"/>
      <c r="U132" s="3"/>
      <c r="V132" s="3"/>
      <c r="W132" s="3"/>
      <c r="X132" s="3"/>
      <c r="Y132" s="3"/>
      <c r="Z132" s="3"/>
      <c r="AA132" s="3"/>
      <c r="AB132" s="3"/>
      <c r="AC132" s="3"/>
      <c r="AD132" s="143"/>
      <c r="AE132" s="67">
        <f t="shared" ref="AE132:AE145" si="410">SUM(S132:AD132)</f>
        <v>0</v>
      </c>
      <c r="AG132" s="575" t="s">
        <v>69</v>
      </c>
      <c r="AH132" s="186" t="s">
        <v>60</v>
      </c>
      <c r="AI132" s="3"/>
      <c r="AJ132" s="3"/>
      <c r="AK132" s="3"/>
      <c r="AL132" s="3"/>
      <c r="AM132" s="3"/>
      <c r="AN132" s="3"/>
      <c r="AO132" s="3"/>
      <c r="AP132" s="3"/>
      <c r="AQ132" s="3"/>
      <c r="AR132" s="3"/>
      <c r="AS132" s="3"/>
      <c r="AT132" s="143"/>
      <c r="AU132" s="67">
        <f t="shared" ref="AU132:AU145" si="411">SUM(AI132:AT132)</f>
        <v>0</v>
      </c>
      <c r="AW132" s="575" t="s">
        <v>69</v>
      </c>
      <c r="AX132" s="186" t="s">
        <v>60</v>
      </c>
      <c r="AY132" s="3"/>
      <c r="AZ132" s="3"/>
      <c r="BA132" s="3"/>
      <c r="BB132" s="3"/>
      <c r="BC132" s="3"/>
      <c r="BD132" s="3"/>
      <c r="BE132" s="3"/>
      <c r="BF132" s="3"/>
      <c r="BG132" s="3"/>
      <c r="BH132" s="3"/>
      <c r="BI132" s="3"/>
      <c r="BJ132" s="143"/>
      <c r="BK132" s="67">
        <f t="shared" ref="BK132:BK145" si="412">SUM(AY132:BJ132)</f>
        <v>0</v>
      </c>
    </row>
    <row r="133" spans="1:63" x14ac:dyDescent="0.25">
      <c r="A133" s="576"/>
      <c r="B133" s="186" t="s">
        <v>59</v>
      </c>
      <c r="C133" s="3"/>
      <c r="D133" s="3"/>
      <c r="E133" s="3"/>
      <c r="F133" s="3"/>
      <c r="G133" s="3"/>
      <c r="H133" s="3"/>
      <c r="I133" s="3"/>
      <c r="J133" s="3"/>
      <c r="K133" s="3"/>
      <c r="L133" s="3"/>
      <c r="M133" s="3"/>
      <c r="N133" s="143"/>
      <c r="O133" s="67">
        <f t="shared" si="409"/>
        <v>0</v>
      </c>
      <c r="Q133" s="576"/>
      <c r="R133" s="186" t="s">
        <v>59</v>
      </c>
      <c r="S133" s="3"/>
      <c r="T133" s="3"/>
      <c r="U133" s="3"/>
      <c r="V133" s="3"/>
      <c r="W133" s="3"/>
      <c r="X133" s="3"/>
      <c r="Y133" s="3"/>
      <c r="Z133" s="3"/>
      <c r="AA133" s="3"/>
      <c r="AB133" s="3"/>
      <c r="AC133" s="3"/>
      <c r="AD133" s="143"/>
      <c r="AE133" s="67">
        <f t="shared" si="410"/>
        <v>0</v>
      </c>
      <c r="AG133" s="576"/>
      <c r="AH133" s="186" t="s">
        <v>59</v>
      </c>
      <c r="AI133" s="3"/>
      <c r="AJ133" s="3"/>
      <c r="AK133" s="3"/>
      <c r="AL133" s="3"/>
      <c r="AM133" s="3"/>
      <c r="AN133" s="3"/>
      <c r="AO133" s="3"/>
      <c r="AP133" s="3"/>
      <c r="AQ133" s="3"/>
      <c r="AR133" s="3"/>
      <c r="AS133" s="3"/>
      <c r="AT133" s="143"/>
      <c r="AU133" s="67">
        <f t="shared" si="411"/>
        <v>0</v>
      </c>
      <c r="AW133" s="576"/>
      <c r="AX133" s="186" t="s">
        <v>59</v>
      </c>
      <c r="AY133" s="3"/>
      <c r="AZ133" s="3"/>
      <c r="BA133" s="3"/>
      <c r="BB133" s="3"/>
      <c r="BC133" s="3"/>
      <c r="BD133" s="3"/>
      <c r="BE133" s="3"/>
      <c r="BF133" s="3"/>
      <c r="BG133" s="3"/>
      <c r="BH133" s="3"/>
      <c r="BI133" s="3"/>
      <c r="BJ133" s="143"/>
      <c r="BK133" s="67">
        <f t="shared" si="412"/>
        <v>0</v>
      </c>
    </row>
    <row r="134" spans="1:63" x14ac:dyDescent="0.25">
      <c r="A134" s="576"/>
      <c r="B134" s="186" t="s">
        <v>58</v>
      </c>
      <c r="C134" s="3"/>
      <c r="D134" s="3"/>
      <c r="E134" s="3"/>
      <c r="F134" s="3"/>
      <c r="G134" s="3"/>
      <c r="H134" s="3"/>
      <c r="I134" s="3"/>
      <c r="J134" s="3"/>
      <c r="K134" s="3"/>
      <c r="L134" s="3"/>
      <c r="M134" s="3"/>
      <c r="N134" s="143"/>
      <c r="O134" s="67">
        <f t="shared" si="409"/>
        <v>0</v>
      </c>
      <c r="Q134" s="576"/>
      <c r="R134" s="186" t="s">
        <v>58</v>
      </c>
      <c r="S134" s="3"/>
      <c r="T134" s="3"/>
      <c r="U134" s="3"/>
      <c r="V134" s="3"/>
      <c r="W134" s="3"/>
      <c r="X134" s="3"/>
      <c r="Y134" s="3"/>
      <c r="Z134" s="3"/>
      <c r="AA134" s="3"/>
      <c r="AB134" s="3"/>
      <c r="AC134" s="3"/>
      <c r="AD134" s="143"/>
      <c r="AE134" s="67">
        <f t="shared" si="410"/>
        <v>0</v>
      </c>
      <c r="AG134" s="576"/>
      <c r="AH134" s="186" t="s">
        <v>58</v>
      </c>
      <c r="AI134" s="3"/>
      <c r="AJ134" s="3"/>
      <c r="AK134" s="3"/>
      <c r="AL134" s="3"/>
      <c r="AM134" s="3"/>
      <c r="AN134" s="3"/>
      <c r="AO134" s="3"/>
      <c r="AP134" s="3"/>
      <c r="AQ134" s="3"/>
      <c r="AR134" s="3"/>
      <c r="AS134" s="3"/>
      <c r="AT134" s="143"/>
      <c r="AU134" s="67">
        <f t="shared" si="411"/>
        <v>0</v>
      </c>
      <c r="AW134" s="576"/>
      <c r="AX134" s="186" t="s">
        <v>58</v>
      </c>
      <c r="AY134" s="3"/>
      <c r="AZ134" s="3"/>
      <c r="BA134" s="3"/>
      <c r="BB134" s="3"/>
      <c r="BC134" s="3"/>
      <c r="BD134" s="3"/>
      <c r="BE134" s="3"/>
      <c r="BF134" s="3"/>
      <c r="BG134" s="3"/>
      <c r="BH134" s="3"/>
      <c r="BI134" s="3"/>
      <c r="BJ134" s="143"/>
      <c r="BK134" s="67">
        <f t="shared" si="412"/>
        <v>0</v>
      </c>
    </row>
    <row r="135" spans="1:63" x14ac:dyDescent="0.25">
      <c r="A135" s="576"/>
      <c r="B135" s="186" t="s">
        <v>57</v>
      </c>
      <c r="C135" s="3">
        <v>0</v>
      </c>
      <c r="D135" s="3">
        <v>0</v>
      </c>
      <c r="E135" s="3">
        <v>0</v>
      </c>
      <c r="F135" s="3">
        <v>0</v>
      </c>
      <c r="G135" s="3">
        <v>0</v>
      </c>
      <c r="H135" s="3">
        <v>3034.170040333333</v>
      </c>
      <c r="I135" s="3">
        <v>0</v>
      </c>
      <c r="J135" s="3">
        <v>0</v>
      </c>
      <c r="K135" s="3">
        <v>0</v>
      </c>
      <c r="L135" s="3">
        <v>0</v>
      </c>
      <c r="M135" s="3">
        <v>0</v>
      </c>
      <c r="N135" s="143">
        <v>6068.3400806666659</v>
      </c>
      <c r="O135" s="67">
        <f t="shared" si="409"/>
        <v>9102.5101209999993</v>
      </c>
      <c r="Q135" s="576"/>
      <c r="R135" s="186" t="s">
        <v>57</v>
      </c>
      <c r="S135" s="3"/>
      <c r="T135" s="3"/>
      <c r="U135" s="3"/>
      <c r="V135" s="3"/>
      <c r="W135" s="3"/>
      <c r="X135" s="3"/>
      <c r="Y135" s="3"/>
      <c r="Z135" s="3"/>
      <c r="AA135" s="3"/>
      <c r="AB135" s="3"/>
      <c r="AC135" s="3"/>
      <c r="AD135" s="143"/>
      <c r="AE135" s="67">
        <f t="shared" si="410"/>
        <v>0</v>
      </c>
      <c r="AG135" s="576"/>
      <c r="AH135" s="186" t="s">
        <v>57</v>
      </c>
      <c r="AI135" s="3"/>
      <c r="AJ135" s="3"/>
      <c r="AK135" s="3"/>
      <c r="AL135" s="3"/>
      <c r="AM135" s="3"/>
      <c r="AN135" s="3"/>
      <c r="AO135" s="3"/>
      <c r="AP135" s="3"/>
      <c r="AQ135" s="3"/>
      <c r="AR135" s="3"/>
      <c r="AS135" s="3"/>
      <c r="AT135" s="143"/>
      <c r="AU135" s="67">
        <f t="shared" si="411"/>
        <v>0</v>
      </c>
      <c r="AW135" s="576"/>
      <c r="AX135" s="186" t="s">
        <v>57</v>
      </c>
      <c r="AY135" s="3"/>
      <c r="AZ135" s="3"/>
      <c r="BA135" s="3"/>
      <c r="BB135" s="3"/>
      <c r="BC135" s="3"/>
      <c r="BD135" s="3"/>
      <c r="BE135" s="3"/>
      <c r="BF135" s="3"/>
      <c r="BG135" s="3"/>
      <c r="BH135" s="3"/>
      <c r="BI135" s="3"/>
      <c r="BJ135" s="143"/>
      <c r="BK135" s="67">
        <f t="shared" si="412"/>
        <v>0</v>
      </c>
    </row>
    <row r="136" spans="1:63" x14ac:dyDescent="0.25">
      <c r="A136" s="576"/>
      <c r="B136" s="186" t="s">
        <v>56</v>
      </c>
      <c r="C136" s="3"/>
      <c r="D136" s="3"/>
      <c r="E136" s="3"/>
      <c r="F136" s="3"/>
      <c r="G136" s="3"/>
      <c r="H136" s="3"/>
      <c r="I136" s="3"/>
      <c r="J136" s="3"/>
      <c r="K136" s="3"/>
      <c r="L136" s="3"/>
      <c r="M136" s="3"/>
      <c r="N136" s="143"/>
      <c r="O136" s="67">
        <f t="shared" si="409"/>
        <v>0</v>
      </c>
      <c r="Q136" s="576"/>
      <c r="R136" s="186" t="s">
        <v>56</v>
      </c>
      <c r="S136" s="3"/>
      <c r="T136" s="3"/>
      <c r="U136" s="3"/>
      <c r="V136" s="3"/>
      <c r="W136" s="3"/>
      <c r="X136" s="3"/>
      <c r="Y136" s="3"/>
      <c r="Z136" s="3"/>
      <c r="AA136" s="3"/>
      <c r="AB136" s="3"/>
      <c r="AC136" s="3"/>
      <c r="AD136" s="143"/>
      <c r="AE136" s="67">
        <f t="shared" si="410"/>
        <v>0</v>
      </c>
      <c r="AG136" s="576"/>
      <c r="AH136" s="186" t="s">
        <v>56</v>
      </c>
      <c r="AI136" s="3"/>
      <c r="AJ136" s="3"/>
      <c r="AK136" s="3"/>
      <c r="AL136" s="3"/>
      <c r="AM136" s="3"/>
      <c r="AN136" s="3"/>
      <c r="AO136" s="3"/>
      <c r="AP136" s="3"/>
      <c r="AQ136" s="3"/>
      <c r="AR136" s="3"/>
      <c r="AS136" s="3"/>
      <c r="AT136" s="143"/>
      <c r="AU136" s="67">
        <f t="shared" si="411"/>
        <v>0</v>
      </c>
      <c r="AW136" s="576"/>
      <c r="AX136" s="186" t="s">
        <v>56</v>
      </c>
      <c r="AY136" s="3"/>
      <c r="AZ136" s="3"/>
      <c r="BA136" s="3"/>
      <c r="BB136" s="3"/>
      <c r="BC136" s="3"/>
      <c r="BD136" s="3"/>
      <c r="BE136" s="3"/>
      <c r="BF136" s="3"/>
      <c r="BG136" s="3"/>
      <c r="BH136" s="3"/>
      <c r="BI136" s="3"/>
      <c r="BJ136" s="143"/>
      <c r="BK136" s="67">
        <f t="shared" si="412"/>
        <v>0</v>
      </c>
    </row>
    <row r="137" spans="1:63" x14ac:dyDescent="0.25">
      <c r="A137" s="576"/>
      <c r="B137" s="186" t="s">
        <v>55</v>
      </c>
      <c r="C137" s="3"/>
      <c r="D137" s="3"/>
      <c r="E137" s="3"/>
      <c r="F137" s="3"/>
      <c r="G137" s="3"/>
      <c r="H137" s="3"/>
      <c r="I137" s="3"/>
      <c r="J137" s="3"/>
      <c r="K137" s="3"/>
      <c r="L137" s="3"/>
      <c r="M137" s="3"/>
      <c r="N137" s="143"/>
      <c r="O137" s="67">
        <f t="shared" si="409"/>
        <v>0</v>
      </c>
      <c r="Q137" s="576"/>
      <c r="R137" s="186" t="s">
        <v>55</v>
      </c>
      <c r="S137" s="3"/>
      <c r="T137" s="3"/>
      <c r="U137" s="3"/>
      <c r="V137" s="3"/>
      <c r="W137" s="3"/>
      <c r="X137" s="3"/>
      <c r="Y137" s="3"/>
      <c r="Z137" s="3"/>
      <c r="AA137" s="3"/>
      <c r="AB137" s="3"/>
      <c r="AC137" s="3"/>
      <c r="AD137" s="143"/>
      <c r="AE137" s="67">
        <f t="shared" si="410"/>
        <v>0</v>
      </c>
      <c r="AG137" s="576"/>
      <c r="AH137" s="186" t="s">
        <v>55</v>
      </c>
      <c r="AI137" s="3"/>
      <c r="AJ137" s="3"/>
      <c r="AK137" s="3"/>
      <c r="AL137" s="3"/>
      <c r="AM137" s="3"/>
      <c r="AN137" s="3"/>
      <c r="AO137" s="3"/>
      <c r="AP137" s="3"/>
      <c r="AQ137" s="3"/>
      <c r="AR137" s="3"/>
      <c r="AS137" s="3"/>
      <c r="AT137" s="143"/>
      <c r="AU137" s="67">
        <f t="shared" si="411"/>
        <v>0</v>
      </c>
      <c r="AW137" s="576"/>
      <c r="AX137" s="186" t="s">
        <v>55</v>
      </c>
      <c r="AY137" s="3"/>
      <c r="AZ137" s="3"/>
      <c r="BA137" s="3"/>
      <c r="BB137" s="3"/>
      <c r="BC137" s="3"/>
      <c r="BD137" s="3"/>
      <c r="BE137" s="3"/>
      <c r="BF137" s="3"/>
      <c r="BG137" s="3"/>
      <c r="BH137" s="3"/>
      <c r="BI137" s="3"/>
      <c r="BJ137" s="143"/>
      <c r="BK137" s="67">
        <f t="shared" si="412"/>
        <v>0</v>
      </c>
    </row>
    <row r="138" spans="1:63" x14ac:dyDescent="0.25">
      <c r="A138" s="576"/>
      <c r="B138" s="186" t="s">
        <v>54</v>
      </c>
      <c r="C138" s="3">
        <v>0</v>
      </c>
      <c r="D138" s="3">
        <v>0</v>
      </c>
      <c r="E138" s="3">
        <v>0</v>
      </c>
      <c r="F138" s="3">
        <v>0</v>
      </c>
      <c r="G138" s="3">
        <v>0</v>
      </c>
      <c r="H138" s="3">
        <v>545.90889328070182</v>
      </c>
      <c r="I138" s="3">
        <v>0</v>
      </c>
      <c r="J138" s="3">
        <v>7233.2928359693005</v>
      </c>
      <c r="K138" s="3">
        <v>7915.6789525701779</v>
      </c>
      <c r="L138" s="3">
        <v>0</v>
      </c>
      <c r="M138" s="3">
        <v>6687.3839426885979</v>
      </c>
      <c r="N138" s="143">
        <v>272.95444664035091</v>
      </c>
      <c r="O138" s="67">
        <f t="shared" si="409"/>
        <v>22655.219071149128</v>
      </c>
      <c r="Q138" s="576"/>
      <c r="R138" s="186" t="s">
        <v>54</v>
      </c>
      <c r="S138" s="3">
        <v>0</v>
      </c>
      <c r="T138" s="3">
        <v>0</v>
      </c>
      <c r="U138" s="3">
        <v>0</v>
      </c>
      <c r="V138" s="3">
        <v>39578.394762850883</v>
      </c>
      <c r="W138" s="3">
        <v>0</v>
      </c>
      <c r="X138" s="3">
        <v>0</v>
      </c>
      <c r="Y138" s="3">
        <v>0</v>
      </c>
      <c r="Z138" s="3">
        <v>0</v>
      </c>
      <c r="AA138" s="3">
        <v>0</v>
      </c>
      <c r="AB138" s="3">
        <v>0</v>
      </c>
      <c r="AC138" s="3">
        <v>0</v>
      </c>
      <c r="AD138" s="143">
        <v>0</v>
      </c>
      <c r="AE138" s="67">
        <f t="shared" si="410"/>
        <v>39578.394762850883</v>
      </c>
      <c r="AG138" s="576"/>
      <c r="AH138" s="186" t="s">
        <v>54</v>
      </c>
      <c r="AI138" s="3"/>
      <c r="AJ138" s="3"/>
      <c r="AK138" s="3"/>
      <c r="AL138" s="3"/>
      <c r="AM138" s="3"/>
      <c r="AN138" s="3"/>
      <c r="AO138" s="3"/>
      <c r="AP138" s="3"/>
      <c r="AQ138" s="3"/>
      <c r="AR138" s="3"/>
      <c r="AS138" s="3"/>
      <c r="AT138" s="143"/>
      <c r="AU138" s="67">
        <f t="shared" si="411"/>
        <v>0</v>
      </c>
      <c r="AW138" s="576"/>
      <c r="AX138" s="186" t="s">
        <v>54</v>
      </c>
      <c r="AY138" s="3"/>
      <c r="AZ138" s="3"/>
      <c r="BA138" s="3"/>
      <c r="BB138" s="3"/>
      <c r="BC138" s="3"/>
      <c r="BD138" s="3"/>
      <c r="BE138" s="3"/>
      <c r="BF138" s="3"/>
      <c r="BG138" s="3"/>
      <c r="BH138" s="3"/>
      <c r="BI138" s="3"/>
      <c r="BJ138" s="143"/>
      <c r="BK138" s="67">
        <f t="shared" si="412"/>
        <v>0</v>
      </c>
    </row>
    <row r="139" spans="1:63" x14ac:dyDescent="0.25">
      <c r="A139" s="576"/>
      <c r="B139" s="186" t="s">
        <v>53</v>
      </c>
      <c r="C139" s="3">
        <v>0</v>
      </c>
      <c r="D139" s="3">
        <v>0</v>
      </c>
      <c r="E139" s="3">
        <v>483726.8634999998</v>
      </c>
      <c r="F139" s="3">
        <v>0</v>
      </c>
      <c r="G139" s="3">
        <v>0</v>
      </c>
      <c r="H139" s="3">
        <v>2041.2580055394737</v>
      </c>
      <c r="I139" s="3">
        <v>0</v>
      </c>
      <c r="J139" s="3">
        <v>27046.66857339803</v>
      </c>
      <c r="K139" s="3">
        <v>29598.241080322372</v>
      </c>
      <c r="L139" s="3">
        <v>0</v>
      </c>
      <c r="M139" s="3">
        <v>25005.410567858558</v>
      </c>
      <c r="N139" s="143">
        <v>1020.6290027697369</v>
      </c>
      <c r="O139" s="67">
        <f t="shared" si="409"/>
        <v>568439.07072988804</v>
      </c>
      <c r="Q139" s="576"/>
      <c r="R139" s="186" t="s">
        <v>53</v>
      </c>
      <c r="S139" s="3">
        <v>0</v>
      </c>
      <c r="T139" s="3">
        <v>0</v>
      </c>
      <c r="U139" s="3">
        <v>0</v>
      </c>
      <c r="V139" s="3">
        <v>147991.20540161186</v>
      </c>
      <c r="W139" s="3">
        <v>0</v>
      </c>
      <c r="X139" s="3">
        <v>0</v>
      </c>
      <c r="Y139" s="3">
        <v>0</v>
      </c>
      <c r="Z139" s="3">
        <v>0</v>
      </c>
      <c r="AA139" s="3">
        <v>0</v>
      </c>
      <c r="AB139" s="3">
        <v>0</v>
      </c>
      <c r="AC139" s="3">
        <v>0</v>
      </c>
      <c r="AD139" s="143">
        <v>0</v>
      </c>
      <c r="AE139" s="67">
        <f t="shared" si="410"/>
        <v>147991.20540161186</v>
      </c>
      <c r="AG139" s="576"/>
      <c r="AH139" s="186" t="s">
        <v>53</v>
      </c>
      <c r="AI139" s="3"/>
      <c r="AJ139" s="3"/>
      <c r="AK139" s="3"/>
      <c r="AL139" s="3"/>
      <c r="AM139" s="3"/>
      <c r="AN139" s="3"/>
      <c r="AO139" s="3"/>
      <c r="AP139" s="3"/>
      <c r="AQ139" s="3"/>
      <c r="AR139" s="3"/>
      <c r="AS139" s="3"/>
      <c r="AT139" s="143"/>
      <c r="AU139" s="67">
        <f t="shared" si="411"/>
        <v>0</v>
      </c>
      <c r="AW139" s="576"/>
      <c r="AX139" s="186" t="s">
        <v>53</v>
      </c>
      <c r="AY139" s="3"/>
      <c r="AZ139" s="3"/>
      <c r="BA139" s="3"/>
      <c r="BB139" s="3"/>
      <c r="BC139" s="3"/>
      <c r="BD139" s="3"/>
      <c r="BE139" s="3"/>
      <c r="BF139" s="3"/>
      <c r="BG139" s="3"/>
      <c r="BH139" s="3"/>
      <c r="BI139" s="3"/>
      <c r="BJ139" s="143"/>
      <c r="BK139" s="67">
        <f t="shared" si="412"/>
        <v>0</v>
      </c>
    </row>
    <row r="140" spans="1:63" x14ac:dyDescent="0.25">
      <c r="A140" s="576"/>
      <c r="B140" s="186" t="s">
        <v>52</v>
      </c>
      <c r="C140" s="3"/>
      <c r="D140" s="3"/>
      <c r="E140" s="3"/>
      <c r="F140" s="3"/>
      <c r="G140" s="3"/>
      <c r="H140" s="3"/>
      <c r="I140" s="3"/>
      <c r="J140" s="3"/>
      <c r="K140" s="3"/>
      <c r="L140" s="3"/>
      <c r="M140" s="3"/>
      <c r="N140" s="143"/>
      <c r="O140" s="67">
        <f t="shared" si="409"/>
        <v>0</v>
      </c>
      <c r="Q140" s="576"/>
      <c r="R140" s="186" t="s">
        <v>52</v>
      </c>
      <c r="S140" s="3"/>
      <c r="T140" s="3"/>
      <c r="U140" s="3"/>
      <c r="V140" s="3"/>
      <c r="W140" s="3"/>
      <c r="X140" s="3"/>
      <c r="Y140" s="3"/>
      <c r="Z140" s="3"/>
      <c r="AA140" s="3"/>
      <c r="AB140" s="3"/>
      <c r="AC140" s="3"/>
      <c r="AD140" s="143"/>
      <c r="AE140" s="67">
        <f t="shared" si="410"/>
        <v>0</v>
      </c>
      <c r="AG140" s="576"/>
      <c r="AH140" s="186" t="s">
        <v>52</v>
      </c>
      <c r="AI140" s="3"/>
      <c r="AJ140" s="3"/>
      <c r="AK140" s="3"/>
      <c r="AL140" s="3"/>
      <c r="AM140" s="3"/>
      <c r="AN140" s="3"/>
      <c r="AO140" s="3"/>
      <c r="AP140" s="3"/>
      <c r="AQ140" s="3"/>
      <c r="AR140" s="3"/>
      <c r="AS140" s="3"/>
      <c r="AT140" s="143"/>
      <c r="AU140" s="67">
        <f t="shared" si="411"/>
        <v>0</v>
      </c>
      <c r="AW140" s="576"/>
      <c r="AX140" s="186" t="s">
        <v>52</v>
      </c>
      <c r="AY140" s="3"/>
      <c r="AZ140" s="3"/>
      <c r="BA140" s="3"/>
      <c r="BB140" s="3"/>
      <c r="BC140" s="3"/>
      <c r="BD140" s="3"/>
      <c r="BE140" s="3"/>
      <c r="BF140" s="3"/>
      <c r="BG140" s="3"/>
      <c r="BH140" s="3"/>
      <c r="BI140" s="3"/>
      <c r="BJ140" s="143"/>
      <c r="BK140" s="67">
        <f t="shared" si="412"/>
        <v>0</v>
      </c>
    </row>
    <row r="141" spans="1:63" x14ac:dyDescent="0.25">
      <c r="A141" s="576"/>
      <c r="B141" s="186" t="s">
        <v>51</v>
      </c>
      <c r="C141" s="3"/>
      <c r="D141" s="3"/>
      <c r="E141" s="3"/>
      <c r="F141" s="3"/>
      <c r="G141" s="3"/>
      <c r="H141" s="3"/>
      <c r="I141" s="3"/>
      <c r="J141" s="3"/>
      <c r="K141" s="3"/>
      <c r="L141" s="3"/>
      <c r="M141" s="3"/>
      <c r="N141" s="143"/>
      <c r="O141" s="67">
        <f t="shared" si="409"/>
        <v>0</v>
      </c>
      <c r="Q141" s="576"/>
      <c r="R141" s="186" t="s">
        <v>51</v>
      </c>
      <c r="S141" s="3"/>
      <c r="T141" s="3"/>
      <c r="U141" s="3"/>
      <c r="V141" s="3"/>
      <c r="W141" s="3"/>
      <c r="X141" s="3"/>
      <c r="Y141" s="3"/>
      <c r="Z141" s="3"/>
      <c r="AA141" s="3"/>
      <c r="AB141" s="3"/>
      <c r="AC141" s="3"/>
      <c r="AD141" s="143"/>
      <c r="AE141" s="67">
        <f t="shared" si="410"/>
        <v>0</v>
      </c>
      <c r="AG141" s="576"/>
      <c r="AH141" s="186" t="s">
        <v>51</v>
      </c>
      <c r="AI141" s="3"/>
      <c r="AJ141" s="3"/>
      <c r="AK141" s="3"/>
      <c r="AL141" s="3"/>
      <c r="AM141" s="3"/>
      <c r="AN141" s="3"/>
      <c r="AO141" s="3"/>
      <c r="AP141" s="3"/>
      <c r="AQ141" s="3"/>
      <c r="AR141" s="3"/>
      <c r="AS141" s="3"/>
      <c r="AT141" s="143"/>
      <c r="AU141" s="67">
        <f t="shared" si="411"/>
        <v>0</v>
      </c>
      <c r="AW141" s="576"/>
      <c r="AX141" s="186" t="s">
        <v>51</v>
      </c>
      <c r="AY141" s="3"/>
      <c r="AZ141" s="3"/>
      <c r="BA141" s="3"/>
      <c r="BB141" s="3"/>
      <c r="BC141" s="3"/>
      <c r="BD141" s="3"/>
      <c r="BE141" s="3"/>
      <c r="BF141" s="3"/>
      <c r="BG141" s="3"/>
      <c r="BH141" s="3"/>
      <c r="BI141" s="3"/>
      <c r="BJ141" s="143"/>
      <c r="BK141" s="67">
        <f t="shared" si="412"/>
        <v>0</v>
      </c>
    </row>
    <row r="142" spans="1:63" x14ac:dyDescent="0.25">
      <c r="A142" s="576"/>
      <c r="B142" s="186" t="s">
        <v>50</v>
      </c>
      <c r="C142" s="3"/>
      <c r="D142" s="3"/>
      <c r="E142" s="3"/>
      <c r="F142" s="3"/>
      <c r="G142" s="3"/>
      <c r="H142" s="3"/>
      <c r="I142" s="3"/>
      <c r="J142" s="3"/>
      <c r="K142" s="3"/>
      <c r="L142" s="3"/>
      <c r="M142" s="3"/>
      <c r="N142" s="143"/>
      <c r="O142" s="67">
        <f t="shared" si="409"/>
        <v>0</v>
      </c>
      <c r="Q142" s="576"/>
      <c r="R142" s="186" t="s">
        <v>50</v>
      </c>
      <c r="S142" s="3"/>
      <c r="T142" s="3"/>
      <c r="U142" s="3"/>
      <c r="V142" s="3"/>
      <c r="W142" s="3"/>
      <c r="X142" s="3"/>
      <c r="Y142" s="3"/>
      <c r="Z142" s="3"/>
      <c r="AA142" s="3"/>
      <c r="AB142" s="3"/>
      <c r="AC142" s="3"/>
      <c r="AD142" s="143"/>
      <c r="AE142" s="67">
        <f t="shared" si="410"/>
        <v>0</v>
      </c>
      <c r="AG142" s="576"/>
      <c r="AH142" s="186" t="s">
        <v>50</v>
      </c>
      <c r="AI142" s="3"/>
      <c r="AJ142" s="3"/>
      <c r="AK142" s="3"/>
      <c r="AL142" s="3"/>
      <c r="AM142" s="3"/>
      <c r="AN142" s="3"/>
      <c r="AO142" s="3"/>
      <c r="AP142" s="3"/>
      <c r="AQ142" s="3"/>
      <c r="AR142" s="3"/>
      <c r="AS142" s="3"/>
      <c r="AT142" s="143"/>
      <c r="AU142" s="67">
        <f t="shared" si="411"/>
        <v>0</v>
      </c>
      <c r="AW142" s="576"/>
      <c r="AX142" s="186" t="s">
        <v>50</v>
      </c>
      <c r="AY142" s="3"/>
      <c r="AZ142" s="3"/>
      <c r="BA142" s="3"/>
      <c r="BB142" s="3"/>
      <c r="BC142" s="3"/>
      <c r="BD142" s="3"/>
      <c r="BE142" s="3"/>
      <c r="BF142" s="3"/>
      <c r="BG142" s="3"/>
      <c r="BH142" s="3"/>
      <c r="BI142" s="3"/>
      <c r="BJ142" s="143"/>
      <c r="BK142" s="67">
        <f t="shared" si="412"/>
        <v>0</v>
      </c>
    </row>
    <row r="143" spans="1:63" x14ac:dyDescent="0.25">
      <c r="A143" s="576"/>
      <c r="B143" s="186" t="s">
        <v>49</v>
      </c>
      <c r="C143" s="3"/>
      <c r="D143" s="3"/>
      <c r="E143" s="3"/>
      <c r="F143" s="3"/>
      <c r="G143" s="3"/>
      <c r="H143" s="3"/>
      <c r="I143" s="3"/>
      <c r="J143" s="3"/>
      <c r="K143" s="3"/>
      <c r="L143" s="3"/>
      <c r="M143" s="3"/>
      <c r="N143" s="143"/>
      <c r="O143" s="67">
        <f t="shared" si="409"/>
        <v>0</v>
      </c>
      <c r="Q143" s="576"/>
      <c r="R143" s="186" t="s">
        <v>49</v>
      </c>
      <c r="S143" s="3"/>
      <c r="T143" s="3"/>
      <c r="U143" s="3"/>
      <c r="V143" s="3"/>
      <c r="W143" s="3"/>
      <c r="X143" s="3"/>
      <c r="Y143" s="3"/>
      <c r="Z143" s="3"/>
      <c r="AA143" s="3"/>
      <c r="AB143" s="3"/>
      <c r="AC143" s="3"/>
      <c r="AD143" s="143"/>
      <c r="AE143" s="67">
        <f t="shared" si="410"/>
        <v>0</v>
      </c>
      <c r="AG143" s="576"/>
      <c r="AH143" s="186" t="s">
        <v>49</v>
      </c>
      <c r="AI143" s="3"/>
      <c r="AJ143" s="3"/>
      <c r="AK143" s="3"/>
      <c r="AL143" s="3"/>
      <c r="AM143" s="3"/>
      <c r="AN143" s="3"/>
      <c r="AO143" s="3"/>
      <c r="AP143" s="3"/>
      <c r="AQ143" s="3"/>
      <c r="AR143" s="3"/>
      <c r="AS143" s="3"/>
      <c r="AT143" s="143"/>
      <c r="AU143" s="67">
        <f t="shared" si="411"/>
        <v>0</v>
      </c>
      <c r="AW143" s="576"/>
      <c r="AX143" s="186" t="s">
        <v>49</v>
      </c>
      <c r="AY143" s="3"/>
      <c r="AZ143" s="3"/>
      <c r="BA143" s="3"/>
      <c r="BB143" s="3"/>
      <c r="BC143" s="3"/>
      <c r="BD143" s="3"/>
      <c r="BE143" s="3"/>
      <c r="BF143" s="3"/>
      <c r="BG143" s="3"/>
      <c r="BH143" s="3"/>
      <c r="BI143" s="3"/>
      <c r="BJ143" s="143"/>
      <c r="BK143" s="67">
        <f t="shared" si="412"/>
        <v>0</v>
      </c>
    </row>
    <row r="144" spans="1:63" ht="15.75" thickBot="1" x14ac:dyDescent="0.3">
      <c r="A144" s="577"/>
      <c r="B144" s="186" t="s">
        <v>48</v>
      </c>
      <c r="C144" s="3"/>
      <c r="D144" s="3"/>
      <c r="E144" s="3"/>
      <c r="F144" s="3"/>
      <c r="G144" s="3"/>
      <c r="H144" s="3"/>
      <c r="I144" s="3"/>
      <c r="J144" s="3"/>
      <c r="K144" s="3"/>
      <c r="L144" s="3"/>
      <c r="M144" s="3"/>
      <c r="N144" s="143"/>
      <c r="O144" s="67">
        <f t="shared" si="409"/>
        <v>0</v>
      </c>
      <c r="Q144" s="577"/>
      <c r="R144" s="186" t="s">
        <v>48</v>
      </c>
      <c r="S144" s="3"/>
      <c r="T144" s="3"/>
      <c r="U144" s="3"/>
      <c r="V144" s="3"/>
      <c r="W144" s="3"/>
      <c r="X144" s="3"/>
      <c r="Y144" s="3"/>
      <c r="Z144" s="3"/>
      <c r="AA144" s="3"/>
      <c r="AB144" s="3"/>
      <c r="AC144" s="3"/>
      <c r="AD144" s="143"/>
      <c r="AE144" s="67">
        <f t="shared" si="410"/>
        <v>0</v>
      </c>
      <c r="AG144" s="577"/>
      <c r="AH144" s="186" t="s">
        <v>48</v>
      </c>
      <c r="AI144" s="3"/>
      <c r="AJ144" s="3"/>
      <c r="AK144" s="3"/>
      <c r="AL144" s="3"/>
      <c r="AM144" s="3"/>
      <c r="AN144" s="3"/>
      <c r="AO144" s="3"/>
      <c r="AP144" s="3"/>
      <c r="AQ144" s="3"/>
      <c r="AR144" s="3"/>
      <c r="AS144" s="3"/>
      <c r="AT144" s="143"/>
      <c r="AU144" s="67">
        <f t="shared" si="411"/>
        <v>0</v>
      </c>
      <c r="AW144" s="577"/>
      <c r="AX144" s="186" t="s">
        <v>48</v>
      </c>
      <c r="AY144" s="3"/>
      <c r="AZ144" s="3"/>
      <c r="BA144" s="3"/>
      <c r="BB144" s="3"/>
      <c r="BC144" s="3"/>
      <c r="BD144" s="3"/>
      <c r="BE144" s="3"/>
      <c r="BF144" s="3"/>
      <c r="BG144" s="3"/>
      <c r="BH144" s="3"/>
      <c r="BI144" s="3"/>
      <c r="BJ144" s="143"/>
      <c r="BK144" s="67">
        <f t="shared" si="412"/>
        <v>0</v>
      </c>
    </row>
    <row r="145" spans="1:63" ht="15.75" thickBot="1" x14ac:dyDescent="0.3">
      <c r="B145" s="187" t="s">
        <v>42</v>
      </c>
      <c r="C145" s="178">
        <f>SUM(C132:C144)</f>
        <v>0</v>
      </c>
      <c r="D145" s="178">
        <f t="shared" ref="D145" si="413">SUM(D132:D144)</f>
        <v>0</v>
      </c>
      <c r="E145" s="178">
        <f t="shared" ref="E145" si="414">SUM(E132:E144)</f>
        <v>483726.8634999998</v>
      </c>
      <c r="F145" s="178">
        <f t="shared" ref="F145" si="415">SUM(F132:F144)</f>
        <v>0</v>
      </c>
      <c r="G145" s="178">
        <f t="shared" ref="G145" si="416">SUM(G132:G144)</f>
        <v>0</v>
      </c>
      <c r="H145" s="178">
        <f t="shared" ref="H145" si="417">SUM(H132:H144)</f>
        <v>5621.3369391535089</v>
      </c>
      <c r="I145" s="178">
        <f t="shared" ref="I145" si="418">SUM(I132:I144)</f>
        <v>0</v>
      </c>
      <c r="J145" s="178">
        <f t="shared" ref="J145" si="419">SUM(J132:J144)</f>
        <v>34279.96140936733</v>
      </c>
      <c r="K145" s="178">
        <f t="shared" ref="K145" si="420">SUM(K132:K144)</f>
        <v>37513.920032892551</v>
      </c>
      <c r="L145" s="178">
        <f t="shared" ref="L145" si="421">SUM(L132:L144)</f>
        <v>0</v>
      </c>
      <c r="M145" s="178">
        <f t="shared" ref="M145" si="422">SUM(M132:M144)</f>
        <v>31692.794510547155</v>
      </c>
      <c r="N145" s="189">
        <f t="shared" ref="N145" si="423">SUM(N132:N144)</f>
        <v>7361.9235300767541</v>
      </c>
      <c r="O145" s="70">
        <f t="shared" si="409"/>
        <v>600196.79992203717</v>
      </c>
      <c r="Q145" s="71"/>
      <c r="R145" s="187" t="s">
        <v>42</v>
      </c>
      <c r="S145" s="178">
        <f>SUM(S132:S144)</f>
        <v>0</v>
      </c>
      <c r="T145" s="178">
        <f t="shared" ref="T145" si="424">SUM(T132:T144)</f>
        <v>0</v>
      </c>
      <c r="U145" s="178">
        <f t="shared" ref="U145" si="425">SUM(U132:U144)</f>
        <v>0</v>
      </c>
      <c r="V145" s="178">
        <f t="shared" ref="V145" si="426">SUM(V132:V144)</f>
        <v>187569.60016446275</v>
      </c>
      <c r="W145" s="178">
        <f t="shared" ref="W145" si="427">SUM(W132:W144)</f>
        <v>0</v>
      </c>
      <c r="X145" s="178">
        <f t="shared" ref="X145" si="428">SUM(X132:X144)</f>
        <v>0</v>
      </c>
      <c r="Y145" s="178">
        <f t="shared" ref="Y145" si="429">SUM(Y132:Y144)</f>
        <v>0</v>
      </c>
      <c r="Z145" s="178">
        <f t="shared" ref="Z145" si="430">SUM(Z132:Z144)</f>
        <v>0</v>
      </c>
      <c r="AA145" s="178">
        <f t="shared" ref="AA145" si="431">SUM(AA132:AA144)</f>
        <v>0</v>
      </c>
      <c r="AB145" s="178">
        <f t="shared" ref="AB145" si="432">SUM(AB132:AB144)</f>
        <v>0</v>
      </c>
      <c r="AC145" s="178">
        <f t="shared" ref="AC145" si="433">SUM(AC132:AC144)</f>
        <v>0</v>
      </c>
      <c r="AD145" s="189">
        <f t="shared" ref="AD145" si="434">SUM(AD132:AD144)</f>
        <v>0</v>
      </c>
      <c r="AE145" s="70">
        <f t="shared" si="410"/>
        <v>187569.60016446275</v>
      </c>
      <c r="AG145" s="71"/>
      <c r="AH145" s="187" t="s">
        <v>42</v>
      </c>
      <c r="AI145" s="178">
        <f>SUM(AI132:AI144)</f>
        <v>0</v>
      </c>
      <c r="AJ145" s="178">
        <f t="shared" ref="AJ145" si="435">SUM(AJ132:AJ144)</f>
        <v>0</v>
      </c>
      <c r="AK145" s="178">
        <f t="shared" ref="AK145" si="436">SUM(AK132:AK144)</f>
        <v>0</v>
      </c>
      <c r="AL145" s="178">
        <f t="shared" ref="AL145" si="437">SUM(AL132:AL144)</f>
        <v>0</v>
      </c>
      <c r="AM145" s="178">
        <f t="shared" ref="AM145" si="438">SUM(AM132:AM144)</f>
        <v>0</v>
      </c>
      <c r="AN145" s="178">
        <f t="shared" ref="AN145" si="439">SUM(AN132:AN144)</f>
        <v>0</v>
      </c>
      <c r="AO145" s="178">
        <f t="shared" ref="AO145" si="440">SUM(AO132:AO144)</f>
        <v>0</v>
      </c>
      <c r="AP145" s="178">
        <f t="shared" ref="AP145" si="441">SUM(AP132:AP144)</f>
        <v>0</v>
      </c>
      <c r="AQ145" s="178">
        <f t="shared" ref="AQ145" si="442">SUM(AQ132:AQ144)</f>
        <v>0</v>
      </c>
      <c r="AR145" s="178">
        <f t="shared" ref="AR145" si="443">SUM(AR132:AR144)</f>
        <v>0</v>
      </c>
      <c r="AS145" s="178">
        <f t="shared" ref="AS145" si="444">SUM(AS132:AS144)</f>
        <v>0</v>
      </c>
      <c r="AT145" s="189">
        <f t="shared" ref="AT145" si="445">SUM(AT132:AT144)</f>
        <v>0</v>
      </c>
      <c r="AU145" s="70">
        <f t="shared" si="411"/>
        <v>0</v>
      </c>
      <c r="AW145" s="71"/>
      <c r="AX145" s="187" t="s">
        <v>42</v>
      </c>
      <c r="AY145" s="178">
        <f>SUM(AY132:AY144)</f>
        <v>0</v>
      </c>
      <c r="AZ145" s="178">
        <f t="shared" ref="AZ145" si="446">SUM(AZ132:AZ144)</f>
        <v>0</v>
      </c>
      <c r="BA145" s="178">
        <f t="shared" ref="BA145" si="447">SUM(BA132:BA144)</f>
        <v>0</v>
      </c>
      <c r="BB145" s="178">
        <f t="shared" ref="BB145" si="448">SUM(BB132:BB144)</f>
        <v>0</v>
      </c>
      <c r="BC145" s="178">
        <f t="shared" ref="BC145" si="449">SUM(BC132:BC144)</f>
        <v>0</v>
      </c>
      <c r="BD145" s="178">
        <f t="shared" ref="BD145" si="450">SUM(BD132:BD144)</f>
        <v>0</v>
      </c>
      <c r="BE145" s="178">
        <f t="shared" ref="BE145" si="451">SUM(BE132:BE144)</f>
        <v>0</v>
      </c>
      <c r="BF145" s="178">
        <f t="shared" ref="BF145" si="452">SUM(BF132:BF144)</f>
        <v>0</v>
      </c>
      <c r="BG145" s="178">
        <f t="shared" ref="BG145" si="453">SUM(BG132:BG144)</f>
        <v>0</v>
      </c>
      <c r="BH145" s="178">
        <f t="shared" ref="BH145" si="454">SUM(BH132:BH144)</f>
        <v>0</v>
      </c>
      <c r="BI145" s="178">
        <f t="shared" ref="BI145" si="455">SUM(BI132:BI144)</f>
        <v>0</v>
      </c>
      <c r="BJ145" s="189">
        <f t="shared" ref="BJ145" si="456">SUM(BJ132:BJ144)</f>
        <v>0</v>
      </c>
      <c r="BK145" s="70">
        <f t="shared" si="412"/>
        <v>0</v>
      </c>
    </row>
    <row r="146" spans="1:63" ht="21.75" thickBot="1" x14ac:dyDescent="0.3">
      <c r="A146" s="72"/>
      <c r="Q146" s="72"/>
      <c r="AG146" s="72"/>
      <c r="AW146" s="72"/>
    </row>
    <row r="147" spans="1:63" ht="21.75" thickBot="1" x14ac:dyDescent="0.3">
      <c r="A147" s="72"/>
      <c r="B147" s="173" t="s">
        <v>35</v>
      </c>
      <c r="C147" s="174">
        <v>44197</v>
      </c>
      <c r="D147" s="174">
        <v>44228</v>
      </c>
      <c r="E147" s="174">
        <v>44256</v>
      </c>
      <c r="F147" s="174">
        <v>44287</v>
      </c>
      <c r="G147" s="174">
        <v>44317</v>
      </c>
      <c r="H147" s="174">
        <v>44348</v>
      </c>
      <c r="I147" s="174">
        <v>44378</v>
      </c>
      <c r="J147" s="174">
        <v>44409</v>
      </c>
      <c r="K147" s="174">
        <v>44440</v>
      </c>
      <c r="L147" s="174">
        <v>44470</v>
      </c>
      <c r="M147" s="174">
        <v>44501</v>
      </c>
      <c r="N147" s="181" t="s">
        <v>209</v>
      </c>
      <c r="O147" s="175" t="s">
        <v>33</v>
      </c>
      <c r="Q147" s="72"/>
      <c r="R147" s="173" t="s">
        <v>35</v>
      </c>
      <c r="S147" s="174">
        <f t="shared" ref="S147:AD147" si="457">S$3</f>
        <v>45292</v>
      </c>
      <c r="T147" s="174">
        <f t="shared" si="457"/>
        <v>45323</v>
      </c>
      <c r="U147" s="174">
        <f t="shared" si="457"/>
        <v>45352</v>
      </c>
      <c r="V147" s="174">
        <f t="shared" si="457"/>
        <v>45383</v>
      </c>
      <c r="W147" s="174">
        <f t="shared" si="457"/>
        <v>45413</v>
      </c>
      <c r="X147" s="174">
        <f t="shared" si="457"/>
        <v>45444</v>
      </c>
      <c r="Y147" s="174">
        <f t="shared" si="457"/>
        <v>45474</v>
      </c>
      <c r="Z147" s="174">
        <f t="shared" si="457"/>
        <v>45505</v>
      </c>
      <c r="AA147" s="174">
        <f t="shared" si="457"/>
        <v>45536</v>
      </c>
      <c r="AB147" s="174">
        <f t="shared" si="457"/>
        <v>45566</v>
      </c>
      <c r="AC147" s="174">
        <f t="shared" si="457"/>
        <v>45597</v>
      </c>
      <c r="AD147" s="181" t="str">
        <f t="shared" si="457"/>
        <v>Dec-24 +</v>
      </c>
      <c r="AE147" s="175" t="s">
        <v>33</v>
      </c>
      <c r="AG147" s="72"/>
      <c r="AH147" s="173" t="s">
        <v>35</v>
      </c>
      <c r="AI147" s="174">
        <f t="shared" ref="AI147:AT147" si="458">AI$3</f>
        <v>45292</v>
      </c>
      <c r="AJ147" s="174">
        <f t="shared" si="458"/>
        <v>45323</v>
      </c>
      <c r="AK147" s="174">
        <f t="shared" si="458"/>
        <v>45352</v>
      </c>
      <c r="AL147" s="174">
        <f t="shared" si="458"/>
        <v>45383</v>
      </c>
      <c r="AM147" s="174">
        <f t="shared" si="458"/>
        <v>45413</v>
      </c>
      <c r="AN147" s="174">
        <f t="shared" si="458"/>
        <v>45444</v>
      </c>
      <c r="AO147" s="174">
        <f t="shared" si="458"/>
        <v>45474</v>
      </c>
      <c r="AP147" s="174">
        <f t="shared" si="458"/>
        <v>45505</v>
      </c>
      <c r="AQ147" s="174">
        <f t="shared" si="458"/>
        <v>45536</v>
      </c>
      <c r="AR147" s="174">
        <f t="shared" si="458"/>
        <v>45566</v>
      </c>
      <c r="AS147" s="174">
        <f t="shared" si="458"/>
        <v>45597</v>
      </c>
      <c r="AT147" s="181" t="str">
        <f t="shared" si="458"/>
        <v>Dec-24 +</v>
      </c>
      <c r="AU147" s="175" t="s">
        <v>33</v>
      </c>
      <c r="AW147" s="72"/>
      <c r="AX147" s="173" t="s">
        <v>35</v>
      </c>
      <c r="AY147" s="174">
        <f t="shared" ref="AY147:BJ147" si="459">AY$3</f>
        <v>45292</v>
      </c>
      <c r="AZ147" s="174">
        <f t="shared" si="459"/>
        <v>45323</v>
      </c>
      <c r="BA147" s="174">
        <f t="shared" si="459"/>
        <v>45352</v>
      </c>
      <c r="BB147" s="174">
        <f t="shared" si="459"/>
        <v>45383</v>
      </c>
      <c r="BC147" s="174">
        <f t="shared" si="459"/>
        <v>45413</v>
      </c>
      <c r="BD147" s="174">
        <f t="shared" si="459"/>
        <v>45444</v>
      </c>
      <c r="BE147" s="174">
        <f t="shared" si="459"/>
        <v>45474</v>
      </c>
      <c r="BF147" s="174">
        <f t="shared" si="459"/>
        <v>45505</v>
      </c>
      <c r="BG147" s="174">
        <f t="shared" si="459"/>
        <v>45536</v>
      </c>
      <c r="BH147" s="174">
        <f t="shared" si="459"/>
        <v>45566</v>
      </c>
      <c r="BI147" s="174">
        <f t="shared" si="459"/>
        <v>45597</v>
      </c>
      <c r="BJ147" s="181" t="str">
        <f t="shared" si="459"/>
        <v>Dec-24 +</v>
      </c>
      <c r="BK147" s="175" t="s">
        <v>33</v>
      </c>
    </row>
    <row r="148" spans="1:63" ht="15" customHeight="1" x14ac:dyDescent="0.25">
      <c r="A148" s="575" t="s">
        <v>61</v>
      </c>
      <c r="B148" s="186" t="s">
        <v>60</v>
      </c>
      <c r="C148" s="3"/>
      <c r="D148" s="3"/>
      <c r="E148" s="3"/>
      <c r="F148" s="3"/>
      <c r="G148" s="3"/>
      <c r="H148" s="3"/>
      <c r="I148" s="3"/>
      <c r="J148" s="3"/>
      <c r="K148" s="3"/>
      <c r="L148" s="3"/>
      <c r="M148" s="3"/>
      <c r="N148" s="143"/>
      <c r="O148" s="67">
        <f t="shared" ref="O148:O161" si="460">SUM(C148:N148)</f>
        <v>0</v>
      </c>
      <c r="Q148" s="575" t="s">
        <v>61</v>
      </c>
      <c r="R148" s="186" t="s">
        <v>60</v>
      </c>
      <c r="S148" s="3"/>
      <c r="T148" s="3"/>
      <c r="U148" s="3"/>
      <c r="V148" s="3"/>
      <c r="W148" s="3"/>
      <c r="X148" s="3"/>
      <c r="Y148" s="3"/>
      <c r="Z148" s="3"/>
      <c r="AA148" s="3"/>
      <c r="AB148" s="3"/>
      <c r="AC148" s="3"/>
      <c r="AD148" s="143"/>
      <c r="AE148" s="67">
        <f t="shared" ref="AE148:AE161" si="461">SUM(S148:AD148)</f>
        <v>0</v>
      </c>
      <c r="AG148" s="575" t="s">
        <v>61</v>
      </c>
      <c r="AH148" s="186" t="s">
        <v>60</v>
      </c>
      <c r="AI148" s="3"/>
      <c r="AJ148" s="3"/>
      <c r="AK148" s="3"/>
      <c r="AL148" s="3"/>
      <c r="AM148" s="3"/>
      <c r="AN148" s="3"/>
      <c r="AO148" s="3"/>
      <c r="AP148" s="3"/>
      <c r="AQ148" s="3"/>
      <c r="AR148" s="3"/>
      <c r="AS148" s="3"/>
      <c r="AT148" s="143"/>
      <c r="AU148" s="67">
        <f t="shared" ref="AU148:AU161" si="462">SUM(AI148:AT148)</f>
        <v>0</v>
      </c>
      <c r="AW148" s="575" t="s">
        <v>61</v>
      </c>
      <c r="AX148" s="186" t="s">
        <v>60</v>
      </c>
      <c r="AY148" s="3"/>
      <c r="AZ148" s="3"/>
      <c r="BA148" s="3"/>
      <c r="BB148" s="3"/>
      <c r="BC148" s="3"/>
      <c r="BD148" s="3"/>
      <c r="BE148" s="3"/>
      <c r="BF148" s="3"/>
      <c r="BG148" s="3"/>
      <c r="BH148" s="3"/>
      <c r="BI148" s="3"/>
      <c r="BJ148" s="143"/>
      <c r="BK148" s="67">
        <f t="shared" ref="BK148:BK161" si="463">SUM(AY148:BJ148)</f>
        <v>0</v>
      </c>
    </row>
    <row r="149" spans="1:63" x14ac:dyDescent="0.25">
      <c r="A149" s="576"/>
      <c r="B149" s="186" t="s">
        <v>59</v>
      </c>
      <c r="C149" s="3"/>
      <c r="D149" s="3"/>
      <c r="E149" s="3"/>
      <c r="F149" s="3"/>
      <c r="G149" s="3"/>
      <c r="H149" s="3"/>
      <c r="I149" s="3"/>
      <c r="J149" s="3"/>
      <c r="K149" s="3"/>
      <c r="L149" s="3"/>
      <c r="M149" s="3"/>
      <c r="N149" s="143"/>
      <c r="O149" s="67">
        <f t="shared" si="460"/>
        <v>0</v>
      </c>
      <c r="Q149" s="576"/>
      <c r="R149" s="186" t="s">
        <v>59</v>
      </c>
      <c r="S149" s="3"/>
      <c r="T149" s="3"/>
      <c r="U149" s="3"/>
      <c r="V149" s="3"/>
      <c r="W149" s="3"/>
      <c r="X149" s="3"/>
      <c r="Y149" s="3"/>
      <c r="Z149" s="3"/>
      <c r="AA149" s="3"/>
      <c r="AB149" s="3"/>
      <c r="AC149" s="3"/>
      <c r="AD149" s="143"/>
      <c r="AE149" s="67">
        <f t="shared" si="461"/>
        <v>0</v>
      </c>
      <c r="AG149" s="576"/>
      <c r="AH149" s="186" t="s">
        <v>59</v>
      </c>
      <c r="AI149" s="3"/>
      <c r="AJ149" s="3"/>
      <c r="AK149" s="3"/>
      <c r="AL149" s="3"/>
      <c r="AM149" s="3"/>
      <c r="AN149" s="3"/>
      <c r="AO149" s="3"/>
      <c r="AP149" s="3"/>
      <c r="AQ149" s="3"/>
      <c r="AR149" s="3"/>
      <c r="AS149" s="3"/>
      <c r="AT149" s="143"/>
      <c r="AU149" s="67">
        <f t="shared" si="462"/>
        <v>0</v>
      </c>
      <c r="AW149" s="576"/>
      <c r="AX149" s="186" t="s">
        <v>59</v>
      </c>
      <c r="AY149" s="3"/>
      <c r="AZ149" s="3"/>
      <c r="BA149" s="3"/>
      <c r="BB149" s="3"/>
      <c r="BC149" s="3"/>
      <c r="BD149" s="3"/>
      <c r="BE149" s="3"/>
      <c r="BF149" s="3"/>
      <c r="BG149" s="3"/>
      <c r="BH149" s="3"/>
      <c r="BI149" s="3"/>
      <c r="BJ149" s="143"/>
      <c r="BK149" s="67">
        <f t="shared" si="463"/>
        <v>0</v>
      </c>
    </row>
    <row r="150" spans="1:63" x14ac:dyDescent="0.25">
      <c r="A150" s="576"/>
      <c r="B150" s="186" t="s">
        <v>58</v>
      </c>
      <c r="C150" s="3"/>
      <c r="D150" s="3"/>
      <c r="E150" s="3"/>
      <c r="F150" s="3"/>
      <c r="G150" s="3"/>
      <c r="H150" s="3"/>
      <c r="I150" s="3"/>
      <c r="J150" s="3"/>
      <c r="K150" s="3"/>
      <c r="L150" s="3"/>
      <c r="M150" s="3"/>
      <c r="N150" s="143"/>
      <c r="O150" s="67">
        <f t="shared" si="460"/>
        <v>0</v>
      </c>
      <c r="Q150" s="576"/>
      <c r="R150" s="186" t="s">
        <v>58</v>
      </c>
      <c r="S150" s="3"/>
      <c r="T150" s="3"/>
      <c r="U150" s="3"/>
      <c r="V150" s="3"/>
      <c r="W150" s="3"/>
      <c r="X150" s="3"/>
      <c r="Y150" s="3"/>
      <c r="Z150" s="3"/>
      <c r="AA150" s="3"/>
      <c r="AB150" s="3"/>
      <c r="AC150" s="3"/>
      <c r="AD150" s="143"/>
      <c r="AE150" s="67">
        <f t="shared" si="461"/>
        <v>0</v>
      </c>
      <c r="AG150" s="576"/>
      <c r="AH150" s="186" t="s">
        <v>58</v>
      </c>
      <c r="AI150" s="3"/>
      <c r="AJ150" s="3"/>
      <c r="AK150" s="3"/>
      <c r="AL150" s="3"/>
      <c r="AM150" s="3"/>
      <c r="AN150" s="3"/>
      <c r="AO150" s="3"/>
      <c r="AP150" s="3"/>
      <c r="AQ150" s="3"/>
      <c r="AR150" s="3"/>
      <c r="AS150" s="3"/>
      <c r="AT150" s="143"/>
      <c r="AU150" s="67">
        <f t="shared" si="462"/>
        <v>0</v>
      </c>
      <c r="AW150" s="576"/>
      <c r="AX150" s="186" t="s">
        <v>58</v>
      </c>
      <c r="AY150" s="3"/>
      <c r="AZ150" s="3"/>
      <c r="BA150" s="3"/>
      <c r="BB150" s="3"/>
      <c r="BC150" s="3"/>
      <c r="BD150" s="3"/>
      <c r="BE150" s="3"/>
      <c r="BF150" s="3"/>
      <c r="BG150" s="3"/>
      <c r="BH150" s="3"/>
      <c r="BI150" s="3"/>
      <c r="BJ150" s="143"/>
      <c r="BK150" s="67">
        <f t="shared" si="463"/>
        <v>0</v>
      </c>
    </row>
    <row r="151" spans="1:63" x14ac:dyDescent="0.25">
      <c r="A151" s="576"/>
      <c r="B151" s="186" t="s">
        <v>57</v>
      </c>
      <c r="C151" s="3"/>
      <c r="D151" s="3"/>
      <c r="E151" s="3"/>
      <c r="F151" s="3"/>
      <c r="G151" s="3"/>
      <c r="H151" s="3"/>
      <c r="I151" s="3"/>
      <c r="J151" s="3"/>
      <c r="K151" s="3"/>
      <c r="L151" s="3"/>
      <c r="M151" s="3"/>
      <c r="N151" s="143"/>
      <c r="O151" s="67">
        <f t="shared" si="460"/>
        <v>0</v>
      </c>
      <c r="Q151" s="576"/>
      <c r="R151" s="186" t="s">
        <v>57</v>
      </c>
      <c r="S151" s="3"/>
      <c r="T151" s="3"/>
      <c r="U151" s="3"/>
      <c r="V151" s="3"/>
      <c r="W151" s="3"/>
      <c r="X151" s="3"/>
      <c r="Y151" s="3"/>
      <c r="Z151" s="3"/>
      <c r="AA151" s="3"/>
      <c r="AB151" s="3"/>
      <c r="AC151" s="3"/>
      <c r="AD151" s="143"/>
      <c r="AE151" s="67">
        <f t="shared" si="461"/>
        <v>0</v>
      </c>
      <c r="AG151" s="576"/>
      <c r="AH151" s="186" t="s">
        <v>57</v>
      </c>
      <c r="AI151" s="3"/>
      <c r="AJ151" s="3"/>
      <c r="AK151" s="3"/>
      <c r="AL151" s="3"/>
      <c r="AM151" s="3"/>
      <c r="AN151" s="3"/>
      <c r="AO151" s="3"/>
      <c r="AP151" s="3"/>
      <c r="AQ151" s="3"/>
      <c r="AR151" s="3"/>
      <c r="AS151" s="3"/>
      <c r="AT151" s="143"/>
      <c r="AU151" s="67">
        <f t="shared" si="462"/>
        <v>0</v>
      </c>
      <c r="AW151" s="576"/>
      <c r="AX151" s="186" t="s">
        <v>57</v>
      </c>
      <c r="AY151" s="3"/>
      <c r="AZ151" s="3"/>
      <c r="BA151" s="3"/>
      <c r="BB151" s="3"/>
      <c r="BC151" s="3"/>
      <c r="BD151" s="3"/>
      <c r="BE151" s="3"/>
      <c r="BF151" s="3"/>
      <c r="BG151" s="3"/>
      <c r="BH151" s="3"/>
      <c r="BI151" s="3"/>
      <c r="BJ151" s="143"/>
      <c r="BK151" s="67">
        <f t="shared" si="463"/>
        <v>0</v>
      </c>
    </row>
    <row r="152" spans="1:63" ht="15" customHeight="1" x14ac:dyDescent="0.25">
      <c r="A152" s="576"/>
      <c r="B152" s="186" t="s">
        <v>56</v>
      </c>
      <c r="C152" s="3"/>
      <c r="D152" s="3"/>
      <c r="E152" s="3"/>
      <c r="F152" s="3"/>
      <c r="G152" s="3"/>
      <c r="H152" s="3"/>
      <c r="I152" s="3"/>
      <c r="J152" s="3"/>
      <c r="K152" s="3"/>
      <c r="L152" s="3"/>
      <c r="M152" s="3"/>
      <c r="N152" s="143"/>
      <c r="O152" s="67">
        <f t="shared" si="460"/>
        <v>0</v>
      </c>
      <c r="Q152" s="576"/>
      <c r="R152" s="186" t="s">
        <v>56</v>
      </c>
      <c r="S152" s="3"/>
      <c r="T152" s="3"/>
      <c r="U152" s="3"/>
      <c r="V152" s="3"/>
      <c r="W152" s="3"/>
      <c r="X152" s="3"/>
      <c r="Y152" s="3"/>
      <c r="Z152" s="3"/>
      <c r="AA152" s="3"/>
      <c r="AB152" s="3"/>
      <c r="AC152" s="3"/>
      <c r="AD152" s="143"/>
      <c r="AE152" s="67">
        <f t="shared" si="461"/>
        <v>0</v>
      </c>
      <c r="AG152" s="576"/>
      <c r="AH152" s="186" t="s">
        <v>56</v>
      </c>
      <c r="AI152" s="3"/>
      <c r="AJ152" s="3"/>
      <c r="AK152" s="3"/>
      <c r="AL152" s="3"/>
      <c r="AM152" s="3"/>
      <c r="AN152" s="3"/>
      <c r="AO152" s="3"/>
      <c r="AP152" s="3"/>
      <c r="AQ152" s="3"/>
      <c r="AR152" s="3"/>
      <c r="AS152" s="3"/>
      <c r="AT152" s="143"/>
      <c r="AU152" s="67">
        <f t="shared" si="462"/>
        <v>0</v>
      </c>
      <c r="AW152" s="576"/>
      <c r="AX152" s="186" t="s">
        <v>56</v>
      </c>
      <c r="AY152" s="3"/>
      <c r="AZ152" s="3"/>
      <c r="BA152" s="3"/>
      <c r="BB152" s="3"/>
      <c r="BC152" s="3"/>
      <c r="BD152" s="3"/>
      <c r="BE152" s="3"/>
      <c r="BF152" s="3"/>
      <c r="BG152" s="3"/>
      <c r="BH152" s="3"/>
      <c r="BI152" s="3"/>
      <c r="BJ152" s="143"/>
      <c r="BK152" s="67">
        <f t="shared" si="463"/>
        <v>0</v>
      </c>
    </row>
    <row r="153" spans="1:63" x14ac:dyDescent="0.25">
      <c r="A153" s="576"/>
      <c r="B153" s="186" t="s">
        <v>55</v>
      </c>
      <c r="C153" s="3"/>
      <c r="D153" s="3"/>
      <c r="E153" s="3"/>
      <c r="F153" s="3"/>
      <c r="G153" s="3"/>
      <c r="H153" s="3"/>
      <c r="I153" s="3"/>
      <c r="J153" s="3"/>
      <c r="K153" s="3"/>
      <c r="L153" s="3"/>
      <c r="M153" s="3"/>
      <c r="N153" s="143"/>
      <c r="O153" s="67">
        <f t="shared" si="460"/>
        <v>0</v>
      </c>
      <c r="Q153" s="576"/>
      <c r="R153" s="186" t="s">
        <v>55</v>
      </c>
      <c r="S153" s="3"/>
      <c r="T153" s="3"/>
      <c r="U153" s="3"/>
      <c r="V153" s="3"/>
      <c r="W153" s="3"/>
      <c r="X153" s="3"/>
      <c r="Y153" s="3"/>
      <c r="Z153" s="3"/>
      <c r="AA153" s="3"/>
      <c r="AB153" s="3"/>
      <c r="AC153" s="3"/>
      <c r="AD153" s="143"/>
      <c r="AE153" s="67">
        <f t="shared" si="461"/>
        <v>0</v>
      </c>
      <c r="AG153" s="576"/>
      <c r="AH153" s="186" t="s">
        <v>55</v>
      </c>
      <c r="AI153" s="3"/>
      <c r="AJ153" s="3"/>
      <c r="AK153" s="3"/>
      <c r="AL153" s="3"/>
      <c r="AM153" s="3"/>
      <c r="AN153" s="3"/>
      <c r="AO153" s="3"/>
      <c r="AP153" s="3"/>
      <c r="AQ153" s="3"/>
      <c r="AR153" s="3"/>
      <c r="AS153" s="3"/>
      <c r="AT153" s="143"/>
      <c r="AU153" s="67">
        <f t="shared" si="462"/>
        <v>0</v>
      </c>
      <c r="AW153" s="576"/>
      <c r="AX153" s="186" t="s">
        <v>55</v>
      </c>
      <c r="AY153" s="3"/>
      <c r="AZ153" s="3"/>
      <c r="BA153" s="3"/>
      <c r="BB153" s="3"/>
      <c r="BC153" s="3"/>
      <c r="BD153" s="3"/>
      <c r="BE153" s="3"/>
      <c r="BF153" s="3"/>
      <c r="BG153" s="3"/>
      <c r="BH153" s="3"/>
      <c r="BI153" s="3"/>
      <c r="BJ153" s="143"/>
      <c r="BK153" s="67">
        <f t="shared" si="463"/>
        <v>0</v>
      </c>
    </row>
    <row r="154" spans="1:63" x14ac:dyDescent="0.25">
      <c r="A154" s="576"/>
      <c r="B154" s="186" t="s">
        <v>54</v>
      </c>
      <c r="C154" s="3"/>
      <c r="D154" s="3"/>
      <c r="E154" s="3"/>
      <c r="F154" s="3"/>
      <c r="G154" s="3"/>
      <c r="H154" s="3"/>
      <c r="I154" s="3"/>
      <c r="J154" s="3"/>
      <c r="K154" s="3"/>
      <c r="L154" s="3"/>
      <c r="M154" s="3"/>
      <c r="N154" s="143"/>
      <c r="O154" s="67">
        <f t="shared" si="460"/>
        <v>0</v>
      </c>
      <c r="Q154" s="576"/>
      <c r="R154" s="186" t="s">
        <v>54</v>
      </c>
      <c r="S154" s="3"/>
      <c r="T154" s="3"/>
      <c r="U154" s="3"/>
      <c r="V154" s="3"/>
      <c r="W154" s="3"/>
      <c r="X154" s="3"/>
      <c r="Y154" s="3"/>
      <c r="Z154" s="3"/>
      <c r="AA154" s="3"/>
      <c r="AB154" s="3"/>
      <c r="AC154" s="3"/>
      <c r="AD154" s="143"/>
      <c r="AE154" s="67">
        <f t="shared" si="461"/>
        <v>0</v>
      </c>
      <c r="AG154" s="576"/>
      <c r="AH154" s="186" t="s">
        <v>54</v>
      </c>
      <c r="AI154" s="3"/>
      <c r="AJ154" s="3"/>
      <c r="AK154" s="3"/>
      <c r="AL154" s="3"/>
      <c r="AM154" s="3"/>
      <c r="AN154" s="3"/>
      <c r="AO154" s="3"/>
      <c r="AP154" s="3"/>
      <c r="AQ154" s="3"/>
      <c r="AR154" s="3"/>
      <c r="AS154" s="3"/>
      <c r="AT154" s="143"/>
      <c r="AU154" s="67">
        <f t="shared" si="462"/>
        <v>0</v>
      </c>
      <c r="AW154" s="576"/>
      <c r="AX154" s="186" t="s">
        <v>54</v>
      </c>
      <c r="AY154" s="3"/>
      <c r="AZ154" s="3"/>
      <c r="BA154" s="3"/>
      <c r="BB154" s="3"/>
      <c r="BC154" s="3"/>
      <c r="BD154" s="3"/>
      <c r="BE154" s="3"/>
      <c r="BF154" s="3"/>
      <c r="BG154" s="3"/>
      <c r="BH154" s="3"/>
      <c r="BI154" s="3"/>
      <c r="BJ154" s="143"/>
      <c r="BK154" s="67">
        <f t="shared" si="463"/>
        <v>0</v>
      </c>
    </row>
    <row r="155" spans="1:63" x14ac:dyDescent="0.25">
      <c r="A155" s="576"/>
      <c r="B155" s="186" t="s">
        <v>53</v>
      </c>
      <c r="C155" s="3"/>
      <c r="D155" s="3"/>
      <c r="E155" s="3"/>
      <c r="F155" s="3"/>
      <c r="G155" s="3"/>
      <c r="H155" s="3"/>
      <c r="I155" s="3"/>
      <c r="J155" s="3"/>
      <c r="K155" s="3"/>
      <c r="L155" s="3"/>
      <c r="M155" s="3"/>
      <c r="N155" s="143"/>
      <c r="O155" s="67">
        <f t="shared" si="460"/>
        <v>0</v>
      </c>
      <c r="Q155" s="576"/>
      <c r="R155" s="186" t="s">
        <v>53</v>
      </c>
      <c r="S155" s="3"/>
      <c r="T155" s="3"/>
      <c r="U155" s="3"/>
      <c r="V155" s="3"/>
      <c r="W155" s="3"/>
      <c r="X155" s="3"/>
      <c r="Y155" s="3"/>
      <c r="Z155" s="3"/>
      <c r="AA155" s="3"/>
      <c r="AB155" s="3"/>
      <c r="AC155" s="3"/>
      <c r="AD155" s="143"/>
      <c r="AE155" s="67">
        <f t="shared" si="461"/>
        <v>0</v>
      </c>
      <c r="AG155" s="576"/>
      <c r="AH155" s="186" t="s">
        <v>53</v>
      </c>
      <c r="AI155" s="3"/>
      <c r="AJ155" s="3"/>
      <c r="AK155" s="3"/>
      <c r="AL155" s="3"/>
      <c r="AM155" s="3"/>
      <c r="AN155" s="3"/>
      <c r="AO155" s="3"/>
      <c r="AP155" s="3"/>
      <c r="AQ155" s="3"/>
      <c r="AR155" s="3"/>
      <c r="AS155" s="3"/>
      <c r="AT155" s="143"/>
      <c r="AU155" s="67">
        <f t="shared" si="462"/>
        <v>0</v>
      </c>
      <c r="AW155" s="576"/>
      <c r="AX155" s="186" t="s">
        <v>53</v>
      </c>
      <c r="AY155" s="3"/>
      <c r="AZ155" s="3"/>
      <c r="BA155" s="3"/>
      <c r="BB155" s="3"/>
      <c r="BC155" s="3"/>
      <c r="BD155" s="3"/>
      <c r="BE155" s="3"/>
      <c r="BF155" s="3"/>
      <c r="BG155" s="3"/>
      <c r="BH155" s="3"/>
      <c r="BI155" s="3"/>
      <c r="BJ155" s="143"/>
      <c r="BK155" s="67">
        <f t="shared" si="463"/>
        <v>0</v>
      </c>
    </row>
    <row r="156" spans="1:63" x14ac:dyDescent="0.25">
      <c r="A156" s="576"/>
      <c r="B156" s="186" t="s">
        <v>52</v>
      </c>
      <c r="C156" s="3"/>
      <c r="D156" s="3"/>
      <c r="E156" s="3"/>
      <c r="F156" s="3"/>
      <c r="G156" s="3"/>
      <c r="H156" s="3"/>
      <c r="I156" s="3"/>
      <c r="J156" s="3"/>
      <c r="K156" s="3"/>
      <c r="L156" s="3"/>
      <c r="M156" s="3"/>
      <c r="N156" s="143"/>
      <c r="O156" s="67">
        <f t="shared" si="460"/>
        <v>0</v>
      </c>
      <c r="Q156" s="576"/>
      <c r="R156" s="186" t="s">
        <v>52</v>
      </c>
      <c r="S156" s="3"/>
      <c r="T156" s="3"/>
      <c r="U156" s="3"/>
      <c r="V156" s="3"/>
      <c r="W156" s="3"/>
      <c r="X156" s="3"/>
      <c r="Y156" s="3"/>
      <c r="Z156" s="3"/>
      <c r="AA156" s="3"/>
      <c r="AB156" s="3"/>
      <c r="AC156" s="3"/>
      <c r="AD156" s="143"/>
      <c r="AE156" s="67">
        <f t="shared" si="461"/>
        <v>0</v>
      </c>
      <c r="AG156" s="576"/>
      <c r="AH156" s="186" t="s">
        <v>52</v>
      </c>
      <c r="AI156" s="3"/>
      <c r="AJ156" s="3"/>
      <c r="AK156" s="3"/>
      <c r="AL156" s="3"/>
      <c r="AM156" s="3"/>
      <c r="AN156" s="3"/>
      <c r="AO156" s="3"/>
      <c r="AP156" s="3"/>
      <c r="AQ156" s="3"/>
      <c r="AR156" s="3"/>
      <c r="AS156" s="3"/>
      <c r="AT156" s="143"/>
      <c r="AU156" s="67">
        <f t="shared" si="462"/>
        <v>0</v>
      </c>
      <c r="AW156" s="576"/>
      <c r="AX156" s="186" t="s">
        <v>52</v>
      </c>
      <c r="AY156" s="3"/>
      <c r="AZ156" s="3"/>
      <c r="BA156" s="3"/>
      <c r="BB156" s="3"/>
      <c r="BC156" s="3"/>
      <c r="BD156" s="3"/>
      <c r="BE156" s="3"/>
      <c r="BF156" s="3"/>
      <c r="BG156" s="3"/>
      <c r="BH156" s="3"/>
      <c r="BI156" s="3"/>
      <c r="BJ156" s="143"/>
      <c r="BK156" s="67">
        <f t="shared" si="463"/>
        <v>0</v>
      </c>
    </row>
    <row r="157" spans="1:63" x14ac:dyDescent="0.25">
      <c r="A157" s="576"/>
      <c r="B157" s="186" t="s">
        <v>51</v>
      </c>
      <c r="C157" s="3"/>
      <c r="D157" s="3"/>
      <c r="E157" s="3"/>
      <c r="F157" s="3"/>
      <c r="G157" s="3"/>
      <c r="H157" s="3"/>
      <c r="I157" s="3"/>
      <c r="J157" s="3"/>
      <c r="K157" s="3"/>
      <c r="L157" s="3"/>
      <c r="M157" s="3"/>
      <c r="N157" s="143"/>
      <c r="O157" s="67">
        <f t="shared" si="460"/>
        <v>0</v>
      </c>
      <c r="Q157" s="576"/>
      <c r="R157" s="186" t="s">
        <v>51</v>
      </c>
      <c r="S157" s="3"/>
      <c r="T157" s="3"/>
      <c r="U157" s="3"/>
      <c r="V157" s="3"/>
      <c r="W157" s="3"/>
      <c r="X157" s="3"/>
      <c r="Y157" s="3"/>
      <c r="Z157" s="3"/>
      <c r="AA157" s="3"/>
      <c r="AB157" s="3"/>
      <c r="AC157" s="3"/>
      <c r="AD157" s="143"/>
      <c r="AE157" s="67">
        <f t="shared" si="461"/>
        <v>0</v>
      </c>
      <c r="AG157" s="576"/>
      <c r="AH157" s="186" t="s">
        <v>51</v>
      </c>
      <c r="AI157" s="3"/>
      <c r="AJ157" s="3"/>
      <c r="AK157" s="3"/>
      <c r="AL157" s="3"/>
      <c r="AM157" s="3"/>
      <c r="AN157" s="3"/>
      <c r="AO157" s="3"/>
      <c r="AP157" s="3"/>
      <c r="AQ157" s="3"/>
      <c r="AR157" s="3"/>
      <c r="AS157" s="3"/>
      <c r="AT157" s="143"/>
      <c r="AU157" s="67">
        <f t="shared" si="462"/>
        <v>0</v>
      </c>
      <c r="AW157" s="576"/>
      <c r="AX157" s="186" t="s">
        <v>51</v>
      </c>
      <c r="AY157" s="3"/>
      <c r="AZ157" s="3"/>
      <c r="BA157" s="3"/>
      <c r="BB157" s="3"/>
      <c r="BC157" s="3"/>
      <c r="BD157" s="3"/>
      <c r="BE157" s="3"/>
      <c r="BF157" s="3"/>
      <c r="BG157" s="3"/>
      <c r="BH157" s="3"/>
      <c r="BI157" s="3"/>
      <c r="BJ157" s="143"/>
      <c r="BK157" s="67">
        <f t="shared" si="463"/>
        <v>0</v>
      </c>
    </row>
    <row r="158" spans="1:63" x14ac:dyDescent="0.25">
      <c r="A158" s="576"/>
      <c r="B158" s="186" t="s">
        <v>50</v>
      </c>
      <c r="C158" s="3"/>
      <c r="D158" s="3"/>
      <c r="E158" s="3"/>
      <c r="F158" s="3"/>
      <c r="G158" s="3"/>
      <c r="H158" s="3"/>
      <c r="I158" s="3"/>
      <c r="J158" s="3"/>
      <c r="K158" s="3"/>
      <c r="L158" s="3"/>
      <c r="M158" s="3"/>
      <c r="N158" s="143"/>
      <c r="O158" s="67">
        <f t="shared" si="460"/>
        <v>0</v>
      </c>
      <c r="Q158" s="576"/>
      <c r="R158" s="186" t="s">
        <v>50</v>
      </c>
      <c r="S158" s="3"/>
      <c r="T158" s="3"/>
      <c r="U158" s="3"/>
      <c r="V158" s="3"/>
      <c r="W158" s="3"/>
      <c r="X158" s="3"/>
      <c r="Y158" s="3"/>
      <c r="Z158" s="3"/>
      <c r="AA158" s="3"/>
      <c r="AB158" s="3"/>
      <c r="AC158" s="3"/>
      <c r="AD158" s="143"/>
      <c r="AE158" s="67">
        <f t="shared" si="461"/>
        <v>0</v>
      </c>
      <c r="AG158" s="576"/>
      <c r="AH158" s="186" t="s">
        <v>50</v>
      </c>
      <c r="AI158" s="3"/>
      <c r="AJ158" s="3"/>
      <c r="AK158" s="3"/>
      <c r="AL158" s="3"/>
      <c r="AM158" s="3"/>
      <c r="AN158" s="3"/>
      <c r="AO158" s="3"/>
      <c r="AP158" s="3"/>
      <c r="AQ158" s="3"/>
      <c r="AR158" s="3"/>
      <c r="AS158" s="3"/>
      <c r="AT158" s="143"/>
      <c r="AU158" s="67">
        <f t="shared" si="462"/>
        <v>0</v>
      </c>
      <c r="AW158" s="576"/>
      <c r="AX158" s="186" t="s">
        <v>50</v>
      </c>
      <c r="AY158" s="3"/>
      <c r="AZ158" s="3"/>
      <c r="BA158" s="3"/>
      <c r="BB158" s="3"/>
      <c r="BC158" s="3"/>
      <c r="BD158" s="3"/>
      <c r="BE158" s="3"/>
      <c r="BF158" s="3"/>
      <c r="BG158" s="3"/>
      <c r="BH158" s="3"/>
      <c r="BI158" s="3"/>
      <c r="BJ158" s="143"/>
      <c r="BK158" s="67">
        <f t="shared" si="463"/>
        <v>0</v>
      </c>
    </row>
    <row r="159" spans="1:63" x14ac:dyDescent="0.25">
      <c r="A159" s="576"/>
      <c r="B159" s="186" t="s">
        <v>49</v>
      </c>
      <c r="C159" s="3"/>
      <c r="D159" s="3"/>
      <c r="E159" s="3"/>
      <c r="F159" s="3"/>
      <c r="G159" s="3"/>
      <c r="H159" s="3"/>
      <c r="I159" s="3"/>
      <c r="J159" s="3"/>
      <c r="K159" s="3"/>
      <c r="L159" s="3"/>
      <c r="M159" s="3"/>
      <c r="N159" s="143"/>
      <c r="O159" s="67">
        <f t="shared" si="460"/>
        <v>0</v>
      </c>
      <c r="Q159" s="576"/>
      <c r="R159" s="186" t="s">
        <v>49</v>
      </c>
      <c r="S159" s="3"/>
      <c r="T159" s="3"/>
      <c r="U159" s="3"/>
      <c r="V159" s="3"/>
      <c r="W159" s="3"/>
      <c r="X159" s="3"/>
      <c r="Y159" s="3"/>
      <c r="Z159" s="3"/>
      <c r="AA159" s="3"/>
      <c r="AB159" s="3"/>
      <c r="AC159" s="3"/>
      <c r="AD159" s="143"/>
      <c r="AE159" s="67">
        <f t="shared" si="461"/>
        <v>0</v>
      </c>
      <c r="AG159" s="576"/>
      <c r="AH159" s="186" t="s">
        <v>49</v>
      </c>
      <c r="AI159" s="3"/>
      <c r="AJ159" s="3"/>
      <c r="AK159" s="3"/>
      <c r="AL159" s="3"/>
      <c r="AM159" s="3"/>
      <c r="AN159" s="3"/>
      <c r="AO159" s="3"/>
      <c r="AP159" s="3"/>
      <c r="AQ159" s="3"/>
      <c r="AR159" s="3"/>
      <c r="AS159" s="3"/>
      <c r="AT159" s="143"/>
      <c r="AU159" s="67">
        <f t="shared" si="462"/>
        <v>0</v>
      </c>
      <c r="AW159" s="576"/>
      <c r="AX159" s="186" t="s">
        <v>49</v>
      </c>
      <c r="AY159" s="3"/>
      <c r="AZ159" s="3"/>
      <c r="BA159" s="3"/>
      <c r="BB159" s="3"/>
      <c r="BC159" s="3"/>
      <c r="BD159" s="3"/>
      <c r="BE159" s="3"/>
      <c r="BF159" s="3"/>
      <c r="BG159" s="3"/>
      <c r="BH159" s="3"/>
      <c r="BI159" s="3"/>
      <c r="BJ159" s="143"/>
      <c r="BK159" s="67">
        <f t="shared" si="463"/>
        <v>0</v>
      </c>
    </row>
    <row r="160" spans="1:63" ht="15.75" thickBot="1" x14ac:dyDescent="0.3">
      <c r="A160" s="577"/>
      <c r="B160" s="186" t="s">
        <v>48</v>
      </c>
      <c r="C160" s="3"/>
      <c r="D160" s="3"/>
      <c r="E160" s="3"/>
      <c r="F160" s="3"/>
      <c r="G160" s="3"/>
      <c r="H160" s="3"/>
      <c r="I160" s="3"/>
      <c r="J160" s="3"/>
      <c r="K160" s="3"/>
      <c r="L160" s="3"/>
      <c r="M160" s="3"/>
      <c r="N160" s="143"/>
      <c r="O160" s="67">
        <f t="shared" si="460"/>
        <v>0</v>
      </c>
      <c r="Q160" s="577"/>
      <c r="R160" s="186" t="s">
        <v>48</v>
      </c>
      <c r="S160" s="3"/>
      <c r="T160" s="3"/>
      <c r="U160" s="3"/>
      <c r="V160" s="3"/>
      <c r="W160" s="3"/>
      <c r="X160" s="3"/>
      <c r="Y160" s="3"/>
      <c r="Z160" s="3"/>
      <c r="AA160" s="3"/>
      <c r="AB160" s="3"/>
      <c r="AC160" s="3"/>
      <c r="AD160" s="143"/>
      <c r="AE160" s="67">
        <f t="shared" si="461"/>
        <v>0</v>
      </c>
      <c r="AG160" s="577"/>
      <c r="AH160" s="186" t="s">
        <v>48</v>
      </c>
      <c r="AI160" s="3"/>
      <c r="AJ160" s="3"/>
      <c r="AK160" s="3"/>
      <c r="AL160" s="3"/>
      <c r="AM160" s="3"/>
      <c r="AN160" s="3"/>
      <c r="AO160" s="3"/>
      <c r="AP160" s="3"/>
      <c r="AQ160" s="3"/>
      <c r="AR160" s="3"/>
      <c r="AS160" s="3"/>
      <c r="AT160" s="143"/>
      <c r="AU160" s="67">
        <f t="shared" si="462"/>
        <v>0</v>
      </c>
      <c r="AW160" s="577"/>
      <c r="AX160" s="186" t="s">
        <v>48</v>
      </c>
      <c r="AY160" s="3"/>
      <c r="AZ160" s="3"/>
      <c r="BA160" s="3"/>
      <c r="BB160" s="3"/>
      <c r="BC160" s="3"/>
      <c r="BD160" s="3"/>
      <c r="BE160" s="3"/>
      <c r="BF160" s="3"/>
      <c r="BG160" s="3"/>
      <c r="BH160" s="3"/>
      <c r="BI160" s="3"/>
      <c r="BJ160" s="143"/>
      <c r="BK160" s="67">
        <f t="shared" si="463"/>
        <v>0</v>
      </c>
    </row>
    <row r="161" spans="1:64" ht="15.75" thickBot="1" x14ac:dyDescent="0.3">
      <c r="B161" s="187" t="s">
        <v>42</v>
      </c>
      <c r="C161" s="178">
        <f>SUM(C148:C160)</f>
        <v>0</v>
      </c>
      <c r="D161" s="178">
        <f t="shared" ref="D161" si="464">SUM(D148:D160)</f>
        <v>0</v>
      </c>
      <c r="E161" s="178">
        <f t="shared" ref="E161" si="465">SUM(E148:E160)</f>
        <v>0</v>
      </c>
      <c r="F161" s="178">
        <f t="shared" ref="F161" si="466">SUM(F148:F160)</f>
        <v>0</v>
      </c>
      <c r="G161" s="178">
        <f t="shared" ref="G161" si="467">SUM(G148:G160)</f>
        <v>0</v>
      </c>
      <c r="H161" s="178">
        <f t="shared" ref="H161" si="468">SUM(H148:H160)</f>
        <v>0</v>
      </c>
      <c r="I161" s="178">
        <f t="shared" ref="I161" si="469">SUM(I148:I160)</f>
        <v>0</v>
      </c>
      <c r="J161" s="178">
        <f t="shared" ref="J161" si="470">SUM(J148:J160)</f>
        <v>0</v>
      </c>
      <c r="K161" s="178">
        <f t="shared" ref="K161" si="471">SUM(K148:K160)</f>
        <v>0</v>
      </c>
      <c r="L161" s="178">
        <f t="shared" ref="L161" si="472">SUM(L148:L160)</f>
        <v>0</v>
      </c>
      <c r="M161" s="178">
        <f t="shared" ref="M161" si="473">SUM(M148:M160)</f>
        <v>0</v>
      </c>
      <c r="N161" s="189">
        <f t="shared" ref="N161" si="474">SUM(N148:N160)</f>
        <v>0</v>
      </c>
      <c r="O161" s="70">
        <f t="shared" si="460"/>
        <v>0</v>
      </c>
      <c r="Q161" s="71"/>
      <c r="R161" s="187" t="s">
        <v>42</v>
      </c>
      <c r="S161" s="178">
        <f>SUM(S148:S160)</f>
        <v>0</v>
      </c>
      <c r="T161" s="178">
        <f t="shared" ref="T161" si="475">SUM(T148:T160)</f>
        <v>0</v>
      </c>
      <c r="U161" s="178">
        <f t="shared" ref="U161" si="476">SUM(U148:U160)</f>
        <v>0</v>
      </c>
      <c r="V161" s="178">
        <f t="shared" ref="V161" si="477">SUM(V148:V160)</f>
        <v>0</v>
      </c>
      <c r="W161" s="178">
        <f t="shared" ref="W161" si="478">SUM(W148:W160)</f>
        <v>0</v>
      </c>
      <c r="X161" s="178">
        <f t="shared" ref="X161" si="479">SUM(X148:X160)</f>
        <v>0</v>
      </c>
      <c r="Y161" s="178">
        <f t="shared" ref="Y161" si="480">SUM(Y148:Y160)</f>
        <v>0</v>
      </c>
      <c r="Z161" s="178">
        <f t="shared" ref="Z161" si="481">SUM(Z148:Z160)</f>
        <v>0</v>
      </c>
      <c r="AA161" s="178">
        <f t="shared" ref="AA161" si="482">SUM(AA148:AA160)</f>
        <v>0</v>
      </c>
      <c r="AB161" s="178">
        <f t="shared" ref="AB161" si="483">SUM(AB148:AB160)</f>
        <v>0</v>
      </c>
      <c r="AC161" s="178">
        <f t="shared" ref="AC161" si="484">SUM(AC148:AC160)</f>
        <v>0</v>
      </c>
      <c r="AD161" s="189">
        <f t="shared" ref="AD161" si="485">SUM(AD148:AD160)</f>
        <v>0</v>
      </c>
      <c r="AE161" s="70">
        <f t="shared" si="461"/>
        <v>0</v>
      </c>
      <c r="AG161" s="71"/>
      <c r="AH161" s="187" t="s">
        <v>42</v>
      </c>
      <c r="AI161" s="178">
        <f>SUM(AI148:AI160)</f>
        <v>0</v>
      </c>
      <c r="AJ161" s="178">
        <f t="shared" ref="AJ161" si="486">SUM(AJ148:AJ160)</f>
        <v>0</v>
      </c>
      <c r="AK161" s="178">
        <f t="shared" ref="AK161" si="487">SUM(AK148:AK160)</f>
        <v>0</v>
      </c>
      <c r="AL161" s="178">
        <f t="shared" ref="AL161" si="488">SUM(AL148:AL160)</f>
        <v>0</v>
      </c>
      <c r="AM161" s="178">
        <f t="shared" ref="AM161" si="489">SUM(AM148:AM160)</f>
        <v>0</v>
      </c>
      <c r="AN161" s="178">
        <f t="shared" ref="AN161" si="490">SUM(AN148:AN160)</f>
        <v>0</v>
      </c>
      <c r="AO161" s="178">
        <f t="shared" ref="AO161" si="491">SUM(AO148:AO160)</f>
        <v>0</v>
      </c>
      <c r="AP161" s="178">
        <f t="shared" ref="AP161" si="492">SUM(AP148:AP160)</f>
        <v>0</v>
      </c>
      <c r="AQ161" s="178">
        <f t="shared" ref="AQ161" si="493">SUM(AQ148:AQ160)</f>
        <v>0</v>
      </c>
      <c r="AR161" s="178">
        <f t="shared" ref="AR161" si="494">SUM(AR148:AR160)</f>
        <v>0</v>
      </c>
      <c r="AS161" s="178">
        <f t="shared" ref="AS161" si="495">SUM(AS148:AS160)</f>
        <v>0</v>
      </c>
      <c r="AT161" s="189">
        <f t="shared" ref="AT161" si="496">SUM(AT148:AT160)</f>
        <v>0</v>
      </c>
      <c r="AU161" s="70">
        <f t="shared" si="462"/>
        <v>0</v>
      </c>
      <c r="AW161" s="71"/>
      <c r="AX161" s="187" t="s">
        <v>42</v>
      </c>
      <c r="AY161" s="178">
        <f>SUM(AY148:AY160)</f>
        <v>0</v>
      </c>
      <c r="AZ161" s="178">
        <f t="shared" ref="AZ161" si="497">SUM(AZ148:AZ160)</f>
        <v>0</v>
      </c>
      <c r="BA161" s="178">
        <f t="shared" ref="BA161" si="498">SUM(BA148:BA160)</f>
        <v>0</v>
      </c>
      <c r="BB161" s="178">
        <f t="shared" ref="BB161" si="499">SUM(BB148:BB160)</f>
        <v>0</v>
      </c>
      <c r="BC161" s="178">
        <f t="shared" ref="BC161" si="500">SUM(BC148:BC160)</f>
        <v>0</v>
      </c>
      <c r="BD161" s="178">
        <f t="shared" ref="BD161" si="501">SUM(BD148:BD160)</f>
        <v>0</v>
      </c>
      <c r="BE161" s="178">
        <f t="shared" ref="BE161" si="502">SUM(BE148:BE160)</f>
        <v>0</v>
      </c>
      <c r="BF161" s="178">
        <f t="shared" ref="BF161" si="503">SUM(BF148:BF160)</f>
        <v>0</v>
      </c>
      <c r="BG161" s="178">
        <f t="shared" ref="BG161" si="504">SUM(BG148:BG160)</f>
        <v>0</v>
      </c>
      <c r="BH161" s="178">
        <f t="shared" ref="BH161" si="505">SUM(BH148:BH160)</f>
        <v>0</v>
      </c>
      <c r="BI161" s="178">
        <f t="shared" ref="BI161" si="506">SUM(BI148:BI160)</f>
        <v>0</v>
      </c>
      <c r="BJ161" s="189">
        <f t="shared" ref="BJ161" si="507">SUM(BJ148:BJ160)</f>
        <v>0</v>
      </c>
      <c r="BK161" s="70">
        <f t="shared" si="463"/>
        <v>0</v>
      </c>
    </row>
    <row r="162" spans="1:64" ht="15.75" thickBot="1" x14ac:dyDescent="0.3">
      <c r="A162"/>
    </row>
    <row r="163" spans="1:64" ht="15.75" thickBot="1" x14ac:dyDescent="0.3">
      <c r="B163" s="173" t="s">
        <v>35</v>
      </c>
      <c r="C163" s="174">
        <f t="shared" ref="C163:N163" si="508">C$3</f>
        <v>45292</v>
      </c>
      <c r="D163" s="174">
        <f t="shared" si="508"/>
        <v>45323</v>
      </c>
      <c r="E163" s="174">
        <f t="shared" si="508"/>
        <v>45352</v>
      </c>
      <c r="F163" s="174">
        <f t="shared" si="508"/>
        <v>45383</v>
      </c>
      <c r="G163" s="174">
        <f t="shared" si="508"/>
        <v>45413</v>
      </c>
      <c r="H163" s="174">
        <f t="shared" si="508"/>
        <v>45444</v>
      </c>
      <c r="I163" s="174">
        <f t="shared" si="508"/>
        <v>45474</v>
      </c>
      <c r="J163" s="174">
        <f t="shared" si="508"/>
        <v>45505</v>
      </c>
      <c r="K163" s="174">
        <f t="shared" si="508"/>
        <v>45536</v>
      </c>
      <c r="L163" s="174">
        <f t="shared" si="508"/>
        <v>45566</v>
      </c>
      <c r="M163" s="174">
        <f t="shared" si="508"/>
        <v>45597</v>
      </c>
      <c r="N163" s="181" t="str">
        <f t="shared" si="508"/>
        <v>Dec-24 +</v>
      </c>
      <c r="O163" s="175" t="s">
        <v>33</v>
      </c>
      <c r="Q163" s="71"/>
      <c r="R163" s="173" t="s">
        <v>35</v>
      </c>
      <c r="S163" s="174">
        <f t="shared" ref="S163:AD163" si="509">S$3</f>
        <v>45292</v>
      </c>
      <c r="T163" s="174">
        <f t="shared" si="509"/>
        <v>45323</v>
      </c>
      <c r="U163" s="174">
        <f t="shared" si="509"/>
        <v>45352</v>
      </c>
      <c r="V163" s="174">
        <f t="shared" si="509"/>
        <v>45383</v>
      </c>
      <c r="W163" s="174">
        <f t="shared" si="509"/>
        <v>45413</v>
      </c>
      <c r="X163" s="174">
        <f t="shared" si="509"/>
        <v>45444</v>
      </c>
      <c r="Y163" s="174">
        <f t="shared" si="509"/>
        <v>45474</v>
      </c>
      <c r="Z163" s="174">
        <f t="shared" si="509"/>
        <v>45505</v>
      </c>
      <c r="AA163" s="174">
        <f t="shared" si="509"/>
        <v>45536</v>
      </c>
      <c r="AB163" s="174">
        <f t="shared" si="509"/>
        <v>45566</v>
      </c>
      <c r="AC163" s="174">
        <f t="shared" si="509"/>
        <v>45597</v>
      </c>
      <c r="AD163" s="181" t="str">
        <f t="shared" si="509"/>
        <v>Dec-24 +</v>
      </c>
      <c r="AE163" s="175" t="s">
        <v>33</v>
      </c>
      <c r="AG163" s="71"/>
      <c r="AH163" s="173" t="s">
        <v>35</v>
      </c>
      <c r="AI163" s="174">
        <f t="shared" ref="AI163:AT163" si="510">AI$3</f>
        <v>45292</v>
      </c>
      <c r="AJ163" s="174">
        <f t="shared" si="510"/>
        <v>45323</v>
      </c>
      <c r="AK163" s="174">
        <f t="shared" si="510"/>
        <v>45352</v>
      </c>
      <c r="AL163" s="174">
        <f t="shared" si="510"/>
        <v>45383</v>
      </c>
      <c r="AM163" s="174">
        <f t="shared" si="510"/>
        <v>45413</v>
      </c>
      <c r="AN163" s="174">
        <f t="shared" si="510"/>
        <v>45444</v>
      </c>
      <c r="AO163" s="174">
        <f t="shared" si="510"/>
        <v>45474</v>
      </c>
      <c r="AP163" s="174">
        <f t="shared" si="510"/>
        <v>45505</v>
      </c>
      <c r="AQ163" s="174">
        <f t="shared" si="510"/>
        <v>45536</v>
      </c>
      <c r="AR163" s="174">
        <f t="shared" si="510"/>
        <v>45566</v>
      </c>
      <c r="AS163" s="174">
        <f t="shared" si="510"/>
        <v>45597</v>
      </c>
      <c r="AT163" s="181" t="str">
        <f t="shared" si="510"/>
        <v>Dec-24 +</v>
      </c>
      <c r="AU163" s="175" t="s">
        <v>33</v>
      </c>
      <c r="AW163" s="71"/>
      <c r="AX163" s="173" t="s">
        <v>35</v>
      </c>
      <c r="AY163" s="174">
        <f t="shared" ref="AY163:BJ163" si="511">AY$3</f>
        <v>45292</v>
      </c>
      <c r="AZ163" s="174">
        <f t="shared" si="511"/>
        <v>45323</v>
      </c>
      <c r="BA163" s="174">
        <f t="shared" si="511"/>
        <v>45352</v>
      </c>
      <c r="BB163" s="174">
        <f t="shared" si="511"/>
        <v>45383</v>
      </c>
      <c r="BC163" s="174">
        <f t="shared" si="511"/>
        <v>45413</v>
      </c>
      <c r="BD163" s="174">
        <f t="shared" si="511"/>
        <v>45444</v>
      </c>
      <c r="BE163" s="174">
        <f t="shared" si="511"/>
        <v>45474</v>
      </c>
      <c r="BF163" s="174">
        <f t="shared" si="511"/>
        <v>45505</v>
      </c>
      <c r="BG163" s="174">
        <f t="shared" si="511"/>
        <v>45536</v>
      </c>
      <c r="BH163" s="174">
        <f t="shared" si="511"/>
        <v>45566</v>
      </c>
      <c r="BI163" s="174">
        <f t="shared" si="511"/>
        <v>45597</v>
      </c>
      <c r="BJ163" s="181" t="str">
        <f t="shared" si="511"/>
        <v>Dec-24 +</v>
      </c>
      <c r="BK163" s="175" t="s">
        <v>33</v>
      </c>
    </row>
    <row r="164" spans="1:64" ht="15" customHeight="1" x14ac:dyDescent="0.25">
      <c r="A164" s="587" t="s">
        <v>165</v>
      </c>
      <c r="B164" s="186" t="s">
        <v>60</v>
      </c>
      <c r="C164" s="3">
        <f t="shared" ref="C164" si="512">C20+C36+C52+C68+C84+C132+C148</f>
        <v>0</v>
      </c>
      <c r="D164" s="3">
        <f t="shared" ref="D164:N164" si="513">D20+D36+D52+D68+D84+D132+D148</f>
        <v>0</v>
      </c>
      <c r="E164" s="3">
        <f t="shared" si="513"/>
        <v>0</v>
      </c>
      <c r="F164" s="3">
        <f t="shared" si="513"/>
        <v>0</v>
      </c>
      <c r="G164" s="3">
        <f t="shared" si="513"/>
        <v>0</v>
      </c>
      <c r="H164" s="3">
        <f t="shared" si="513"/>
        <v>0</v>
      </c>
      <c r="I164" s="3">
        <f t="shared" si="513"/>
        <v>0</v>
      </c>
      <c r="J164" s="3">
        <f t="shared" si="513"/>
        <v>0</v>
      </c>
      <c r="K164" s="3">
        <f t="shared" si="513"/>
        <v>0</v>
      </c>
      <c r="L164" s="3">
        <f t="shared" si="513"/>
        <v>0</v>
      </c>
      <c r="M164" s="3">
        <f t="shared" si="513"/>
        <v>0</v>
      </c>
      <c r="N164" s="143">
        <f t="shared" si="513"/>
        <v>14519.692337945908</v>
      </c>
      <c r="O164" s="67">
        <f t="shared" ref="O164:O177" si="514">SUM(C164:N164)</f>
        <v>14519.692337945908</v>
      </c>
      <c r="Q164" s="587" t="s">
        <v>165</v>
      </c>
      <c r="R164" s="186" t="s">
        <v>60</v>
      </c>
      <c r="S164" s="3">
        <f t="shared" ref="S164:AD164" si="515">S20+S36+S52+S68+S84+S132+S148</f>
        <v>0</v>
      </c>
      <c r="T164" s="3">
        <f t="shared" si="515"/>
        <v>0</v>
      </c>
      <c r="U164" s="3">
        <f t="shared" si="515"/>
        <v>55707.77240404598</v>
      </c>
      <c r="V164" s="3">
        <f t="shared" si="515"/>
        <v>0</v>
      </c>
      <c r="W164" s="3">
        <f t="shared" si="515"/>
        <v>0</v>
      </c>
      <c r="X164" s="3">
        <f t="shared" si="515"/>
        <v>121404.40174313846</v>
      </c>
      <c r="Y164" s="3">
        <f t="shared" si="515"/>
        <v>0</v>
      </c>
      <c r="Z164" s="3">
        <f t="shared" si="515"/>
        <v>71852</v>
      </c>
      <c r="AA164" s="3">
        <f t="shared" si="515"/>
        <v>330940</v>
      </c>
      <c r="AB164" s="3">
        <f t="shared" si="515"/>
        <v>0</v>
      </c>
      <c r="AC164" s="3">
        <f t="shared" si="515"/>
        <v>30750.2226607997</v>
      </c>
      <c r="AD164" s="143">
        <f t="shared" si="515"/>
        <v>662327.37275387521</v>
      </c>
      <c r="AE164" s="67">
        <f t="shared" ref="AE164:AE177" si="516">SUM(S164:AD164)</f>
        <v>1272981.7695618593</v>
      </c>
      <c r="AG164" s="587" t="s">
        <v>165</v>
      </c>
      <c r="AH164" s="186" t="s">
        <v>60</v>
      </c>
      <c r="AI164" s="3">
        <f t="shared" ref="AI164:AT164" si="517">AI20+AI36+AI52+AI68+AI84+AI132+AI148</f>
        <v>0</v>
      </c>
      <c r="AJ164" s="3">
        <f t="shared" si="517"/>
        <v>0</v>
      </c>
      <c r="AK164" s="3">
        <f t="shared" si="517"/>
        <v>0</v>
      </c>
      <c r="AL164" s="3">
        <f t="shared" si="517"/>
        <v>0</v>
      </c>
      <c r="AM164" s="3">
        <f t="shared" si="517"/>
        <v>0</v>
      </c>
      <c r="AN164" s="3">
        <f t="shared" si="517"/>
        <v>230256</v>
      </c>
      <c r="AO164" s="3">
        <f t="shared" si="517"/>
        <v>0</v>
      </c>
      <c r="AP164" s="3">
        <f t="shared" si="517"/>
        <v>168275.55641193147</v>
      </c>
      <c r="AQ164" s="3">
        <f t="shared" si="517"/>
        <v>318816</v>
      </c>
      <c r="AR164" s="3">
        <f t="shared" si="517"/>
        <v>0</v>
      </c>
      <c r="AS164" s="3">
        <f t="shared" si="517"/>
        <v>0</v>
      </c>
      <c r="AT164" s="143">
        <f t="shared" si="517"/>
        <v>653873.94495911605</v>
      </c>
      <c r="AU164" s="67">
        <f t="shared" ref="AU164:AU177" si="518">SUM(AI164:AT164)</f>
        <v>1371221.5013710475</v>
      </c>
      <c r="AW164" s="587" t="s">
        <v>165</v>
      </c>
      <c r="AX164" s="186" t="s">
        <v>60</v>
      </c>
      <c r="AY164" s="3">
        <f t="shared" ref="AY164:BJ164" si="519">AY20+AY36+AY52+AY68+AY84+AY132+AY148</f>
        <v>0</v>
      </c>
      <c r="AZ164" s="3">
        <f t="shared" si="519"/>
        <v>0</v>
      </c>
      <c r="BA164" s="3">
        <f t="shared" si="519"/>
        <v>0</v>
      </c>
      <c r="BB164" s="3">
        <f t="shared" si="519"/>
        <v>0</v>
      </c>
      <c r="BC164" s="3">
        <f t="shared" si="519"/>
        <v>0</v>
      </c>
      <c r="BD164" s="3">
        <f t="shared" si="519"/>
        <v>0</v>
      </c>
      <c r="BE164" s="3">
        <f t="shared" si="519"/>
        <v>0</v>
      </c>
      <c r="BF164" s="3">
        <f t="shared" si="519"/>
        <v>0</v>
      </c>
      <c r="BG164" s="3">
        <f t="shared" si="519"/>
        <v>0</v>
      </c>
      <c r="BH164" s="3">
        <f t="shared" si="519"/>
        <v>0</v>
      </c>
      <c r="BI164" s="3">
        <f t="shared" si="519"/>
        <v>0</v>
      </c>
      <c r="BJ164" s="143">
        <f t="shared" si="519"/>
        <v>0</v>
      </c>
      <c r="BK164" s="67">
        <f t="shared" ref="BK164:BK177" si="520">SUM(AY164:BJ164)</f>
        <v>0</v>
      </c>
    </row>
    <row r="165" spans="1:64" x14ac:dyDescent="0.25">
      <c r="A165" s="588"/>
      <c r="B165" s="186" t="s">
        <v>59</v>
      </c>
      <c r="C165" s="3">
        <f t="shared" ref="C165:N165" si="521">C21+C37+C53+C69+C85+C133+C149</f>
        <v>0</v>
      </c>
      <c r="D165" s="3">
        <f t="shared" si="521"/>
        <v>0</v>
      </c>
      <c r="E165" s="3">
        <f t="shared" si="521"/>
        <v>0</v>
      </c>
      <c r="F165" s="3">
        <f t="shared" si="521"/>
        <v>9908.2635984287535</v>
      </c>
      <c r="G165" s="3">
        <f t="shared" si="521"/>
        <v>0</v>
      </c>
      <c r="H165" s="3">
        <f t="shared" si="521"/>
        <v>0</v>
      </c>
      <c r="I165" s="3">
        <f t="shared" si="521"/>
        <v>0</v>
      </c>
      <c r="J165" s="3">
        <f t="shared" si="521"/>
        <v>0</v>
      </c>
      <c r="K165" s="3">
        <f t="shared" si="521"/>
        <v>41560.698481669708</v>
      </c>
      <c r="L165" s="3">
        <f t="shared" si="521"/>
        <v>0</v>
      </c>
      <c r="M165" s="3">
        <f t="shared" si="521"/>
        <v>0</v>
      </c>
      <c r="N165" s="143">
        <f t="shared" si="521"/>
        <v>0</v>
      </c>
      <c r="O165" s="67">
        <f t="shared" si="514"/>
        <v>51468.962080098463</v>
      </c>
      <c r="Q165" s="588"/>
      <c r="R165" s="186" t="s">
        <v>59</v>
      </c>
      <c r="S165" s="3">
        <f t="shared" ref="S165:AD165" si="522">S21+S37+S53+S69+S85+S133+S149</f>
        <v>0</v>
      </c>
      <c r="T165" s="3">
        <f t="shared" si="522"/>
        <v>0</v>
      </c>
      <c r="U165" s="3">
        <f t="shared" si="522"/>
        <v>0</v>
      </c>
      <c r="V165" s="3">
        <f t="shared" si="522"/>
        <v>0</v>
      </c>
      <c r="W165" s="3">
        <f t="shared" si="522"/>
        <v>0</v>
      </c>
      <c r="X165" s="3">
        <f t="shared" si="522"/>
        <v>0</v>
      </c>
      <c r="Y165" s="3">
        <f t="shared" si="522"/>
        <v>0</v>
      </c>
      <c r="Z165" s="3">
        <f t="shared" si="522"/>
        <v>0</v>
      </c>
      <c r="AA165" s="3">
        <f t="shared" si="522"/>
        <v>0</v>
      </c>
      <c r="AB165" s="3">
        <f t="shared" si="522"/>
        <v>0</v>
      </c>
      <c r="AC165" s="3">
        <f t="shared" si="522"/>
        <v>0</v>
      </c>
      <c r="AD165" s="143">
        <f t="shared" si="522"/>
        <v>0</v>
      </c>
      <c r="AE165" s="67">
        <f t="shared" si="516"/>
        <v>0</v>
      </c>
      <c r="AG165" s="588"/>
      <c r="AH165" s="186" t="s">
        <v>59</v>
      </c>
      <c r="AI165" s="3">
        <f t="shared" ref="AI165:AT165" si="523">AI21+AI37+AI53+AI69+AI85+AI133+AI149</f>
        <v>0</v>
      </c>
      <c r="AJ165" s="3">
        <f t="shared" si="523"/>
        <v>0</v>
      </c>
      <c r="AK165" s="3">
        <f t="shared" si="523"/>
        <v>0</v>
      </c>
      <c r="AL165" s="3">
        <f t="shared" si="523"/>
        <v>0</v>
      </c>
      <c r="AM165" s="3">
        <f t="shared" si="523"/>
        <v>0</v>
      </c>
      <c r="AN165" s="3">
        <f t="shared" si="523"/>
        <v>0</v>
      </c>
      <c r="AO165" s="3">
        <f t="shared" si="523"/>
        <v>0</v>
      </c>
      <c r="AP165" s="3">
        <f t="shared" si="523"/>
        <v>0</v>
      </c>
      <c r="AQ165" s="3">
        <f t="shared" si="523"/>
        <v>0</v>
      </c>
      <c r="AR165" s="3">
        <f t="shared" si="523"/>
        <v>0</v>
      </c>
      <c r="AS165" s="3">
        <f t="shared" si="523"/>
        <v>0</v>
      </c>
      <c r="AT165" s="143">
        <f t="shared" si="523"/>
        <v>0</v>
      </c>
      <c r="AU165" s="67">
        <f t="shared" si="518"/>
        <v>0</v>
      </c>
      <c r="AW165" s="588"/>
      <c r="AX165" s="186" t="s">
        <v>59</v>
      </c>
      <c r="AY165" s="3">
        <f t="shared" ref="AY165:BJ165" si="524">AY21+AY37+AY53+AY69+AY85+AY133+AY149</f>
        <v>0</v>
      </c>
      <c r="AZ165" s="3">
        <f t="shared" si="524"/>
        <v>0</v>
      </c>
      <c r="BA165" s="3">
        <f t="shared" si="524"/>
        <v>0</v>
      </c>
      <c r="BB165" s="3">
        <f t="shared" si="524"/>
        <v>0</v>
      </c>
      <c r="BC165" s="3">
        <f t="shared" si="524"/>
        <v>0</v>
      </c>
      <c r="BD165" s="3">
        <f t="shared" si="524"/>
        <v>0</v>
      </c>
      <c r="BE165" s="3">
        <f t="shared" si="524"/>
        <v>0</v>
      </c>
      <c r="BF165" s="3">
        <f t="shared" si="524"/>
        <v>0</v>
      </c>
      <c r="BG165" s="3">
        <f t="shared" si="524"/>
        <v>0</v>
      </c>
      <c r="BH165" s="3">
        <f t="shared" si="524"/>
        <v>0</v>
      </c>
      <c r="BI165" s="3">
        <f t="shared" si="524"/>
        <v>0</v>
      </c>
      <c r="BJ165" s="143">
        <f t="shared" si="524"/>
        <v>0</v>
      </c>
      <c r="BK165" s="67">
        <f t="shared" si="520"/>
        <v>0</v>
      </c>
    </row>
    <row r="166" spans="1:64" x14ac:dyDescent="0.25">
      <c r="A166" s="588"/>
      <c r="B166" s="186" t="s">
        <v>58</v>
      </c>
      <c r="C166" s="3">
        <f t="shared" ref="C166:N166" si="525">C22+C38+C54+C70+C86+C134+C150</f>
        <v>0</v>
      </c>
      <c r="D166" s="3">
        <f t="shared" si="525"/>
        <v>0</v>
      </c>
      <c r="E166" s="3">
        <f t="shared" si="525"/>
        <v>0</v>
      </c>
      <c r="F166" s="3">
        <f t="shared" si="525"/>
        <v>21395.670508517294</v>
      </c>
      <c r="G166" s="3">
        <f t="shared" si="525"/>
        <v>0</v>
      </c>
      <c r="H166" s="3">
        <f t="shared" si="525"/>
        <v>0</v>
      </c>
      <c r="I166" s="3">
        <f t="shared" si="525"/>
        <v>0</v>
      </c>
      <c r="J166" s="3">
        <f t="shared" si="525"/>
        <v>0</v>
      </c>
      <c r="K166" s="3">
        <f t="shared" si="525"/>
        <v>0</v>
      </c>
      <c r="L166" s="3">
        <f t="shared" si="525"/>
        <v>0</v>
      </c>
      <c r="M166" s="3">
        <f t="shared" si="525"/>
        <v>15349.634596298552</v>
      </c>
      <c r="N166" s="143">
        <f t="shared" si="525"/>
        <v>8558.2682034069203</v>
      </c>
      <c r="O166" s="67">
        <f t="shared" si="514"/>
        <v>45303.573308222767</v>
      </c>
      <c r="Q166" s="588"/>
      <c r="R166" s="186" t="s">
        <v>58</v>
      </c>
      <c r="S166" s="3">
        <f t="shared" ref="S166:AD166" si="526">S22+S38+S54+S70+S86+S134+S150</f>
        <v>0</v>
      </c>
      <c r="T166" s="3">
        <f t="shared" si="526"/>
        <v>0</v>
      </c>
      <c r="U166" s="3">
        <f t="shared" si="526"/>
        <v>0</v>
      </c>
      <c r="V166" s="3">
        <f t="shared" si="526"/>
        <v>0</v>
      </c>
      <c r="W166" s="3">
        <f t="shared" si="526"/>
        <v>22115</v>
      </c>
      <c r="X166" s="3">
        <f t="shared" si="526"/>
        <v>0</v>
      </c>
      <c r="Y166" s="3">
        <f t="shared" si="526"/>
        <v>0</v>
      </c>
      <c r="Z166" s="3">
        <f t="shared" si="526"/>
        <v>24099.569397656582</v>
      </c>
      <c r="AA166" s="3">
        <f t="shared" si="526"/>
        <v>13334.915633827812</v>
      </c>
      <c r="AB166" s="3">
        <f t="shared" si="526"/>
        <v>12050.294483686726</v>
      </c>
      <c r="AC166" s="3">
        <f t="shared" si="526"/>
        <v>74201.823250728223</v>
      </c>
      <c r="AD166" s="143">
        <f t="shared" si="526"/>
        <v>20616.367862291325</v>
      </c>
      <c r="AE166" s="67">
        <f t="shared" si="516"/>
        <v>166417.97062819064</v>
      </c>
      <c r="AG166" s="588"/>
      <c r="AH166" s="186" t="s">
        <v>58</v>
      </c>
      <c r="AI166" s="3">
        <f t="shared" ref="AI166:AT166" si="527">AI22+AI38+AI54+AI70+AI86+AI134+AI150</f>
        <v>0</v>
      </c>
      <c r="AJ166" s="3">
        <f t="shared" si="527"/>
        <v>0</v>
      </c>
      <c r="AK166" s="3">
        <f t="shared" si="527"/>
        <v>0</v>
      </c>
      <c r="AL166" s="3">
        <f t="shared" si="527"/>
        <v>0</v>
      </c>
      <c r="AM166" s="3">
        <f t="shared" si="527"/>
        <v>0</v>
      </c>
      <c r="AN166" s="3">
        <f t="shared" si="527"/>
        <v>0</v>
      </c>
      <c r="AO166" s="3">
        <f t="shared" si="527"/>
        <v>0</v>
      </c>
      <c r="AP166" s="3">
        <f t="shared" si="527"/>
        <v>0</v>
      </c>
      <c r="AQ166" s="3">
        <f t="shared" si="527"/>
        <v>0</v>
      </c>
      <c r="AR166" s="3">
        <f t="shared" si="527"/>
        <v>0</v>
      </c>
      <c r="AS166" s="3">
        <f t="shared" si="527"/>
        <v>0</v>
      </c>
      <c r="AT166" s="143">
        <f t="shared" si="527"/>
        <v>0</v>
      </c>
      <c r="AU166" s="67">
        <f t="shared" si="518"/>
        <v>0</v>
      </c>
      <c r="AW166" s="588"/>
      <c r="AX166" s="186" t="s">
        <v>58</v>
      </c>
      <c r="AY166" s="3">
        <f t="shared" ref="AY166:BJ166" si="528">AY22+AY38+AY54+AY70+AY86+AY134+AY150</f>
        <v>0</v>
      </c>
      <c r="AZ166" s="3">
        <f t="shared" si="528"/>
        <v>0</v>
      </c>
      <c r="BA166" s="3">
        <f t="shared" si="528"/>
        <v>0</v>
      </c>
      <c r="BB166" s="3">
        <f t="shared" si="528"/>
        <v>0</v>
      </c>
      <c r="BC166" s="3">
        <f t="shared" si="528"/>
        <v>0</v>
      </c>
      <c r="BD166" s="3">
        <f t="shared" si="528"/>
        <v>0</v>
      </c>
      <c r="BE166" s="3">
        <f t="shared" si="528"/>
        <v>0</v>
      </c>
      <c r="BF166" s="3">
        <f t="shared" si="528"/>
        <v>0</v>
      </c>
      <c r="BG166" s="3">
        <f t="shared" si="528"/>
        <v>0</v>
      </c>
      <c r="BH166" s="3">
        <f t="shared" si="528"/>
        <v>0</v>
      </c>
      <c r="BI166" s="3">
        <f t="shared" si="528"/>
        <v>0</v>
      </c>
      <c r="BJ166" s="143">
        <f t="shared" si="528"/>
        <v>0</v>
      </c>
      <c r="BK166" s="67">
        <f t="shared" si="520"/>
        <v>0</v>
      </c>
    </row>
    <row r="167" spans="1:64" x14ac:dyDescent="0.25">
      <c r="A167" s="588"/>
      <c r="B167" s="186" t="s">
        <v>57</v>
      </c>
      <c r="C167" s="3">
        <f t="shared" ref="C167:N167" si="529">C23+C39+C55+C71+C87+C135+C151</f>
        <v>0</v>
      </c>
      <c r="D167" s="3">
        <f t="shared" si="529"/>
        <v>4452.3678331885221</v>
      </c>
      <c r="E167" s="3">
        <f t="shared" si="529"/>
        <v>22542.994628232682</v>
      </c>
      <c r="F167" s="3">
        <f t="shared" si="529"/>
        <v>207412.07310354064</v>
      </c>
      <c r="G167" s="3">
        <f t="shared" si="529"/>
        <v>84062.00789235413</v>
      </c>
      <c r="H167" s="3">
        <f t="shared" si="529"/>
        <v>25853.979368914879</v>
      </c>
      <c r="I167" s="3">
        <f t="shared" si="529"/>
        <v>8523.2347502680586</v>
      </c>
      <c r="J167" s="3">
        <f t="shared" si="529"/>
        <v>31998.239361605647</v>
      </c>
      <c r="K167" s="3">
        <f t="shared" si="529"/>
        <v>70841.95423116826</v>
      </c>
      <c r="L167" s="3">
        <f t="shared" si="529"/>
        <v>59050.440932251935</v>
      </c>
      <c r="M167" s="3">
        <f t="shared" si="529"/>
        <v>20861.140036861831</v>
      </c>
      <c r="N167" s="143">
        <f t="shared" si="529"/>
        <v>1240634.6030064726</v>
      </c>
      <c r="O167" s="67">
        <f t="shared" si="514"/>
        <v>1776233.0351448592</v>
      </c>
      <c r="Q167" s="588"/>
      <c r="R167" s="186" t="s">
        <v>57</v>
      </c>
      <c r="S167" s="3">
        <f t="shared" ref="S167:AD167" si="530">S23+S39+S55+S71+S87+S135+S151</f>
        <v>0</v>
      </c>
      <c r="T167" s="3">
        <f t="shared" si="530"/>
        <v>94044.186807603342</v>
      </c>
      <c r="U167" s="3">
        <f t="shared" si="530"/>
        <v>742123.84481942258</v>
      </c>
      <c r="V167" s="3">
        <f t="shared" si="530"/>
        <v>131746.15193421996</v>
      </c>
      <c r="W167" s="3">
        <f t="shared" si="530"/>
        <v>398875.21809255041</v>
      </c>
      <c r="X167" s="3">
        <f t="shared" si="530"/>
        <v>473668.60603282985</v>
      </c>
      <c r="Y167" s="3">
        <f t="shared" si="530"/>
        <v>183061.72067741802</v>
      </c>
      <c r="Z167" s="3">
        <f t="shared" si="530"/>
        <v>322353.82636855886</v>
      </c>
      <c r="AA167" s="3">
        <f t="shared" si="530"/>
        <v>880827.56410586741</v>
      </c>
      <c r="AB167" s="3">
        <f t="shared" si="530"/>
        <v>1208086.1658643009</v>
      </c>
      <c r="AC167" s="3">
        <f t="shared" si="530"/>
        <v>803076.45316950919</v>
      </c>
      <c r="AD167" s="143">
        <f t="shared" si="530"/>
        <v>2259714.9103607368</v>
      </c>
      <c r="AE167" s="67">
        <f t="shared" si="516"/>
        <v>7497578.648233017</v>
      </c>
      <c r="AG167" s="588"/>
      <c r="AH167" s="186" t="s">
        <v>57</v>
      </c>
      <c r="AI167" s="3">
        <f t="shared" ref="AI167:AT167" si="531">AI23+AI39+AI55+AI71+AI87+AI135+AI151</f>
        <v>0</v>
      </c>
      <c r="AJ167" s="3">
        <f t="shared" si="531"/>
        <v>10472.392863376526</v>
      </c>
      <c r="AK167" s="3">
        <f t="shared" si="531"/>
        <v>0</v>
      </c>
      <c r="AL167" s="3">
        <f t="shared" si="531"/>
        <v>0</v>
      </c>
      <c r="AM167" s="3">
        <f t="shared" si="531"/>
        <v>107721.20865752621</v>
      </c>
      <c r="AN167" s="3">
        <f t="shared" si="531"/>
        <v>171023.1330496562</v>
      </c>
      <c r="AO167" s="3">
        <f t="shared" si="531"/>
        <v>1676.8212720318666</v>
      </c>
      <c r="AP167" s="3">
        <f t="shared" si="531"/>
        <v>21212.147959480691</v>
      </c>
      <c r="AQ167" s="3">
        <f t="shared" si="531"/>
        <v>266001.9130476336</v>
      </c>
      <c r="AR167" s="3">
        <f t="shared" si="531"/>
        <v>12447.905751830518</v>
      </c>
      <c r="AS167" s="3">
        <f t="shared" si="531"/>
        <v>533515.87217525672</v>
      </c>
      <c r="AT167" s="143">
        <f t="shared" si="531"/>
        <v>1652510.0886709471</v>
      </c>
      <c r="AU167" s="67">
        <f t="shared" si="518"/>
        <v>2776581.4834477394</v>
      </c>
      <c r="AW167" s="588"/>
      <c r="AX167" s="186" t="s">
        <v>57</v>
      </c>
      <c r="AY167" s="3">
        <f t="shared" ref="AY167:BJ167" si="532">AY23+AY39+AY55+AY71+AY87+AY135+AY151</f>
        <v>0</v>
      </c>
      <c r="AZ167" s="3">
        <f t="shared" si="532"/>
        <v>0</v>
      </c>
      <c r="BA167" s="3">
        <f t="shared" si="532"/>
        <v>0</v>
      </c>
      <c r="BB167" s="3">
        <f t="shared" si="532"/>
        <v>0</v>
      </c>
      <c r="BC167" s="3">
        <f t="shared" si="532"/>
        <v>0</v>
      </c>
      <c r="BD167" s="3">
        <f t="shared" si="532"/>
        <v>0</v>
      </c>
      <c r="BE167" s="3">
        <f t="shared" si="532"/>
        <v>0</v>
      </c>
      <c r="BF167" s="3">
        <f t="shared" si="532"/>
        <v>0</v>
      </c>
      <c r="BG167" s="3">
        <f t="shared" si="532"/>
        <v>0</v>
      </c>
      <c r="BH167" s="3">
        <f t="shared" si="532"/>
        <v>106707.30620076697</v>
      </c>
      <c r="BI167" s="3">
        <f t="shared" si="532"/>
        <v>0</v>
      </c>
      <c r="BJ167" s="143">
        <f t="shared" si="532"/>
        <v>1048169.1395128319</v>
      </c>
      <c r="BK167" s="67">
        <f t="shared" si="520"/>
        <v>1154876.445713599</v>
      </c>
    </row>
    <row r="168" spans="1:64" x14ac:dyDescent="0.25">
      <c r="A168" s="588"/>
      <c r="B168" s="186" t="s">
        <v>56</v>
      </c>
      <c r="C168" s="3">
        <f t="shared" ref="C168:N168" si="533">C24+C40+C56+C72+C88+C136+C152</f>
        <v>0</v>
      </c>
      <c r="D168" s="3">
        <f t="shared" si="533"/>
        <v>0</v>
      </c>
      <c r="E168" s="3">
        <f t="shared" si="533"/>
        <v>0</v>
      </c>
      <c r="F168" s="3">
        <f t="shared" si="533"/>
        <v>0</v>
      </c>
      <c r="G168" s="3">
        <f t="shared" si="533"/>
        <v>0</v>
      </c>
      <c r="H168" s="3">
        <f t="shared" si="533"/>
        <v>0</v>
      </c>
      <c r="I168" s="3">
        <f t="shared" si="533"/>
        <v>0</v>
      </c>
      <c r="J168" s="3">
        <f t="shared" si="533"/>
        <v>0</v>
      </c>
      <c r="K168" s="3">
        <f t="shared" si="533"/>
        <v>0</v>
      </c>
      <c r="L168" s="3">
        <f t="shared" si="533"/>
        <v>0</v>
      </c>
      <c r="M168" s="3">
        <f t="shared" si="533"/>
        <v>0</v>
      </c>
      <c r="N168" s="143">
        <f t="shared" si="533"/>
        <v>0</v>
      </c>
      <c r="O168" s="67">
        <f t="shared" si="514"/>
        <v>0</v>
      </c>
      <c r="Q168" s="588"/>
      <c r="R168" s="186" t="s">
        <v>56</v>
      </c>
      <c r="S168" s="3">
        <f t="shared" ref="S168:AD168" si="534">S24+S40+S56+S72+S88+S136+S152</f>
        <v>0</v>
      </c>
      <c r="T168" s="3">
        <f t="shared" si="534"/>
        <v>0</v>
      </c>
      <c r="U168" s="3">
        <f t="shared" si="534"/>
        <v>0</v>
      </c>
      <c r="V168" s="3">
        <f t="shared" si="534"/>
        <v>0</v>
      </c>
      <c r="W168" s="3">
        <f t="shared" si="534"/>
        <v>0</v>
      </c>
      <c r="X168" s="3">
        <f t="shared" si="534"/>
        <v>0</v>
      </c>
      <c r="Y168" s="3">
        <f t="shared" si="534"/>
        <v>0</v>
      </c>
      <c r="Z168" s="3">
        <f t="shared" si="534"/>
        <v>0</v>
      </c>
      <c r="AA168" s="3">
        <f t="shared" si="534"/>
        <v>0</v>
      </c>
      <c r="AB168" s="3">
        <f t="shared" si="534"/>
        <v>0</v>
      </c>
      <c r="AC168" s="3">
        <f t="shared" si="534"/>
        <v>0</v>
      </c>
      <c r="AD168" s="143">
        <f t="shared" si="534"/>
        <v>0</v>
      </c>
      <c r="AE168" s="67">
        <f t="shared" si="516"/>
        <v>0</v>
      </c>
      <c r="AG168" s="588"/>
      <c r="AH168" s="186" t="s">
        <v>56</v>
      </c>
      <c r="AI168" s="3">
        <f t="shared" ref="AI168:AT168" si="535">AI24+AI40+AI56+AI72+AI88+AI136+AI152</f>
        <v>0</v>
      </c>
      <c r="AJ168" s="3">
        <f t="shared" si="535"/>
        <v>0</v>
      </c>
      <c r="AK168" s="3">
        <f t="shared" si="535"/>
        <v>0</v>
      </c>
      <c r="AL168" s="3">
        <f t="shared" si="535"/>
        <v>0</v>
      </c>
      <c r="AM168" s="3">
        <f t="shared" si="535"/>
        <v>0</v>
      </c>
      <c r="AN168" s="3">
        <f t="shared" si="535"/>
        <v>0</v>
      </c>
      <c r="AO168" s="3">
        <f t="shared" si="535"/>
        <v>0</v>
      </c>
      <c r="AP168" s="3">
        <f t="shared" si="535"/>
        <v>0</v>
      </c>
      <c r="AQ168" s="3">
        <f t="shared" si="535"/>
        <v>0</v>
      </c>
      <c r="AR168" s="3">
        <f t="shared" si="535"/>
        <v>0</v>
      </c>
      <c r="AS168" s="3">
        <f t="shared" si="535"/>
        <v>0</v>
      </c>
      <c r="AT168" s="143">
        <f t="shared" si="535"/>
        <v>0</v>
      </c>
      <c r="AU168" s="67">
        <f t="shared" si="518"/>
        <v>0</v>
      </c>
      <c r="AW168" s="588"/>
      <c r="AX168" s="186" t="s">
        <v>56</v>
      </c>
      <c r="AY168" s="3">
        <f t="shared" ref="AY168:BJ168" si="536">AY24+AY40+AY56+AY72+AY88+AY136+AY152</f>
        <v>0</v>
      </c>
      <c r="AZ168" s="3">
        <f t="shared" si="536"/>
        <v>0</v>
      </c>
      <c r="BA168" s="3">
        <f t="shared" si="536"/>
        <v>0</v>
      </c>
      <c r="BB168" s="3">
        <f t="shared" si="536"/>
        <v>0</v>
      </c>
      <c r="BC168" s="3">
        <f t="shared" si="536"/>
        <v>0</v>
      </c>
      <c r="BD168" s="3">
        <f t="shared" si="536"/>
        <v>0</v>
      </c>
      <c r="BE168" s="3">
        <f t="shared" si="536"/>
        <v>0</v>
      </c>
      <c r="BF168" s="3">
        <f t="shared" si="536"/>
        <v>0</v>
      </c>
      <c r="BG168" s="3">
        <f t="shared" si="536"/>
        <v>0</v>
      </c>
      <c r="BH168" s="3">
        <f t="shared" si="536"/>
        <v>0</v>
      </c>
      <c r="BI168" s="3">
        <f t="shared" si="536"/>
        <v>0</v>
      </c>
      <c r="BJ168" s="143">
        <f t="shared" si="536"/>
        <v>0</v>
      </c>
      <c r="BK168" s="67">
        <f t="shared" si="520"/>
        <v>0</v>
      </c>
    </row>
    <row r="169" spans="1:64" ht="15" customHeight="1" x14ac:dyDescent="0.25">
      <c r="A169" s="588"/>
      <c r="B169" s="186" t="s">
        <v>55</v>
      </c>
      <c r="C169" s="3">
        <f t="shared" ref="C169:N169" si="537">C25+C41+C57+C73+C89+C137+C153</f>
        <v>0</v>
      </c>
      <c r="D169" s="3">
        <f t="shared" si="537"/>
        <v>0</v>
      </c>
      <c r="E169" s="3">
        <f t="shared" si="537"/>
        <v>0</v>
      </c>
      <c r="F169" s="3">
        <f t="shared" si="537"/>
        <v>0</v>
      </c>
      <c r="G169" s="3">
        <f t="shared" si="537"/>
        <v>0</v>
      </c>
      <c r="H169" s="3">
        <f t="shared" si="537"/>
        <v>0</v>
      </c>
      <c r="I169" s="3">
        <f t="shared" si="537"/>
        <v>0</v>
      </c>
      <c r="J169" s="3">
        <f t="shared" si="537"/>
        <v>0</v>
      </c>
      <c r="K169" s="3">
        <f t="shared" si="537"/>
        <v>0</v>
      </c>
      <c r="L169" s="3">
        <f t="shared" si="537"/>
        <v>0</v>
      </c>
      <c r="M169" s="3">
        <f t="shared" si="537"/>
        <v>0</v>
      </c>
      <c r="N169" s="143">
        <f t="shared" si="537"/>
        <v>0</v>
      </c>
      <c r="O169" s="67">
        <f t="shared" si="514"/>
        <v>0</v>
      </c>
      <c r="Q169" s="588"/>
      <c r="R169" s="186" t="s">
        <v>55</v>
      </c>
      <c r="S169" s="3">
        <f t="shared" ref="S169:AD169" si="538">S25+S41+S57+S73+S89+S137+S153</f>
        <v>0</v>
      </c>
      <c r="T169" s="3">
        <f t="shared" si="538"/>
        <v>0</v>
      </c>
      <c r="U169" s="3">
        <f t="shared" si="538"/>
        <v>0</v>
      </c>
      <c r="V169" s="3">
        <f t="shared" si="538"/>
        <v>0</v>
      </c>
      <c r="W169" s="3">
        <f t="shared" si="538"/>
        <v>0</v>
      </c>
      <c r="X169" s="3">
        <f t="shared" si="538"/>
        <v>0</v>
      </c>
      <c r="Y169" s="3">
        <f t="shared" si="538"/>
        <v>0</v>
      </c>
      <c r="Z169" s="3">
        <f t="shared" si="538"/>
        <v>0</v>
      </c>
      <c r="AA169" s="3">
        <f t="shared" si="538"/>
        <v>0</v>
      </c>
      <c r="AB169" s="3">
        <f t="shared" si="538"/>
        <v>0</v>
      </c>
      <c r="AC169" s="3">
        <f t="shared" si="538"/>
        <v>0</v>
      </c>
      <c r="AD169" s="143">
        <f t="shared" si="538"/>
        <v>0</v>
      </c>
      <c r="AE169" s="67">
        <f t="shared" si="516"/>
        <v>0</v>
      </c>
      <c r="AG169" s="588"/>
      <c r="AH169" s="186" t="s">
        <v>55</v>
      </c>
      <c r="AI169" s="3">
        <f t="shared" ref="AI169:AT169" si="539">AI25+AI41+AI57+AI73+AI89+AI137+AI153</f>
        <v>0</v>
      </c>
      <c r="AJ169" s="3">
        <f t="shared" si="539"/>
        <v>0</v>
      </c>
      <c r="AK169" s="3">
        <f t="shared" si="539"/>
        <v>0</v>
      </c>
      <c r="AL169" s="3">
        <f t="shared" si="539"/>
        <v>0</v>
      </c>
      <c r="AM169" s="3">
        <f t="shared" si="539"/>
        <v>0</v>
      </c>
      <c r="AN169" s="3">
        <f t="shared" si="539"/>
        <v>0</v>
      </c>
      <c r="AO169" s="3">
        <f t="shared" si="539"/>
        <v>0</v>
      </c>
      <c r="AP169" s="3">
        <f t="shared" si="539"/>
        <v>0</v>
      </c>
      <c r="AQ169" s="3">
        <f t="shared" si="539"/>
        <v>0</v>
      </c>
      <c r="AR169" s="3">
        <f t="shared" si="539"/>
        <v>0</v>
      </c>
      <c r="AS169" s="3">
        <f t="shared" si="539"/>
        <v>0</v>
      </c>
      <c r="AT169" s="143">
        <f t="shared" si="539"/>
        <v>0</v>
      </c>
      <c r="AU169" s="67">
        <f t="shared" si="518"/>
        <v>0</v>
      </c>
      <c r="AW169" s="588"/>
      <c r="AX169" s="186" t="s">
        <v>55</v>
      </c>
      <c r="AY169" s="3">
        <f t="shared" ref="AY169:BJ169" si="540">AY25+AY41+AY57+AY73+AY89+AY137+AY153</f>
        <v>0</v>
      </c>
      <c r="AZ169" s="3">
        <f t="shared" si="540"/>
        <v>0</v>
      </c>
      <c r="BA169" s="3">
        <f t="shared" si="540"/>
        <v>0</v>
      </c>
      <c r="BB169" s="3">
        <f t="shared" si="540"/>
        <v>0</v>
      </c>
      <c r="BC169" s="3">
        <f t="shared" si="540"/>
        <v>0</v>
      </c>
      <c r="BD169" s="3">
        <f t="shared" si="540"/>
        <v>0</v>
      </c>
      <c r="BE169" s="3">
        <f t="shared" si="540"/>
        <v>0</v>
      </c>
      <c r="BF169" s="3">
        <f t="shared" si="540"/>
        <v>0</v>
      </c>
      <c r="BG169" s="3">
        <f t="shared" si="540"/>
        <v>0</v>
      </c>
      <c r="BH169" s="3">
        <f t="shared" si="540"/>
        <v>0</v>
      </c>
      <c r="BI169" s="3">
        <f t="shared" si="540"/>
        <v>0</v>
      </c>
      <c r="BJ169" s="143">
        <f t="shared" si="540"/>
        <v>0</v>
      </c>
      <c r="BK169" s="67">
        <f t="shared" si="520"/>
        <v>0</v>
      </c>
    </row>
    <row r="170" spans="1:64" x14ac:dyDescent="0.25">
      <c r="A170" s="588"/>
      <c r="B170" s="186" t="s">
        <v>54</v>
      </c>
      <c r="C170" s="3">
        <f t="shared" ref="C170:N170" si="541">C26+C42+C58+C74+C90+C138+C154</f>
        <v>0</v>
      </c>
      <c r="D170" s="3">
        <f t="shared" si="541"/>
        <v>0</v>
      </c>
      <c r="E170" s="3">
        <f t="shared" si="541"/>
        <v>0</v>
      </c>
      <c r="F170" s="3">
        <f t="shared" si="541"/>
        <v>4005.5200382245484</v>
      </c>
      <c r="G170" s="3">
        <f t="shared" si="541"/>
        <v>4930.9224098805216</v>
      </c>
      <c r="H170" s="3">
        <f t="shared" si="541"/>
        <v>31913.894511605733</v>
      </c>
      <c r="I170" s="3">
        <f t="shared" si="541"/>
        <v>7598.6812898051803</v>
      </c>
      <c r="J170" s="3">
        <f t="shared" si="541"/>
        <v>31699.455984811961</v>
      </c>
      <c r="K170" s="3">
        <f t="shared" si="541"/>
        <v>56542.874825471714</v>
      </c>
      <c r="L170" s="3">
        <f t="shared" si="541"/>
        <v>0</v>
      </c>
      <c r="M170" s="3">
        <f t="shared" si="541"/>
        <v>384939.71195552085</v>
      </c>
      <c r="N170" s="143">
        <f t="shared" si="541"/>
        <v>1370321.1647565856</v>
      </c>
      <c r="O170" s="67">
        <f t="shared" si="514"/>
        <v>1891952.2257719061</v>
      </c>
      <c r="Q170" s="588"/>
      <c r="R170" s="186" t="s">
        <v>54</v>
      </c>
      <c r="S170" s="3">
        <f t="shared" ref="S170:AD170" si="542">S26+S42+S58+S74+S90+S138+S154</f>
        <v>0</v>
      </c>
      <c r="T170" s="3">
        <f t="shared" si="542"/>
        <v>8649.0099082083507</v>
      </c>
      <c r="U170" s="3">
        <f t="shared" si="542"/>
        <v>119806.32771389549</v>
      </c>
      <c r="V170" s="3">
        <f t="shared" si="542"/>
        <v>224890.59004000446</v>
      </c>
      <c r="W170" s="3">
        <f t="shared" si="542"/>
        <v>163383.23617399082</v>
      </c>
      <c r="X170" s="3">
        <f t="shared" si="542"/>
        <v>1293779.3755032602</v>
      </c>
      <c r="Y170" s="3">
        <f t="shared" si="542"/>
        <v>107529.12559846223</v>
      </c>
      <c r="Z170" s="3">
        <f t="shared" si="542"/>
        <v>451699.34301645227</v>
      </c>
      <c r="AA170" s="3">
        <f t="shared" si="542"/>
        <v>2182071.6289900355</v>
      </c>
      <c r="AB170" s="3">
        <f t="shared" si="542"/>
        <v>1542454.3109775635</v>
      </c>
      <c r="AC170" s="3">
        <f t="shared" si="542"/>
        <v>650584.86573343573</v>
      </c>
      <c r="AD170" s="143">
        <f t="shared" si="542"/>
        <v>4999701.8066344019</v>
      </c>
      <c r="AE170" s="67">
        <f t="shared" si="516"/>
        <v>11744549.620289709</v>
      </c>
      <c r="AG170" s="588"/>
      <c r="AH170" s="186" t="s">
        <v>54</v>
      </c>
      <c r="AI170" s="3">
        <f t="shared" ref="AI170:AT170" si="543">AI26+AI42+AI58+AI74+AI90+AI138+AI154</f>
        <v>0</v>
      </c>
      <c r="AJ170" s="3">
        <f t="shared" si="543"/>
        <v>0</v>
      </c>
      <c r="AK170" s="3">
        <f t="shared" si="543"/>
        <v>20117.130083562297</v>
      </c>
      <c r="AL170" s="3">
        <f t="shared" si="543"/>
        <v>0</v>
      </c>
      <c r="AM170" s="3">
        <f t="shared" si="543"/>
        <v>44708</v>
      </c>
      <c r="AN170" s="3">
        <f t="shared" si="543"/>
        <v>131681.23410925918</v>
      </c>
      <c r="AO170" s="3">
        <f t="shared" si="543"/>
        <v>0</v>
      </c>
      <c r="AP170" s="3">
        <f t="shared" si="543"/>
        <v>71744.399999999994</v>
      </c>
      <c r="AQ170" s="3">
        <f t="shared" si="543"/>
        <v>11427.50692470829</v>
      </c>
      <c r="AR170" s="3">
        <f t="shared" si="543"/>
        <v>0</v>
      </c>
      <c r="AS170" s="3">
        <f t="shared" si="543"/>
        <v>323933.79795262089</v>
      </c>
      <c r="AT170" s="143">
        <f t="shared" si="543"/>
        <v>2637805.8930334328</v>
      </c>
      <c r="AU170" s="67">
        <f t="shared" si="518"/>
        <v>3241417.9621035834</v>
      </c>
      <c r="AW170" s="588"/>
      <c r="AX170" s="186" t="s">
        <v>54</v>
      </c>
      <c r="AY170" s="3">
        <f t="shared" ref="AY170:BJ170" si="544">AY26+AY42+AY58+AY74+AY90+AY138+AY154</f>
        <v>0</v>
      </c>
      <c r="AZ170" s="3">
        <f t="shared" si="544"/>
        <v>0</v>
      </c>
      <c r="BA170" s="3">
        <f t="shared" si="544"/>
        <v>0</v>
      </c>
      <c r="BB170" s="3">
        <f t="shared" si="544"/>
        <v>0</v>
      </c>
      <c r="BC170" s="3">
        <f t="shared" si="544"/>
        <v>0</v>
      </c>
      <c r="BD170" s="3">
        <f t="shared" si="544"/>
        <v>0</v>
      </c>
      <c r="BE170" s="3">
        <f t="shared" si="544"/>
        <v>0</v>
      </c>
      <c r="BF170" s="3">
        <f t="shared" si="544"/>
        <v>0</v>
      </c>
      <c r="BG170" s="3">
        <f t="shared" si="544"/>
        <v>0</v>
      </c>
      <c r="BH170" s="3">
        <f t="shared" si="544"/>
        <v>0</v>
      </c>
      <c r="BI170" s="3">
        <f t="shared" si="544"/>
        <v>0</v>
      </c>
      <c r="BJ170" s="143">
        <f t="shared" si="544"/>
        <v>0</v>
      </c>
      <c r="BK170" s="67">
        <f t="shared" si="520"/>
        <v>0</v>
      </c>
    </row>
    <row r="171" spans="1:64" x14ac:dyDescent="0.25">
      <c r="A171" s="588"/>
      <c r="B171" s="186" t="s">
        <v>53</v>
      </c>
      <c r="C171" s="3">
        <f t="shared" ref="C171:N171" si="545">C27+C43+C59+C75+C91+C139+C155</f>
        <v>0</v>
      </c>
      <c r="D171" s="3">
        <f t="shared" si="545"/>
        <v>391564.48041270894</v>
      </c>
      <c r="E171" s="3">
        <f t="shared" si="545"/>
        <v>1692986.0049503471</v>
      </c>
      <c r="F171" s="3">
        <f t="shared" si="545"/>
        <v>722815.85990550613</v>
      </c>
      <c r="G171" s="3">
        <f t="shared" si="545"/>
        <v>1006644.570614093</v>
      </c>
      <c r="H171" s="3">
        <f t="shared" si="545"/>
        <v>1460992.0342448815</v>
      </c>
      <c r="I171" s="3">
        <f t="shared" si="545"/>
        <v>486005.57986112894</v>
      </c>
      <c r="J171" s="3">
        <f t="shared" si="545"/>
        <v>847983.98437441944</v>
      </c>
      <c r="K171" s="3">
        <f t="shared" si="545"/>
        <v>1589442.5890687983</v>
      </c>
      <c r="L171" s="3">
        <f t="shared" si="545"/>
        <v>755308.3003802076</v>
      </c>
      <c r="M171" s="3">
        <f t="shared" si="545"/>
        <v>1428792.3012518387</v>
      </c>
      <c r="N171" s="143">
        <f t="shared" si="545"/>
        <v>6231578.9177284576</v>
      </c>
      <c r="O171" s="67">
        <f t="shared" si="514"/>
        <v>16614114.622792387</v>
      </c>
      <c r="Q171" s="588"/>
      <c r="R171" s="186" t="s">
        <v>53</v>
      </c>
      <c r="S171" s="3">
        <f t="shared" ref="S171:AD171" si="546">S27+S43+S59+S75+S91+S139+S155</f>
        <v>0</v>
      </c>
      <c r="T171" s="3">
        <f t="shared" si="546"/>
        <v>304297.8162237198</v>
      </c>
      <c r="U171" s="3">
        <f t="shared" si="546"/>
        <v>822729.00885931484</v>
      </c>
      <c r="V171" s="3">
        <f t="shared" si="546"/>
        <v>1448227.8237436865</v>
      </c>
      <c r="W171" s="3">
        <f t="shared" si="546"/>
        <v>1273383.9794621691</v>
      </c>
      <c r="X171" s="3">
        <f t="shared" si="546"/>
        <v>867026.04600497626</v>
      </c>
      <c r="Y171" s="3">
        <f t="shared" si="546"/>
        <v>526522.51715027215</v>
      </c>
      <c r="Z171" s="3">
        <f t="shared" si="546"/>
        <v>4100184.4080973295</v>
      </c>
      <c r="AA171" s="3">
        <f t="shared" si="546"/>
        <v>3307699.7150442363</v>
      </c>
      <c r="AB171" s="3">
        <f t="shared" si="546"/>
        <v>1171059.7442993333</v>
      </c>
      <c r="AC171" s="3">
        <f t="shared" si="546"/>
        <v>1487325.3315085969</v>
      </c>
      <c r="AD171" s="143">
        <f t="shared" si="546"/>
        <v>10351244.614885276</v>
      </c>
      <c r="AE171" s="67">
        <f t="shared" si="516"/>
        <v>25659701.005278908</v>
      </c>
      <c r="AG171" s="588"/>
      <c r="AH171" s="186" t="s">
        <v>53</v>
      </c>
      <c r="AI171" s="3">
        <f t="shared" ref="AI171:AT171" si="547">AI27+AI43+AI59+AI75+AI91+AI139+AI155</f>
        <v>0</v>
      </c>
      <c r="AJ171" s="3">
        <f t="shared" si="547"/>
        <v>82858.238479430322</v>
      </c>
      <c r="AK171" s="3">
        <f t="shared" si="547"/>
        <v>86274.883761258781</v>
      </c>
      <c r="AL171" s="3">
        <f t="shared" si="547"/>
        <v>44474.913756008849</v>
      </c>
      <c r="AM171" s="3">
        <f t="shared" si="547"/>
        <v>512761.8730960149</v>
      </c>
      <c r="AN171" s="3">
        <f t="shared" si="547"/>
        <v>307921.07002123538</v>
      </c>
      <c r="AO171" s="3">
        <f t="shared" si="547"/>
        <v>125492.59272876203</v>
      </c>
      <c r="AP171" s="3">
        <f t="shared" si="547"/>
        <v>421197.79519766016</v>
      </c>
      <c r="AQ171" s="3">
        <f t="shared" si="547"/>
        <v>340220.61671144021</v>
      </c>
      <c r="AR171" s="3">
        <f t="shared" si="547"/>
        <v>368548.59993988316</v>
      </c>
      <c r="AS171" s="3">
        <f t="shared" si="547"/>
        <v>3018181.020637468</v>
      </c>
      <c r="AT171" s="143">
        <f t="shared" si="547"/>
        <v>2889359.0198656842</v>
      </c>
      <c r="AU171" s="67">
        <f t="shared" si="518"/>
        <v>8197290.6241948456</v>
      </c>
      <c r="AW171" s="588"/>
      <c r="AX171" s="186" t="s">
        <v>53</v>
      </c>
      <c r="AY171" s="3">
        <f t="shared" ref="AY171:BJ171" si="548">AY27+AY43+AY59+AY75+AY91+AY139+AY155</f>
        <v>0</v>
      </c>
      <c r="AZ171" s="3">
        <f t="shared" si="548"/>
        <v>39862.177680000001</v>
      </c>
      <c r="BA171" s="3">
        <f t="shared" si="548"/>
        <v>17196.990236487061</v>
      </c>
      <c r="BB171" s="3">
        <f t="shared" si="548"/>
        <v>0</v>
      </c>
      <c r="BC171" s="3">
        <f t="shared" si="548"/>
        <v>5481.2067978932091</v>
      </c>
      <c r="BD171" s="3">
        <f t="shared" si="548"/>
        <v>0</v>
      </c>
      <c r="BE171" s="3">
        <f t="shared" si="548"/>
        <v>59595.954965012155</v>
      </c>
      <c r="BF171" s="3">
        <f t="shared" si="548"/>
        <v>138590.43566381015</v>
      </c>
      <c r="BG171" s="3">
        <f t="shared" si="548"/>
        <v>0</v>
      </c>
      <c r="BH171" s="3">
        <f t="shared" si="548"/>
        <v>0</v>
      </c>
      <c r="BI171" s="3">
        <f t="shared" si="548"/>
        <v>16600.634130077608</v>
      </c>
      <c r="BJ171" s="143">
        <f t="shared" si="548"/>
        <v>713710.48149133741</v>
      </c>
      <c r="BK171" s="67">
        <f t="shared" si="520"/>
        <v>991037.88096461759</v>
      </c>
    </row>
    <row r="172" spans="1:64" x14ac:dyDescent="0.25">
      <c r="A172" s="588"/>
      <c r="B172" s="186" t="s">
        <v>52</v>
      </c>
      <c r="C172" s="3">
        <f t="shared" ref="C172:N172" si="549">C28+C44+C60+C76+C92+C140+C156</f>
        <v>0</v>
      </c>
      <c r="D172" s="3">
        <f t="shared" si="549"/>
        <v>0</v>
      </c>
      <c r="E172" s="3">
        <f t="shared" si="549"/>
        <v>5853.1455385494946</v>
      </c>
      <c r="F172" s="3">
        <f t="shared" si="549"/>
        <v>0</v>
      </c>
      <c r="G172" s="3">
        <f t="shared" si="549"/>
        <v>4291.3080746888827</v>
      </c>
      <c r="H172" s="3">
        <f t="shared" si="549"/>
        <v>0</v>
      </c>
      <c r="I172" s="3">
        <f t="shared" si="549"/>
        <v>0</v>
      </c>
      <c r="J172" s="3">
        <f t="shared" si="549"/>
        <v>0</v>
      </c>
      <c r="K172" s="3">
        <f t="shared" si="549"/>
        <v>2926.5727692747473</v>
      </c>
      <c r="L172" s="3">
        <f t="shared" si="549"/>
        <v>0</v>
      </c>
      <c r="M172" s="3">
        <f t="shared" si="549"/>
        <v>32060.8990230579</v>
      </c>
      <c r="N172" s="143">
        <f t="shared" si="549"/>
        <v>7729.676606928042</v>
      </c>
      <c r="O172" s="67">
        <f t="shared" si="514"/>
        <v>52861.602012499068</v>
      </c>
      <c r="Q172" s="588"/>
      <c r="R172" s="186" t="s">
        <v>52</v>
      </c>
      <c r="S172" s="3">
        <f t="shared" ref="S172:AD172" si="550">S28+S44+S60+S76+S92+S140+S156</f>
        <v>0</v>
      </c>
      <c r="T172" s="3">
        <f t="shared" si="550"/>
        <v>0</v>
      </c>
      <c r="U172" s="3">
        <f t="shared" si="550"/>
        <v>13169.577461736362</v>
      </c>
      <c r="V172" s="3">
        <f t="shared" si="550"/>
        <v>0</v>
      </c>
      <c r="W172" s="3">
        <f t="shared" si="550"/>
        <v>21949.295769560602</v>
      </c>
      <c r="X172" s="3">
        <f t="shared" si="550"/>
        <v>5853.1455385494946</v>
      </c>
      <c r="Y172" s="3">
        <f t="shared" si="550"/>
        <v>5853.1455385494946</v>
      </c>
      <c r="Z172" s="3">
        <f t="shared" si="550"/>
        <v>0</v>
      </c>
      <c r="AA172" s="3">
        <f t="shared" si="550"/>
        <v>73424</v>
      </c>
      <c r="AB172" s="3">
        <f t="shared" si="550"/>
        <v>30140.237094652595</v>
      </c>
      <c r="AC172" s="3">
        <f t="shared" si="550"/>
        <v>24875.868538835352</v>
      </c>
      <c r="AD172" s="143">
        <f t="shared" si="550"/>
        <v>5853.1455385494946</v>
      </c>
      <c r="AE172" s="67">
        <f t="shared" si="516"/>
        <v>181118.41548043338</v>
      </c>
      <c r="AG172" s="588"/>
      <c r="AH172" s="186" t="s">
        <v>52</v>
      </c>
      <c r="AI172" s="3">
        <f t="shared" ref="AI172:AT172" si="551">AI28+AI44+AI60+AI76+AI92+AI140+AI156</f>
        <v>0</v>
      </c>
      <c r="AJ172" s="3">
        <f t="shared" si="551"/>
        <v>0</v>
      </c>
      <c r="AK172" s="3">
        <f t="shared" si="551"/>
        <v>0</v>
      </c>
      <c r="AL172" s="3">
        <f t="shared" si="551"/>
        <v>0</v>
      </c>
      <c r="AM172" s="3">
        <f t="shared" si="551"/>
        <v>0</v>
      </c>
      <c r="AN172" s="3">
        <f t="shared" si="551"/>
        <v>0</v>
      </c>
      <c r="AO172" s="3">
        <f t="shared" si="551"/>
        <v>0</v>
      </c>
      <c r="AP172" s="3">
        <f t="shared" si="551"/>
        <v>0</v>
      </c>
      <c r="AQ172" s="3">
        <f t="shared" si="551"/>
        <v>0</v>
      </c>
      <c r="AR172" s="3">
        <f t="shared" si="551"/>
        <v>0</v>
      </c>
      <c r="AS172" s="3">
        <f t="shared" si="551"/>
        <v>0</v>
      </c>
      <c r="AT172" s="143">
        <f t="shared" si="551"/>
        <v>0</v>
      </c>
      <c r="AU172" s="67">
        <f t="shared" si="518"/>
        <v>0</v>
      </c>
      <c r="AW172" s="588"/>
      <c r="AX172" s="186" t="s">
        <v>52</v>
      </c>
      <c r="AY172" s="3">
        <f t="shared" ref="AY172:BJ172" si="552">AY28+AY44+AY60+AY76+AY92+AY140+AY156</f>
        <v>0</v>
      </c>
      <c r="AZ172" s="3">
        <f t="shared" si="552"/>
        <v>0</v>
      </c>
      <c r="BA172" s="3">
        <f t="shared" si="552"/>
        <v>0</v>
      </c>
      <c r="BB172" s="3">
        <f t="shared" si="552"/>
        <v>0</v>
      </c>
      <c r="BC172" s="3">
        <f t="shared" si="552"/>
        <v>0</v>
      </c>
      <c r="BD172" s="3">
        <f t="shared" si="552"/>
        <v>0</v>
      </c>
      <c r="BE172" s="3">
        <f t="shared" si="552"/>
        <v>0</v>
      </c>
      <c r="BF172" s="3">
        <f t="shared" si="552"/>
        <v>0</v>
      </c>
      <c r="BG172" s="3">
        <f t="shared" si="552"/>
        <v>0</v>
      </c>
      <c r="BH172" s="3">
        <f t="shared" si="552"/>
        <v>0</v>
      </c>
      <c r="BI172" s="3">
        <f t="shared" si="552"/>
        <v>0</v>
      </c>
      <c r="BJ172" s="143">
        <f t="shared" si="552"/>
        <v>0</v>
      </c>
      <c r="BK172" s="67">
        <f t="shared" si="520"/>
        <v>0</v>
      </c>
    </row>
    <row r="173" spans="1:64" x14ac:dyDescent="0.25">
      <c r="A173" s="588"/>
      <c r="B173" s="186" t="s">
        <v>51</v>
      </c>
      <c r="C173" s="3">
        <f t="shared" ref="C173:N173" si="553">C29+C45+C61+C77+C93+C141+C157</f>
        <v>0</v>
      </c>
      <c r="D173" s="3">
        <f t="shared" si="553"/>
        <v>0</v>
      </c>
      <c r="E173" s="3">
        <f t="shared" si="553"/>
        <v>0</v>
      </c>
      <c r="F173" s="3">
        <f t="shared" si="553"/>
        <v>0</v>
      </c>
      <c r="G173" s="3">
        <f t="shared" si="553"/>
        <v>0</v>
      </c>
      <c r="H173" s="3">
        <f t="shared" si="553"/>
        <v>0</v>
      </c>
      <c r="I173" s="3">
        <f t="shared" si="553"/>
        <v>0</v>
      </c>
      <c r="J173" s="3">
        <f t="shared" si="553"/>
        <v>0</v>
      </c>
      <c r="K173" s="3">
        <f t="shared" si="553"/>
        <v>0</v>
      </c>
      <c r="L173" s="3">
        <f t="shared" si="553"/>
        <v>0</v>
      </c>
      <c r="M173" s="3">
        <f t="shared" si="553"/>
        <v>0</v>
      </c>
      <c r="N173" s="143">
        <f t="shared" si="553"/>
        <v>25750.166165111863</v>
      </c>
      <c r="O173" s="67">
        <f t="shared" si="514"/>
        <v>25750.166165111863</v>
      </c>
      <c r="Q173" s="588"/>
      <c r="R173" s="186" t="s">
        <v>51</v>
      </c>
      <c r="S173" s="3">
        <f t="shared" ref="S173:AD173" si="554">S29+S45+S61+S77+S93+S141+S157</f>
        <v>0</v>
      </c>
      <c r="T173" s="3">
        <f t="shared" si="554"/>
        <v>0</v>
      </c>
      <c r="U173" s="3">
        <f t="shared" si="554"/>
        <v>111013.09322038211</v>
      </c>
      <c r="V173" s="3">
        <f t="shared" si="554"/>
        <v>0</v>
      </c>
      <c r="W173" s="3">
        <f t="shared" si="554"/>
        <v>0</v>
      </c>
      <c r="X173" s="3">
        <f t="shared" si="554"/>
        <v>0</v>
      </c>
      <c r="Y173" s="3">
        <f t="shared" si="554"/>
        <v>190765.12917909876</v>
      </c>
      <c r="Z173" s="3">
        <f t="shared" si="554"/>
        <v>57608.723717891196</v>
      </c>
      <c r="AA173" s="3">
        <f t="shared" si="554"/>
        <v>0</v>
      </c>
      <c r="AB173" s="3">
        <f t="shared" si="554"/>
        <v>34990.200341580246</v>
      </c>
      <c r="AC173" s="3">
        <f t="shared" si="554"/>
        <v>0</v>
      </c>
      <c r="AD173" s="143">
        <f t="shared" si="554"/>
        <v>22747.601867922909</v>
      </c>
      <c r="AE173" s="67">
        <f t="shared" si="516"/>
        <v>417124.74832687527</v>
      </c>
      <c r="AG173" s="588"/>
      <c r="AH173" s="186" t="s">
        <v>51</v>
      </c>
      <c r="AI173" s="3">
        <f t="shared" ref="AI173:AT173" si="555">AI29+AI45+AI61+AI77+AI93+AI141+AI157</f>
        <v>0</v>
      </c>
      <c r="AJ173" s="3">
        <f t="shared" si="555"/>
        <v>0</v>
      </c>
      <c r="AK173" s="3">
        <f t="shared" si="555"/>
        <v>0</v>
      </c>
      <c r="AL173" s="3">
        <f t="shared" si="555"/>
        <v>0</v>
      </c>
      <c r="AM173" s="3">
        <f t="shared" si="555"/>
        <v>0</v>
      </c>
      <c r="AN173" s="3">
        <f t="shared" si="555"/>
        <v>0</v>
      </c>
      <c r="AO173" s="3">
        <f t="shared" si="555"/>
        <v>0</v>
      </c>
      <c r="AP173" s="3">
        <f t="shared" si="555"/>
        <v>812174</v>
      </c>
      <c r="AQ173" s="3">
        <f t="shared" si="555"/>
        <v>0</v>
      </c>
      <c r="AR173" s="3">
        <f t="shared" si="555"/>
        <v>0</v>
      </c>
      <c r="AS173" s="3">
        <f t="shared" si="555"/>
        <v>0</v>
      </c>
      <c r="AT173" s="143">
        <f t="shared" si="555"/>
        <v>0</v>
      </c>
      <c r="AU173" s="67">
        <f t="shared" si="518"/>
        <v>812174</v>
      </c>
      <c r="AW173" s="588"/>
      <c r="AX173" s="186" t="s">
        <v>51</v>
      </c>
      <c r="AY173" s="3">
        <f t="shared" ref="AY173:BJ173" si="556">AY29+AY45+AY61+AY77+AY93+AY141+AY157</f>
        <v>0</v>
      </c>
      <c r="AZ173" s="3">
        <f t="shared" si="556"/>
        <v>0</v>
      </c>
      <c r="BA173" s="3">
        <f t="shared" si="556"/>
        <v>0</v>
      </c>
      <c r="BB173" s="3">
        <f t="shared" si="556"/>
        <v>0</v>
      </c>
      <c r="BC173" s="3">
        <f t="shared" si="556"/>
        <v>0</v>
      </c>
      <c r="BD173" s="3">
        <f t="shared" si="556"/>
        <v>0</v>
      </c>
      <c r="BE173" s="3">
        <f t="shared" si="556"/>
        <v>0</v>
      </c>
      <c r="BF173" s="3">
        <f t="shared" si="556"/>
        <v>0</v>
      </c>
      <c r="BG173" s="3">
        <f t="shared" si="556"/>
        <v>0</v>
      </c>
      <c r="BH173" s="3">
        <f t="shared" si="556"/>
        <v>0</v>
      </c>
      <c r="BI173" s="3">
        <f t="shared" si="556"/>
        <v>0</v>
      </c>
      <c r="BJ173" s="143">
        <f t="shared" si="556"/>
        <v>0</v>
      </c>
      <c r="BK173" s="67">
        <f t="shared" si="520"/>
        <v>0</v>
      </c>
    </row>
    <row r="174" spans="1:64" x14ac:dyDescent="0.25">
      <c r="A174" s="588"/>
      <c r="B174" s="186" t="s">
        <v>50</v>
      </c>
      <c r="C174" s="3">
        <f t="shared" ref="C174:N174" si="557">C30+C46+C62+C78+C94+C142+C158</f>
        <v>0</v>
      </c>
      <c r="D174" s="3">
        <f t="shared" si="557"/>
        <v>0</v>
      </c>
      <c r="E174" s="3">
        <f t="shared" si="557"/>
        <v>0</v>
      </c>
      <c r="F174" s="3">
        <f t="shared" si="557"/>
        <v>0</v>
      </c>
      <c r="G174" s="3">
        <f t="shared" si="557"/>
        <v>0</v>
      </c>
      <c r="H174" s="3">
        <f t="shared" si="557"/>
        <v>0</v>
      </c>
      <c r="I174" s="3">
        <f t="shared" si="557"/>
        <v>0</v>
      </c>
      <c r="J174" s="3">
        <f t="shared" si="557"/>
        <v>0</v>
      </c>
      <c r="K174" s="3">
        <f t="shared" si="557"/>
        <v>0</v>
      </c>
      <c r="L174" s="3">
        <f t="shared" si="557"/>
        <v>0</v>
      </c>
      <c r="M174" s="3">
        <f t="shared" si="557"/>
        <v>0</v>
      </c>
      <c r="N174" s="143">
        <f t="shared" si="557"/>
        <v>218234.01870962113</v>
      </c>
      <c r="O174" s="67">
        <f t="shared" si="514"/>
        <v>218234.01870962113</v>
      </c>
      <c r="Q174" s="588"/>
      <c r="R174" s="186" t="s">
        <v>50</v>
      </c>
      <c r="S174" s="3">
        <f t="shared" ref="S174:AD174" si="558">S30+S46+S62+S78+S94+S142+S158</f>
        <v>0</v>
      </c>
      <c r="T174" s="3">
        <f t="shared" si="558"/>
        <v>0</v>
      </c>
      <c r="U174" s="3">
        <f t="shared" si="558"/>
        <v>0</v>
      </c>
      <c r="V174" s="3">
        <f t="shared" si="558"/>
        <v>0</v>
      </c>
      <c r="W174" s="3">
        <f t="shared" si="558"/>
        <v>0</v>
      </c>
      <c r="X174" s="3">
        <f t="shared" si="558"/>
        <v>0</v>
      </c>
      <c r="Y174" s="3">
        <f t="shared" si="558"/>
        <v>0</v>
      </c>
      <c r="Z174" s="3">
        <f t="shared" si="558"/>
        <v>4518724</v>
      </c>
      <c r="AA174" s="3">
        <f t="shared" si="558"/>
        <v>63952.40324071236</v>
      </c>
      <c r="AB174" s="3">
        <f t="shared" si="558"/>
        <v>0</v>
      </c>
      <c r="AC174" s="3">
        <f t="shared" si="558"/>
        <v>19895.960114772559</v>
      </c>
      <c r="AD174" s="143">
        <f t="shared" si="558"/>
        <v>0</v>
      </c>
      <c r="AE174" s="67">
        <f t="shared" si="516"/>
        <v>4602572.3633554848</v>
      </c>
      <c r="AG174" s="588"/>
      <c r="AH174" s="186" t="s">
        <v>50</v>
      </c>
      <c r="AI174" s="3">
        <f t="shared" ref="AI174:AT174" si="559">AI30+AI46+AI62+AI78+AI94+AI142+AI158</f>
        <v>0</v>
      </c>
      <c r="AJ174" s="3">
        <f t="shared" si="559"/>
        <v>0</v>
      </c>
      <c r="AK174" s="3">
        <f t="shared" si="559"/>
        <v>0</v>
      </c>
      <c r="AL174" s="3">
        <f t="shared" si="559"/>
        <v>0</v>
      </c>
      <c r="AM174" s="3">
        <f t="shared" si="559"/>
        <v>154300</v>
      </c>
      <c r="AN174" s="3">
        <f t="shared" si="559"/>
        <v>0</v>
      </c>
      <c r="AO174" s="3">
        <f t="shared" si="559"/>
        <v>9195.3531601411651</v>
      </c>
      <c r="AP174" s="3">
        <f t="shared" si="559"/>
        <v>1168166</v>
      </c>
      <c r="AQ174" s="3">
        <f t="shared" si="559"/>
        <v>0</v>
      </c>
      <c r="AR174" s="3">
        <f t="shared" si="559"/>
        <v>0</v>
      </c>
      <c r="AS174" s="3">
        <f t="shared" si="559"/>
        <v>2377322</v>
      </c>
      <c r="AT174" s="143">
        <f t="shared" si="559"/>
        <v>4930793.274999992</v>
      </c>
      <c r="AU174" s="67">
        <f t="shared" si="518"/>
        <v>8639776.628160134</v>
      </c>
      <c r="AW174" s="588"/>
      <c r="AX174" s="186" t="s">
        <v>50</v>
      </c>
      <c r="AY174" s="3">
        <f t="shared" ref="AY174:BJ174" si="560">AY30+AY46+AY62+AY78+AY94+AY142+AY158</f>
        <v>0</v>
      </c>
      <c r="AZ174" s="3">
        <f t="shared" si="560"/>
        <v>0</v>
      </c>
      <c r="BA174" s="3">
        <f t="shared" si="560"/>
        <v>0</v>
      </c>
      <c r="BB174" s="3">
        <f t="shared" si="560"/>
        <v>0</v>
      </c>
      <c r="BC174" s="3">
        <f t="shared" si="560"/>
        <v>0</v>
      </c>
      <c r="BD174" s="3">
        <f t="shared" si="560"/>
        <v>0</v>
      </c>
      <c r="BE174" s="3">
        <f t="shared" si="560"/>
        <v>0</v>
      </c>
      <c r="BF174" s="3">
        <f t="shared" si="560"/>
        <v>0</v>
      </c>
      <c r="BG174" s="3">
        <f t="shared" si="560"/>
        <v>0</v>
      </c>
      <c r="BH174" s="3">
        <f t="shared" si="560"/>
        <v>0</v>
      </c>
      <c r="BI174" s="3">
        <f t="shared" si="560"/>
        <v>0</v>
      </c>
      <c r="BJ174" s="143">
        <f t="shared" si="560"/>
        <v>0</v>
      </c>
      <c r="BK174" s="67">
        <f t="shared" si="520"/>
        <v>0</v>
      </c>
    </row>
    <row r="175" spans="1:64" ht="15" customHeight="1" x14ac:dyDescent="0.25">
      <c r="A175" s="588"/>
      <c r="B175" s="186" t="s">
        <v>49</v>
      </c>
      <c r="C175" s="3">
        <f t="shared" ref="C175:N175" si="561">C31+C47+C63+C79+C95+C143+C159</f>
        <v>0</v>
      </c>
      <c r="D175" s="3">
        <f t="shared" si="561"/>
        <v>0</v>
      </c>
      <c r="E175" s="3">
        <f t="shared" si="561"/>
        <v>70594.135159730751</v>
      </c>
      <c r="F175" s="3">
        <f t="shared" si="561"/>
        <v>73675.147695587235</v>
      </c>
      <c r="G175" s="3">
        <f t="shared" si="561"/>
        <v>39474.544681913343</v>
      </c>
      <c r="H175" s="3">
        <f t="shared" si="561"/>
        <v>0</v>
      </c>
      <c r="I175" s="3">
        <f t="shared" si="561"/>
        <v>5250.7840418805854</v>
      </c>
      <c r="J175" s="3">
        <f t="shared" si="561"/>
        <v>0</v>
      </c>
      <c r="K175" s="3">
        <f t="shared" si="561"/>
        <v>188306.16808218014</v>
      </c>
      <c r="L175" s="3">
        <f t="shared" si="561"/>
        <v>48419.559192228444</v>
      </c>
      <c r="M175" s="3">
        <f t="shared" si="561"/>
        <v>0</v>
      </c>
      <c r="N175" s="143">
        <f t="shared" si="561"/>
        <v>64267.039582079407</v>
      </c>
      <c r="O175" s="67">
        <f t="shared" si="514"/>
        <v>489987.37843559985</v>
      </c>
      <c r="Q175" s="588"/>
      <c r="R175" s="186" t="s">
        <v>49</v>
      </c>
      <c r="S175" s="3">
        <f t="shared" ref="S175:AD175" si="562">S31+S47+S63+S79+S95+S143+S159</f>
        <v>0</v>
      </c>
      <c r="T175" s="3">
        <f t="shared" si="562"/>
        <v>0</v>
      </c>
      <c r="U175" s="3">
        <f t="shared" si="562"/>
        <v>0</v>
      </c>
      <c r="V175" s="3">
        <f t="shared" si="562"/>
        <v>0</v>
      </c>
      <c r="W175" s="3">
        <f t="shared" si="562"/>
        <v>0</v>
      </c>
      <c r="X175" s="3">
        <f t="shared" si="562"/>
        <v>0</v>
      </c>
      <c r="Y175" s="3">
        <f t="shared" si="562"/>
        <v>0</v>
      </c>
      <c r="Z175" s="3">
        <f t="shared" si="562"/>
        <v>4975.5002183256811</v>
      </c>
      <c r="AA175" s="3">
        <f t="shared" si="562"/>
        <v>15847.006536037594</v>
      </c>
      <c r="AB175" s="3">
        <f t="shared" si="562"/>
        <v>0</v>
      </c>
      <c r="AC175" s="3">
        <f t="shared" si="562"/>
        <v>13560.410841120083</v>
      </c>
      <c r="AD175" s="143">
        <f t="shared" si="562"/>
        <v>795144.37527290708</v>
      </c>
      <c r="AE175" s="67">
        <f t="shared" si="516"/>
        <v>829527.29286839045</v>
      </c>
      <c r="AG175" s="588"/>
      <c r="AH175" s="186" t="s">
        <v>49</v>
      </c>
      <c r="AI175" s="3">
        <f t="shared" ref="AI175:AT175" si="563">AI31+AI47+AI63+AI79+AI95+AI143+AI159</f>
        <v>0</v>
      </c>
      <c r="AJ175" s="3">
        <f t="shared" si="563"/>
        <v>0</v>
      </c>
      <c r="AK175" s="3">
        <f t="shared" si="563"/>
        <v>0</v>
      </c>
      <c r="AL175" s="3">
        <f t="shared" si="563"/>
        <v>0</v>
      </c>
      <c r="AM175" s="3">
        <f t="shared" si="563"/>
        <v>0</v>
      </c>
      <c r="AN175" s="3">
        <f t="shared" si="563"/>
        <v>0</v>
      </c>
      <c r="AO175" s="3">
        <f t="shared" si="563"/>
        <v>0</v>
      </c>
      <c r="AP175" s="3">
        <f t="shared" si="563"/>
        <v>0</v>
      </c>
      <c r="AQ175" s="3">
        <f t="shared" si="563"/>
        <v>0</v>
      </c>
      <c r="AR175" s="3">
        <f t="shared" si="563"/>
        <v>0</v>
      </c>
      <c r="AS175" s="3">
        <f t="shared" si="563"/>
        <v>0</v>
      </c>
      <c r="AT175" s="143">
        <f t="shared" si="563"/>
        <v>0</v>
      </c>
      <c r="AU175" s="67">
        <f t="shared" si="518"/>
        <v>0</v>
      </c>
      <c r="AW175" s="588"/>
      <c r="AX175" s="186" t="s">
        <v>49</v>
      </c>
      <c r="AY175" s="3">
        <f t="shared" ref="AY175:BJ175" si="564">AY31+AY47+AY63+AY79+AY95+AY143+AY159</f>
        <v>0</v>
      </c>
      <c r="AZ175" s="3">
        <f t="shared" si="564"/>
        <v>0</v>
      </c>
      <c r="BA175" s="3">
        <f t="shared" si="564"/>
        <v>0</v>
      </c>
      <c r="BB175" s="3">
        <f t="shared" si="564"/>
        <v>0</v>
      </c>
      <c r="BC175" s="3">
        <f t="shared" si="564"/>
        <v>0</v>
      </c>
      <c r="BD175" s="3">
        <f t="shared" si="564"/>
        <v>0</v>
      </c>
      <c r="BE175" s="3">
        <f t="shared" si="564"/>
        <v>0</v>
      </c>
      <c r="BF175" s="3">
        <f t="shared" si="564"/>
        <v>0</v>
      </c>
      <c r="BG175" s="3">
        <f t="shared" si="564"/>
        <v>0</v>
      </c>
      <c r="BH175" s="3">
        <f t="shared" si="564"/>
        <v>0</v>
      </c>
      <c r="BI175" s="3">
        <f t="shared" si="564"/>
        <v>0</v>
      </c>
      <c r="BJ175" s="143">
        <f t="shared" si="564"/>
        <v>0</v>
      </c>
      <c r="BK175" s="67">
        <f t="shared" si="520"/>
        <v>0</v>
      </c>
    </row>
    <row r="176" spans="1:64" ht="15.75" thickBot="1" x14ac:dyDescent="0.3">
      <c r="A176" s="589"/>
      <c r="B176" s="186" t="s">
        <v>48</v>
      </c>
      <c r="C176" s="3">
        <f t="shared" ref="C176:N176" si="565">C32+C48+C64+C80+C96+C144+C160</f>
        <v>0</v>
      </c>
      <c r="D176" s="3">
        <f t="shared" si="565"/>
        <v>0</v>
      </c>
      <c r="E176" s="3">
        <f t="shared" si="565"/>
        <v>0</v>
      </c>
      <c r="F176" s="3">
        <f t="shared" si="565"/>
        <v>0</v>
      </c>
      <c r="G176" s="3">
        <f t="shared" si="565"/>
        <v>0</v>
      </c>
      <c r="H176" s="3">
        <f t="shared" si="565"/>
        <v>0</v>
      </c>
      <c r="I176" s="3">
        <f t="shared" si="565"/>
        <v>0</v>
      </c>
      <c r="J176" s="3">
        <f t="shared" si="565"/>
        <v>0</v>
      </c>
      <c r="K176" s="3">
        <f t="shared" si="565"/>
        <v>0</v>
      </c>
      <c r="L176" s="3">
        <f t="shared" si="565"/>
        <v>0</v>
      </c>
      <c r="M176" s="3">
        <f t="shared" si="565"/>
        <v>0</v>
      </c>
      <c r="N176" s="143">
        <f t="shared" si="565"/>
        <v>21570.016930102072</v>
      </c>
      <c r="O176" s="67">
        <f t="shared" si="514"/>
        <v>21570.016930102072</v>
      </c>
      <c r="P176" s="285" t="s">
        <v>152</v>
      </c>
      <c r="Q176" s="589"/>
      <c r="R176" s="186" t="s">
        <v>48</v>
      </c>
      <c r="S176" s="3">
        <f t="shared" ref="S176:AD176" si="566">S32+S48+S64+S80+S96+S144+S160</f>
        <v>0</v>
      </c>
      <c r="T176" s="3">
        <f t="shared" si="566"/>
        <v>0</v>
      </c>
      <c r="U176" s="3">
        <f t="shared" si="566"/>
        <v>0</v>
      </c>
      <c r="V176" s="3">
        <f t="shared" si="566"/>
        <v>0</v>
      </c>
      <c r="W176" s="3">
        <f t="shared" si="566"/>
        <v>0</v>
      </c>
      <c r="X176" s="3">
        <f t="shared" si="566"/>
        <v>0</v>
      </c>
      <c r="Y176" s="3">
        <f t="shared" si="566"/>
        <v>0</v>
      </c>
      <c r="Z176" s="3">
        <f t="shared" si="566"/>
        <v>0</v>
      </c>
      <c r="AA176" s="3">
        <f t="shared" si="566"/>
        <v>44811.92520836489</v>
      </c>
      <c r="AB176" s="3">
        <f t="shared" si="566"/>
        <v>0</v>
      </c>
      <c r="AC176" s="3">
        <f t="shared" si="566"/>
        <v>0</v>
      </c>
      <c r="AD176" s="143">
        <f t="shared" si="566"/>
        <v>0</v>
      </c>
      <c r="AE176" s="67">
        <f t="shared" si="516"/>
        <v>44811.92520836489</v>
      </c>
      <c r="AF176" s="285" t="s">
        <v>152</v>
      </c>
      <c r="AG176" s="589"/>
      <c r="AH176" s="186" t="s">
        <v>48</v>
      </c>
      <c r="AI176" s="3">
        <f t="shared" ref="AI176:AT176" si="567">AI32+AI48+AI64+AI80+AI96+AI144+AI160</f>
        <v>0</v>
      </c>
      <c r="AJ176" s="3">
        <f t="shared" si="567"/>
        <v>0</v>
      </c>
      <c r="AK176" s="3">
        <f t="shared" si="567"/>
        <v>0</v>
      </c>
      <c r="AL176" s="3">
        <f t="shared" si="567"/>
        <v>0</v>
      </c>
      <c r="AM176" s="3">
        <f t="shared" si="567"/>
        <v>0</v>
      </c>
      <c r="AN176" s="3">
        <f t="shared" si="567"/>
        <v>0</v>
      </c>
      <c r="AO176" s="3">
        <f t="shared" si="567"/>
        <v>0</v>
      </c>
      <c r="AP176" s="3">
        <f t="shared" si="567"/>
        <v>0</v>
      </c>
      <c r="AQ176" s="3">
        <f t="shared" si="567"/>
        <v>0</v>
      </c>
      <c r="AR176" s="3">
        <f t="shared" si="567"/>
        <v>0</v>
      </c>
      <c r="AS176" s="3">
        <f t="shared" si="567"/>
        <v>0</v>
      </c>
      <c r="AT176" s="143">
        <f t="shared" si="567"/>
        <v>44811.92520836489</v>
      </c>
      <c r="AU176" s="67">
        <f t="shared" si="518"/>
        <v>44811.92520836489</v>
      </c>
      <c r="AV176" s="285" t="s">
        <v>152</v>
      </c>
      <c r="AW176" s="589"/>
      <c r="AX176" s="186" t="s">
        <v>48</v>
      </c>
      <c r="AY176" s="3">
        <f t="shared" ref="AY176:BJ176" si="568">AY32+AY48+AY64+AY80+AY96+AY144+AY160</f>
        <v>0</v>
      </c>
      <c r="AZ176" s="3">
        <f t="shared" si="568"/>
        <v>0</v>
      </c>
      <c r="BA176" s="3">
        <f t="shared" si="568"/>
        <v>0</v>
      </c>
      <c r="BB176" s="3">
        <f t="shared" si="568"/>
        <v>0</v>
      </c>
      <c r="BC176" s="3">
        <f t="shared" si="568"/>
        <v>0</v>
      </c>
      <c r="BD176" s="3">
        <f t="shared" si="568"/>
        <v>0</v>
      </c>
      <c r="BE176" s="3">
        <f t="shared" si="568"/>
        <v>0</v>
      </c>
      <c r="BF176" s="3">
        <f t="shared" si="568"/>
        <v>0</v>
      </c>
      <c r="BG176" s="3">
        <f t="shared" si="568"/>
        <v>0</v>
      </c>
      <c r="BH176" s="3">
        <f t="shared" si="568"/>
        <v>0</v>
      </c>
      <c r="BI176" s="3">
        <f t="shared" si="568"/>
        <v>0</v>
      </c>
      <c r="BJ176" s="143">
        <f t="shared" si="568"/>
        <v>0</v>
      </c>
      <c r="BK176" s="67">
        <f t="shared" si="520"/>
        <v>0</v>
      </c>
      <c r="BL176" s="285" t="s">
        <v>152</v>
      </c>
    </row>
    <row r="177" spans="1:64" ht="15.75" thickBot="1" x14ac:dyDescent="0.3">
      <c r="B177" s="187" t="s">
        <v>42</v>
      </c>
      <c r="C177" s="178">
        <f>SUM(C164:C176)</f>
        <v>0</v>
      </c>
      <c r="D177" s="178">
        <f t="shared" ref="D177" si="569">SUM(D164:D176)</f>
        <v>396016.84824589745</v>
      </c>
      <c r="E177" s="178">
        <f t="shared" ref="E177" si="570">SUM(E164:E176)</f>
        <v>1791976.2802768599</v>
      </c>
      <c r="F177" s="178">
        <f t="shared" ref="F177" si="571">SUM(F164:F176)</f>
        <v>1039212.5348498046</v>
      </c>
      <c r="G177" s="178">
        <f t="shared" ref="G177" si="572">SUM(G164:G176)</f>
        <v>1139403.3536729298</v>
      </c>
      <c r="H177" s="178">
        <f t="shared" ref="H177" si="573">SUM(H164:H176)</f>
        <v>1518759.9081254022</v>
      </c>
      <c r="I177" s="178">
        <f t="shared" ref="I177" si="574">SUM(I164:I176)</f>
        <v>507378.27994308277</v>
      </c>
      <c r="J177" s="178">
        <f t="shared" ref="J177" si="575">SUM(J164:J176)</f>
        <v>911681.67972083704</v>
      </c>
      <c r="K177" s="178">
        <f t="shared" ref="K177" si="576">SUM(K164:K176)</f>
        <v>1949620.8574585631</v>
      </c>
      <c r="L177" s="178">
        <f t="shared" ref="L177" si="577">SUM(L164:L176)</f>
        <v>862778.30050468806</v>
      </c>
      <c r="M177" s="178">
        <f t="shared" ref="M177" si="578">SUM(M164:M176)</f>
        <v>1882003.6868635779</v>
      </c>
      <c r="N177" s="189">
        <f t="shared" ref="N177" si="579">SUM(N164:N176)</f>
        <v>9203163.5640267115</v>
      </c>
      <c r="O177" s="70">
        <f t="shared" si="514"/>
        <v>21201995.293688357</v>
      </c>
      <c r="P177" s="284">
        <f>SUM(C20:N32,C36:N48,C52:N64,C68:N80,C84:N96,C132:N144,C148:N160)</f>
        <v>21201995.293688349</v>
      </c>
      <c r="Q177" s="71"/>
      <c r="R177" s="187" t="s">
        <v>42</v>
      </c>
      <c r="S177" s="178">
        <f>SUM(S164:S176)</f>
        <v>0</v>
      </c>
      <c r="T177" s="178">
        <f t="shared" ref="T177" si="580">SUM(T164:T176)</f>
        <v>406991.01293953147</v>
      </c>
      <c r="U177" s="178">
        <f t="shared" ref="U177" si="581">SUM(U164:U176)</f>
        <v>1864549.6244787974</v>
      </c>
      <c r="V177" s="178">
        <f t="shared" ref="V177" si="582">SUM(V164:V176)</f>
        <v>1804864.5657179109</v>
      </c>
      <c r="W177" s="178">
        <f t="shared" ref="W177" si="583">SUM(W164:W176)</f>
        <v>1879706.7294982709</v>
      </c>
      <c r="X177" s="178">
        <f t="shared" ref="X177" si="584">SUM(X164:X176)</f>
        <v>2761731.5748227541</v>
      </c>
      <c r="Y177" s="178">
        <f t="shared" ref="Y177" si="585">SUM(Y164:Y176)</f>
        <v>1013731.6381438007</v>
      </c>
      <c r="Z177" s="178">
        <f t="shared" ref="Z177" si="586">SUM(Z164:Z176)</f>
        <v>9551497.370816214</v>
      </c>
      <c r="AA177" s="178">
        <f t="shared" ref="AA177" si="587">SUM(AA164:AA176)</f>
        <v>6912909.1587590817</v>
      </c>
      <c r="AB177" s="178">
        <f t="shared" ref="AB177" si="588">SUM(AB164:AB176)</f>
        <v>3998780.9530611173</v>
      </c>
      <c r="AC177" s="178">
        <f t="shared" ref="AC177" si="589">SUM(AC164:AC176)</f>
        <v>3104270.9358177977</v>
      </c>
      <c r="AD177" s="189">
        <f t="shared" ref="AD177" si="590">SUM(AD164:AD176)</f>
        <v>19117350.195175961</v>
      </c>
      <c r="AE177" s="70">
        <f t="shared" si="516"/>
        <v>52416383.75923124</v>
      </c>
      <c r="AF177" s="284">
        <f>SUM(S20:AD32,S36:AD48,S52:AD64,S68:AD80,S84:AD96,S132:AD144,S148:AD160)</f>
        <v>52416383.759231247</v>
      </c>
      <c r="AG177" s="71"/>
      <c r="AH177" s="187" t="s">
        <v>42</v>
      </c>
      <c r="AI177" s="178">
        <f>SUM(AI164:AI176)</f>
        <v>0</v>
      </c>
      <c r="AJ177" s="178">
        <f t="shared" ref="AJ177" si="591">SUM(AJ164:AJ176)</f>
        <v>93330.631342806853</v>
      </c>
      <c r="AK177" s="178">
        <f t="shared" ref="AK177" si="592">SUM(AK164:AK176)</f>
        <v>106392.01384482108</v>
      </c>
      <c r="AL177" s="178">
        <f t="shared" ref="AL177" si="593">SUM(AL164:AL176)</f>
        <v>44474.913756008849</v>
      </c>
      <c r="AM177" s="178">
        <f t="shared" ref="AM177" si="594">SUM(AM164:AM176)</f>
        <v>819491.08175354113</v>
      </c>
      <c r="AN177" s="178">
        <f t="shared" ref="AN177" si="595">SUM(AN164:AN176)</f>
        <v>840881.43718015077</v>
      </c>
      <c r="AO177" s="178">
        <f t="shared" ref="AO177" si="596">SUM(AO164:AO176)</f>
        <v>136364.76716093507</v>
      </c>
      <c r="AP177" s="178">
        <f t="shared" ref="AP177" si="597">SUM(AP164:AP176)</f>
        <v>2662769.8995690723</v>
      </c>
      <c r="AQ177" s="178">
        <f t="shared" ref="AQ177" si="598">SUM(AQ164:AQ176)</f>
        <v>936466.036683782</v>
      </c>
      <c r="AR177" s="178">
        <f t="shared" ref="AR177" si="599">SUM(AR164:AR176)</f>
        <v>380996.50569171365</v>
      </c>
      <c r="AS177" s="178">
        <f t="shared" ref="AS177" si="600">SUM(AS164:AS176)</f>
        <v>6252952.6907653455</v>
      </c>
      <c r="AT177" s="189">
        <f t="shared" ref="AT177" si="601">SUM(AT164:AT176)</f>
        <v>12809154.146737536</v>
      </c>
      <c r="AU177" s="70">
        <f t="shared" si="518"/>
        <v>25083274.124485716</v>
      </c>
      <c r="AV177" s="284">
        <f>SUM(AI20:AT32,AI36:AT48,AI52:AT64,AI68:AT80,AI84:AT96,AI132:AT144,AI148:AT160)</f>
        <v>25083274.12448572</v>
      </c>
      <c r="AW177" s="71"/>
      <c r="AX177" s="187" t="s">
        <v>42</v>
      </c>
      <c r="AY177" s="178">
        <f>SUM(AY164:AY176)</f>
        <v>0</v>
      </c>
      <c r="AZ177" s="178">
        <f t="shared" ref="AZ177" si="602">SUM(AZ164:AZ176)</f>
        <v>39862.177680000001</v>
      </c>
      <c r="BA177" s="178">
        <f t="shared" ref="BA177" si="603">SUM(BA164:BA176)</f>
        <v>17196.990236487061</v>
      </c>
      <c r="BB177" s="178">
        <f t="shared" ref="BB177" si="604">SUM(BB164:BB176)</f>
        <v>0</v>
      </c>
      <c r="BC177" s="178">
        <f t="shared" ref="BC177" si="605">SUM(BC164:BC176)</f>
        <v>5481.2067978932091</v>
      </c>
      <c r="BD177" s="178">
        <f t="shared" ref="BD177" si="606">SUM(BD164:BD176)</f>
        <v>0</v>
      </c>
      <c r="BE177" s="178">
        <f t="shared" ref="BE177" si="607">SUM(BE164:BE176)</f>
        <v>59595.954965012155</v>
      </c>
      <c r="BF177" s="178">
        <f t="shared" ref="BF177" si="608">SUM(BF164:BF176)</f>
        <v>138590.43566381015</v>
      </c>
      <c r="BG177" s="178">
        <f t="shared" ref="BG177" si="609">SUM(BG164:BG176)</f>
        <v>0</v>
      </c>
      <c r="BH177" s="178">
        <f t="shared" ref="BH177" si="610">SUM(BH164:BH176)</f>
        <v>106707.30620076697</v>
      </c>
      <c r="BI177" s="178">
        <f t="shared" ref="BI177" si="611">SUM(BI164:BI176)</f>
        <v>16600.634130077608</v>
      </c>
      <c r="BJ177" s="189">
        <f t="shared" ref="BJ177" si="612">SUM(BJ164:BJ176)</f>
        <v>1761879.6210041693</v>
      </c>
      <c r="BK177" s="70">
        <f t="shared" si="520"/>
        <v>2145914.3266782165</v>
      </c>
      <c r="BL177" s="284">
        <f>SUM(AY20:BJ32,AY36:BJ48,AY52:BJ64,AY68:BJ80,AY84:BJ96,AY132:BJ144,AY148:BJ160)</f>
        <v>2145914.3266782165</v>
      </c>
    </row>
    <row r="178" spans="1:64" ht="15.75" thickBot="1" x14ac:dyDescent="0.3">
      <c r="Q178" s="71"/>
      <c r="AG178" s="71"/>
      <c r="AW178" s="71"/>
    </row>
    <row r="179" spans="1:64" ht="15.75" thickBot="1" x14ac:dyDescent="0.3">
      <c r="B179" s="173" t="s">
        <v>35</v>
      </c>
      <c r="C179" s="174">
        <f t="shared" ref="C179:N179" si="613">C$3</f>
        <v>45292</v>
      </c>
      <c r="D179" s="174">
        <f t="shared" si="613"/>
        <v>45323</v>
      </c>
      <c r="E179" s="174">
        <f t="shared" si="613"/>
        <v>45352</v>
      </c>
      <c r="F179" s="174">
        <f t="shared" si="613"/>
        <v>45383</v>
      </c>
      <c r="G179" s="174">
        <f t="shared" si="613"/>
        <v>45413</v>
      </c>
      <c r="H179" s="174">
        <f t="shared" si="613"/>
        <v>45444</v>
      </c>
      <c r="I179" s="174">
        <f t="shared" si="613"/>
        <v>45474</v>
      </c>
      <c r="J179" s="174">
        <f t="shared" si="613"/>
        <v>45505</v>
      </c>
      <c r="K179" s="174">
        <f t="shared" si="613"/>
        <v>45536</v>
      </c>
      <c r="L179" s="174">
        <f t="shared" si="613"/>
        <v>45566</v>
      </c>
      <c r="M179" s="174">
        <f t="shared" si="613"/>
        <v>45597</v>
      </c>
      <c r="N179" s="181" t="str">
        <f t="shared" si="613"/>
        <v>Dec-24 +</v>
      </c>
      <c r="O179" s="175" t="s">
        <v>33</v>
      </c>
      <c r="Q179" s="71"/>
      <c r="R179" s="173" t="s">
        <v>35</v>
      </c>
      <c r="S179" s="174">
        <f t="shared" ref="S179:AD179" si="614">S$3</f>
        <v>45292</v>
      </c>
      <c r="T179" s="174">
        <f t="shared" si="614"/>
        <v>45323</v>
      </c>
      <c r="U179" s="174">
        <f t="shared" si="614"/>
        <v>45352</v>
      </c>
      <c r="V179" s="174">
        <f t="shared" si="614"/>
        <v>45383</v>
      </c>
      <c r="W179" s="174">
        <f t="shared" si="614"/>
        <v>45413</v>
      </c>
      <c r="X179" s="174">
        <f t="shared" si="614"/>
        <v>45444</v>
      </c>
      <c r="Y179" s="174">
        <f t="shared" si="614"/>
        <v>45474</v>
      </c>
      <c r="Z179" s="174">
        <f t="shared" si="614"/>
        <v>45505</v>
      </c>
      <c r="AA179" s="174">
        <f t="shared" si="614"/>
        <v>45536</v>
      </c>
      <c r="AB179" s="174">
        <f t="shared" si="614"/>
        <v>45566</v>
      </c>
      <c r="AC179" s="174">
        <f t="shared" si="614"/>
        <v>45597</v>
      </c>
      <c r="AD179" s="181" t="str">
        <f t="shared" si="614"/>
        <v>Dec-24 +</v>
      </c>
      <c r="AE179" s="175" t="s">
        <v>33</v>
      </c>
      <c r="AG179" s="71"/>
      <c r="AH179" s="173" t="s">
        <v>35</v>
      </c>
      <c r="AI179" s="174">
        <f t="shared" ref="AI179:AT179" si="615">AI$3</f>
        <v>45292</v>
      </c>
      <c r="AJ179" s="174">
        <f t="shared" si="615"/>
        <v>45323</v>
      </c>
      <c r="AK179" s="174">
        <f t="shared" si="615"/>
        <v>45352</v>
      </c>
      <c r="AL179" s="174">
        <f t="shared" si="615"/>
        <v>45383</v>
      </c>
      <c r="AM179" s="174">
        <f t="shared" si="615"/>
        <v>45413</v>
      </c>
      <c r="AN179" s="174">
        <f t="shared" si="615"/>
        <v>45444</v>
      </c>
      <c r="AO179" s="174">
        <f t="shared" si="615"/>
        <v>45474</v>
      </c>
      <c r="AP179" s="174">
        <f t="shared" si="615"/>
        <v>45505</v>
      </c>
      <c r="AQ179" s="174">
        <f t="shared" si="615"/>
        <v>45536</v>
      </c>
      <c r="AR179" s="174">
        <f t="shared" si="615"/>
        <v>45566</v>
      </c>
      <c r="AS179" s="174">
        <f t="shared" si="615"/>
        <v>45597</v>
      </c>
      <c r="AT179" s="181" t="str">
        <f t="shared" si="615"/>
        <v>Dec-24 +</v>
      </c>
      <c r="AU179" s="175" t="s">
        <v>33</v>
      </c>
      <c r="AW179" s="71"/>
      <c r="AX179" s="173" t="s">
        <v>35</v>
      </c>
      <c r="AY179" s="174">
        <f t="shared" ref="AY179:BJ179" si="616">AY$3</f>
        <v>45292</v>
      </c>
      <c r="AZ179" s="174">
        <f t="shared" si="616"/>
        <v>45323</v>
      </c>
      <c r="BA179" s="174">
        <f t="shared" si="616"/>
        <v>45352</v>
      </c>
      <c r="BB179" s="174">
        <f t="shared" si="616"/>
        <v>45383</v>
      </c>
      <c r="BC179" s="174">
        <f t="shared" si="616"/>
        <v>45413</v>
      </c>
      <c r="BD179" s="174">
        <f t="shared" si="616"/>
        <v>45444</v>
      </c>
      <c r="BE179" s="174">
        <f t="shared" si="616"/>
        <v>45474</v>
      </c>
      <c r="BF179" s="174">
        <f t="shared" si="616"/>
        <v>45505</v>
      </c>
      <c r="BG179" s="174">
        <f t="shared" si="616"/>
        <v>45536</v>
      </c>
      <c r="BH179" s="174">
        <f t="shared" si="616"/>
        <v>45566</v>
      </c>
      <c r="BI179" s="174">
        <f t="shared" si="616"/>
        <v>45597</v>
      </c>
      <c r="BJ179" s="181" t="str">
        <f t="shared" si="616"/>
        <v>Dec-24 +</v>
      </c>
      <c r="BK179" s="175" t="s">
        <v>33</v>
      </c>
    </row>
    <row r="180" spans="1:64" ht="15" customHeight="1" x14ac:dyDescent="0.25">
      <c r="A180" s="572" t="s">
        <v>166</v>
      </c>
      <c r="B180" s="186" t="s">
        <v>60</v>
      </c>
      <c r="C180" s="3">
        <f>C4+C116</f>
        <v>0</v>
      </c>
      <c r="D180" s="3">
        <f t="shared" ref="D180:N180" si="617">D4+D116</f>
        <v>0</v>
      </c>
      <c r="E180" s="3">
        <f t="shared" si="617"/>
        <v>0</v>
      </c>
      <c r="F180" s="3">
        <f t="shared" si="617"/>
        <v>0</v>
      </c>
      <c r="G180" s="3">
        <f t="shared" si="617"/>
        <v>0</v>
      </c>
      <c r="H180" s="3">
        <f t="shared" si="617"/>
        <v>0</v>
      </c>
      <c r="I180" s="3">
        <f t="shared" si="617"/>
        <v>0</v>
      </c>
      <c r="J180" s="3">
        <f t="shared" si="617"/>
        <v>0</v>
      </c>
      <c r="K180" s="3">
        <f t="shared" si="617"/>
        <v>0</v>
      </c>
      <c r="L180" s="3">
        <f t="shared" si="617"/>
        <v>0</v>
      </c>
      <c r="M180" s="3">
        <f t="shared" si="617"/>
        <v>0</v>
      </c>
      <c r="N180" s="143">
        <f t="shared" si="617"/>
        <v>0</v>
      </c>
      <c r="O180" s="67">
        <f t="shared" ref="O180:O193" si="618">SUM(C180:N180)</f>
        <v>0</v>
      </c>
      <c r="Q180" s="572" t="s">
        <v>166</v>
      </c>
      <c r="R180" s="186" t="s">
        <v>60</v>
      </c>
      <c r="S180" s="3">
        <f>S4+S116</f>
        <v>0</v>
      </c>
      <c r="T180" s="3">
        <f t="shared" ref="T180:AD180" si="619">T4+T116</f>
        <v>0</v>
      </c>
      <c r="U180" s="3">
        <f t="shared" si="619"/>
        <v>0</v>
      </c>
      <c r="V180" s="3">
        <f t="shared" si="619"/>
        <v>0</v>
      </c>
      <c r="W180" s="3">
        <f t="shared" si="619"/>
        <v>0</v>
      </c>
      <c r="X180" s="3">
        <f t="shared" si="619"/>
        <v>0</v>
      </c>
      <c r="Y180" s="3">
        <f t="shared" si="619"/>
        <v>0</v>
      </c>
      <c r="Z180" s="3">
        <f t="shared" si="619"/>
        <v>0</v>
      </c>
      <c r="AA180" s="3">
        <f t="shared" si="619"/>
        <v>0</v>
      </c>
      <c r="AB180" s="3">
        <f t="shared" si="619"/>
        <v>0</v>
      </c>
      <c r="AC180" s="3">
        <f t="shared" si="619"/>
        <v>0</v>
      </c>
      <c r="AD180" s="143">
        <f t="shared" si="619"/>
        <v>0</v>
      </c>
      <c r="AE180" s="67">
        <f t="shared" ref="AE180:AE193" si="620">SUM(S180:AD180)</f>
        <v>0</v>
      </c>
      <c r="AG180" s="572" t="s">
        <v>166</v>
      </c>
      <c r="AH180" s="186" t="s">
        <v>60</v>
      </c>
      <c r="AI180" s="3">
        <f>AI4+AI116</f>
        <v>0</v>
      </c>
      <c r="AJ180" s="3">
        <f t="shared" ref="AJ180:AT180" si="621">AJ4+AJ116</f>
        <v>0</v>
      </c>
      <c r="AK180" s="3">
        <f t="shared" si="621"/>
        <v>0</v>
      </c>
      <c r="AL180" s="3">
        <f t="shared" si="621"/>
        <v>0</v>
      </c>
      <c r="AM180" s="3">
        <f t="shared" si="621"/>
        <v>0</v>
      </c>
      <c r="AN180" s="3">
        <f t="shared" si="621"/>
        <v>0</v>
      </c>
      <c r="AO180" s="3">
        <f t="shared" si="621"/>
        <v>0</v>
      </c>
      <c r="AP180" s="3">
        <f t="shared" si="621"/>
        <v>0</v>
      </c>
      <c r="AQ180" s="3">
        <f t="shared" si="621"/>
        <v>0</v>
      </c>
      <c r="AR180" s="3">
        <f t="shared" si="621"/>
        <v>0</v>
      </c>
      <c r="AS180" s="3">
        <f t="shared" si="621"/>
        <v>0</v>
      </c>
      <c r="AT180" s="143">
        <f t="shared" si="621"/>
        <v>0</v>
      </c>
      <c r="AU180" s="67">
        <f t="shared" ref="AU180:AU193" si="622">SUM(AI180:AT180)</f>
        <v>0</v>
      </c>
      <c r="AW180" s="572" t="s">
        <v>166</v>
      </c>
      <c r="AX180" s="186" t="s">
        <v>60</v>
      </c>
      <c r="AY180" s="3">
        <f>AY4+AY116</f>
        <v>0</v>
      </c>
      <c r="AZ180" s="3">
        <f t="shared" ref="AZ180:BJ180" si="623">AZ4+AZ116</f>
        <v>0</v>
      </c>
      <c r="BA180" s="3">
        <f t="shared" si="623"/>
        <v>0</v>
      </c>
      <c r="BB180" s="3">
        <f t="shared" si="623"/>
        <v>0</v>
      </c>
      <c r="BC180" s="3">
        <f t="shared" si="623"/>
        <v>0</v>
      </c>
      <c r="BD180" s="3">
        <f t="shared" si="623"/>
        <v>0</v>
      </c>
      <c r="BE180" s="3">
        <f t="shared" si="623"/>
        <v>0</v>
      </c>
      <c r="BF180" s="3">
        <f t="shared" si="623"/>
        <v>0</v>
      </c>
      <c r="BG180" s="3">
        <f t="shared" si="623"/>
        <v>0</v>
      </c>
      <c r="BH180" s="3">
        <f t="shared" si="623"/>
        <v>0</v>
      </c>
      <c r="BI180" s="3">
        <f t="shared" si="623"/>
        <v>0</v>
      </c>
      <c r="BJ180" s="143">
        <f t="shared" si="623"/>
        <v>0</v>
      </c>
      <c r="BK180" s="67">
        <f t="shared" ref="BK180:BK193" si="624">SUM(AY180:BJ180)</f>
        <v>0</v>
      </c>
    </row>
    <row r="181" spans="1:64" x14ac:dyDescent="0.25">
      <c r="A181" s="573"/>
      <c r="B181" s="186" t="s">
        <v>59</v>
      </c>
      <c r="C181" s="3">
        <f t="shared" ref="C181:N181" si="625">C5+C117</f>
        <v>0</v>
      </c>
      <c r="D181" s="3">
        <f t="shared" si="625"/>
        <v>0</v>
      </c>
      <c r="E181" s="3">
        <f t="shared" si="625"/>
        <v>0</v>
      </c>
      <c r="F181" s="3">
        <f t="shared" si="625"/>
        <v>0</v>
      </c>
      <c r="G181" s="3">
        <f t="shared" si="625"/>
        <v>0</v>
      </c>
      <c r="H181" s="3">
        <f t="shared" si="625"/>
        <v>0</v>
      </c>
      <c r="I181" s="3">
        <f t="shared" si="625"/>
        <v>0</v>
      </c>
      <c r="J181" s="3">
        <f t="shared" si="625"/>
        <v>0</v>
      </c>
      <c r="K181" s="3">
        <f t="shared" si="625"/>
        <v>0</v>
      </c>
      <c r="L181" s="3">
        <f t="shared" si="625"/>
        <v>0</v>
      </c>
      <c r="M181" s="3">
        <f t="shared" si="625"/>
        <v>0</v>
      </c>
      <c r="N181" s="143">
        <f t="shared" si="625"/>
        <v>0</v>
      </c>
      <c r="O181" s="67">
        <f t="shared" si="618"/>
        <v>0</v>
      </c>
      <c r="Q181" s="573"/>
      <c r="R181" s="186" t="s">
        <v>59</v>
      </c>
      <c r="S181" s="3">
        <f t="shared" ref="S181:AD181" si="626">S5+S117</f>
        <v>0</v>
      </c>
      <c r="T181" s="3">
        <f t="shared" si="626"/>
        <v>0</v>
      </c>
      <c r="U181" s="3">
        <f t="shared" si="626"/>
        <v>0</v>
      </c>
      <c r="V181" s="3">
        <f t="shared" si="626"/>
        <v>0</v>
      </c>
      <c r="W181" s="3">
        <f t="shared" si="626"/>
        <v>0</v>
      </c>
      <c r="X181" s="3">
        <f t="shared" si="626"/>
        <v>0</v>
      </c>
      <c r="Y181" s="3">
        <f t="shared" si="626"/>
        <v>0</v>
      </c>
      <c r="Z181" s="3">
        <f t="shared" si="626"/>
        <v>0</v>
      </c>
      <c r="AA181" s="3">
        <f t="shared" si="626"/>
        <v>0</v>
      </c>
      <c r="AB181" s="3">
        <f t="shared" si="626"/>
        <v>0</v>
      </c>
      <c r="AC181" s="3">
        <f t="shared" si="626"/>
        <v>0</v>
      </c>
      <c r="AD181" s="143">
        <f t="shared" si="626"/>
        <v>0</v>
      </c>
      <c r="AE181" s="67">
        <f t="shared" si="620"/>
        <v>0</v>
      </c>
      <c r="AG181" s="573"/>
      <c r="AH181" s="186" t="s">
        <v>59</v>
      </c>
      <c r="AI181" s="3">
        <f t="shared" ref="AI181:AT181" si="627">AI5+AI117</f>
        <v>0</v>
      </c>
      <c r="AJ181" s="3">
        <f t="shared" si="627"/>
        <v>0</v>
      </c>
      <c r="AK181" s="3">
        <f t="shared" si="627"/>
        <v>0</v>
      </c>
      <c r="AL181" s="3">
        <f t="shared" si="627"/>
        <v>0</v>
      </c>
      <c r="AM181" s="3">
        <f t="shared" si="627"/>
        <v>0</v>
      </c>
      <c r="AN181" s="3">
        <f t="shared" si="627"/>
        <v>0</v>
      </c>
      <c r="AO181" s="3">
        <f t="shared" si="627"/>
        <v>0</v>
      </c>
      <c r="AP181" s="3">
        <f t="shared" si="627"/>
        <v>0</v>
      </c>
      <c r="AQ181" s="3">
        <f t="shared" si="627"/>
        <v>0</v>
      </c>
      <c r="AR181" s="3">
        <f t="shared" si="627"/>
        <v>0</v>
      </c>
      <c r="AS181" s="3">
        <f t="shared" si="627"/>
        <v>0</v>
      </c>
      <c r="AT181" s="143">
        <f t="shared" si="627"/>
        <v>0</v>
      </c>
      <c r="AU181" s="67">
        <f t="shared" si="622"/>
        <v>0</v>
      </c>
      <c r="AW181" s="573"/>
      <c r="AX181" s="186" t="s">
        <v>59</v>
      </c>
      <c r="AY181" s="3">
        <f t="shared" ref="AY181:BJ181" si="628">AY5+AY117</f>
        <v>0</v>
      </c>
      <c r="AZ181" s="3">
        <f t="shared" si="628"/>
        <v>0</v>
      </c>
      <c r="BA181" s="3">
        <f t="shared" si="628"/>
        <v>0</v>
      </c>
      <c r="BB181" s="3">
        <f t="shared" si="628"/>
        <v>0</v>
      </c>
      <c r="BC181" s="3">
        <f t="shared" si="628"/>
        <v>0</v>
      </c>
      <c r="BD181" s="3">
        <f t="shared" si="628"/>
        <v>0</v>
      </c>
      <c r="BE181" s="3">
        <f t="shared" si="628"/>
        <v>0</v>
      </c>
      <c r="BF181" s="3">
        <f t="shared" si="628"/>
        <v>0</v>
      </c>
      <c r="BG181" s="3">
        <f t="shared" si="628"/>
        <v>0</v>
      </c>
      <c r="BH181" s="3">
        <f t="shared" si="628"/>
        <v>0</v>
      </c>
      <c r="BI181" s="3">
        <f t="shared" si="628"/>
        <v>0</v>
      </c>
      <c r="BJ181" s="143">
        <f t="shared" si="628"/>
        <v>0</v>
      </c>
      <c r="BK181" s="67">
        <f t="shared" si="624"/>
        <v>0</v>
      </c>
    </row>
    <row r="182" spans="1:64" x14ac:dyDescent="0.25">
      <c r="A182" s="573"/>
      <c r="B182" s="186" t="s">
        <v>58</v>
      </c>
      <c r="C182" s="3">
        <f t="shared" ref="C182:N182" si="629">C6+C118</f>
        <v>0</v>
      </c>
      <c r="D182" s="3">
        <f t="shared" si="629"/>
        <v>0</v>
      </c>
      <c r="E182" s="3">
        <f t="shared" si="629"/>
        <v>479.72243499074074</v>
      </c>
      <c r="F182" s="3">
        <f t="shared" si="629"/>
        <v>0</v>
      </c>
      <c r="G182" s="3">
        <f t="shared" si="629"/>
        <v>73.803451537037034</v>
      </c>
      <c r="H182" s="3">
        <f t="shared" si="629"/>
        <v>3321.1553191666667</v>
      </c>
      <c r="I182" s="3">
        <f t="shared" si="629"/>
        <v>3025.9415130185189</v>
      </c>
      <c r="J182" s="3">
        <f t="shared" si="629"/>
        <v>701.13278960185187</v>
      </c>
      <c r="K182" s="3">
        <f t="shared" si="629"/>
        <v>1955.7914657314816</v>
      </c>
      <c r="L182" s="3">
        <f t="shared" si="629"/>
        <v>1992.6931915000002</v>
      </c>
      <c r="M182" s="3">
        <f t="shared" si="629"/>
        <v>1180.8552245925925</v>
      </c>
      <c r="N182" s="143">
        <f t="shared" si="629"/>
        <v>3210.4501418611112</v>
      </c>
      <c r="O182" s="67">
        <f t="shared" si="618"/>
        <v>15941.545532000002</v>
      </c>
      <c r="Q182" s="573"/>
      <c r="R182" s="186" t="s">
        <v>58</v>
      </c>
      <c r="S182" s="3">
        <f t="shared" ref="S182:AD182" si="630">S6+S118</f>
        <v>0</v>
      </c>
      <c r="T182" s="3">
        <f t="shared" si="630"/>
        <v>0</v>
      </c>
      <c r="U182" s="3">
        <f t="shared" si="630"/>
        <v>0</v>
      </c>
      <c r="V182" s="3">
        <f t="shared" si="630"/>
        <v>0</v>
      </c>
      <c r="W182" s="3">
        <f t="shared" si="630"/>
        <v>0</v>
      </c>
      <c r="X182" s="3">
        <f t="shared" si="630"/>
        <v>0</v>
      </c>
      <c r="Y182" s="3">
        <f t="shared" si="630"/>
        <v>0</v>
      </c>
      <c r="Z182" s="3">
        <f t="shared" si="630"/>
        <v>0</v>
      </c>
      <c r="AA182" s="3">
        <f t="shared" si="630"/>
        <v>0</v>
      </c>
      <c r="AB182" s="3">
        <f t="shared" si="630"/>
        <v>0</v>
      </c>
      <c r="AC182" s="3">
        <f t="shared" si="630"/>
        <v>0</v>
      </c>
      <c r="AD182" s="143">
        <f t="shared" si="630"/>
        <v>0</v>
      </c>
      <c r="AE182" s="67">
        <f t="shared" si="620"/>
        <v>0</v>
      </c>
      <c r="AG182" s="573"/>
      <c r="AH182" s="186" t="s">
        <v>58</v>
      </c>
      <c r="AI182" s="3">
        <f t="shared" ref="AI182:AT182" si="631">AI6+AI118</f>
        <v>0</v>
      </c>
      <c r="AJ182" s="3">
        <f t="shared" si="631"/>
        <v>0</v>
      </c>
      <c r="AK182" s="3">
        <f t="shared" si="631"/>
        <v>0</v>
      </c>
      <c r="AL182" s="3">
        <f t="shared" si="631"/>
        <v>0</v>
      </c>
      <c r="AM182" s="3">
        <f t="shared" si="631"/>
        <v>0</v>
      </c>
      <c r="AN182" s="3">
        <f t="shared" si="631"/>
        <v>0</v>
      </c>
      <c r="AO182" s="3">
        <f t="shared" si="631"/>
        <v>0</v>
      </c>
      <c r="AP182" s="3">
        <f t="shared" si="631"/>
        <v>0</v>
      </c>
      <c r="AQ182" s="3">
        <f t="shared" si="631"/>
        <v>0</v>
      </c>
      <c r="AR182" s="3">
        <f t="shared" si="631"/>
        <v>0</v>
      </c>
      <c r="AS182" s="3">
        <f t="shared" si="631"/>
        <v>0</v>
      </c>
      <c r="AT182" s="143">
        <f t="shared" si="631"/>
        <v>0</v>
      </c>
      <c r="AU182" s="67">
        <f t="shared" si="622"/>
        <v>0</v>
      </c>
      <c r="AW182" s="573"/>
      <c r="AX182" s="186" t="s">
        <v>58</v>
      </c>
      <c r="AY182" s="3">
        <f t="shared" ref="AY182:BJ182" si="632">AY6+AY118</f>
        <v>0</v>
      </c>
      <c r="AZ182" s="3">
        <f t="shared" si="632"/>
        <v>0</v>
      </c>
      <c r="BA182" s="3">
        <f t="shared" si="632"/>
        <v>0</v>
      </c>
      <c r="BB182" s="3">
        <f t="shared" si="632"/>
        <v>0</v>
      </c>
      <c r="BC182" s="3">
        <f t="shared" si="632"/>
        <v>0</v>
      </c>
      <c r="BD182" s="3">
        <f t="shared" si="632"/>
        <v>0</v>
      </c>
      <c r="BE182" s="3">
        <f t="shared" si="632"/>
        <v>0</v>
      </c>
      <c r="BF182" s="3">
        <f t="shared" si="632"/>
        <v>0</v>
      </c>
      <c r="BG182" s="3">
        <f t="shared" si="632"/>
        <v>0</v>
      </c>
      <c r="BH182" s="3">
        <f t="shared" si="632"/>
        <v>0</v>
      </c>
      <c r="BI182" s="3">
        <f t="shared" si="632"/>
        <v>0</v>
      </c>
      <c r="BJ182" s="143">
        <f t="shared" si="632"/>
        <v>0</v>
      </c>
      <c r="BK182" s="67">
        <f t="shared" si="624"/>
        <v>0</v>
      </c>
    </row>
    <row r="183" spans="1:64" x14ac:dyDescent="0.25">
      <c r="A183" s="573"/>
      <c r="B183" s="186" t="s">
        <v>57</v>
      </c>
      <c r="C183" s="3">
        <f t="shared" ref="C183:N183" si="633">C7+C119</f>
        <v>0</v>
      </c>
      <c r="D183" s="3">
        <f t="shared" si="633"/>
        <v>0</v>
      </c>
      <c r="E183" s="3">
        <f t="shared" si="633"/>
        <v>0</v>
      </c>
      <c r="F183" s="3">
        <f t="shared" si="633"/>
        <v>0</v>
      </c>
      <c r="G183" s="3">
        <f t="shared" si="633"/>
        <v>0</v>
      </c>
      <c r="H183" s="3">
        <f t="shared" si="633"/>
        <v>0</v>
      </c>
      <c r="I183" s="3">
        <f t="shared" si="633"/>
        <v>0</v>
      </c>
      <c r="J183" s="3">
        <f t="shared" si="633"/>
        <v>0</v>
      </c>
      <c r="K183" s="3">
        <f t="shared" si="633"/>
        <v>0</v>
      </c>
      <c r="L183" s="3">
        <f t="shared" si="633"/>
        <v>0</v>
      </c>
      <c r="M183" s="3">
        <f t="shared" si="633"/>
        <v>0</v>
      </c>
      <c r="N183" s="143">
        <f t="shared" si="633"/>
        <v>0</v>
      </c>
      <c r="O183" s="67">
        <f t="shared" si="618"/>
        <v>0</v>
      </c>
      <c r="Q183" s="573"/>
      <c r="R183" s="186" t="s">
        <v>57</v>
      </c>
      <c r="S183" s="3">
        <f t="shared" ref="S183:AD183" si="634">S7+S119</f>
        <v>0</v>
      </c>
      <c r="T183" s="3">
        <f t="shared" si="634"/>
        <v>0</v>
      </c>
      <c r="U183" s="3">
        <f t="shared" si="634"/>
        <v>0</v>
      </c>
      <c r="V183" s="3">
        <f t="shared" si="634"/>
        <v>0</v>
      </c>
      <c r="W183" s="3">
        <f t="shared" si="634"/>
        <v>0</v>
      </c>
      <c r="X183" s="3">
        <f t="shared" si="634"/>
        <v>0</v>
      </c>
      <c r="Y183" s="3">
        <f t="shared" si="634"/>
        <v>0</v>
      </c>
      <c r="Z183" s="3">
        <f t="shared" si="634"/>
        <v>0</v>
      </c>
      <c r="AA183" s="3">
        <f t="shared" si="634"/>
        <v>0</v>
      </c>
      <c r="AB183" s="3">
        <f t="shared" si="634"/>
        <v>0</v>
      </c>
      <c r="AC183" s="3">
        <f t="shared" si="634"/>
        <v>0</v>
      </c>
      <c r="AD183" s="143">
        <f t="shared" si="634"/>
        <v>0</v>
      </c>
      <c r="AE183" s="67">
        <f t="shared" si="620"/>
        <v>0</v>
      </c>
      <c r="AG183" s="573"/>
      <c r="AH183" s="186" t="s">
        <v>57</v>
      </c>
      <c r="AI183" s="3">
        <f t="shared" ref="AI183:AT183" si="635">AI7+AI119</f>
        <v>0</v>
      </c>
      <c r="AJ183" s="3">
        <f t="shared" si="635"/>
        <v>0</v>
      </c>
      <c r="AK183" s="3">
        <f t="shared" si="635"/>
        <v>0</v>
      </c>
      <c r="AL183" s="3">
        <f t="shared" si="635"/>
        <v>0</v>
      </c>
      <c r="AM183" s="3">
        <f t="shared" si="635"/>
        <v>0</v>
      </c>
      <c r="AN183" s="3">
        <f t="shared" si="635"/>
        <v>0</v>
      </c>
      <c r="AO183" s="3">
        <f t="shared" si="635"/>
        <v>0</v>
      </c>
      <c r="AP183" s="3">
        <f t="shared" si="635"/>
        <v>0</v>
      </c>
      <c r="AQ183" s="3">
        <f t="shared" si="635"/>
        <v>0</v>
      </c>
      <c r="AR183" s="3">
        <f t="shared" si="635"/>
        <v>0</v>
      </c>
      <c r="AS183" s="3">
        <f t="shared" si="635"/>
        <v>0</v>
      </c>
      <c r="AT183" s="143">
        <f t="shared" si="635"/>
        <v>0</v>
      </c>
      <c r="AU183" s="67">
        <f t="shared" si="622"/>
        <v>0</v>
      </c>
      <c r="AW183" s="573"/>
      <c r="AX183" s="186" t="s">
        <v>57</v>
      </c>
      <c r="AY183" s="3">
        <f t="shared" ref="AY183:BJ183" si="636">AY7+AY119</f>
        <v>0</v>
      </c>
      <c r="AZ183" s="3">
        <f t="shared" si="636"/>
        <v>0</v>
      </c>
      <c r="BA183" s="3">
        <f t="shared" si="636"/>
        <v>0</v>
      </c>
      <c r="BB183" s="3">
        <f t="shared" si="636"/>
        <v>0</v>
      </c>
      <c r="BC183" s="3">
        <f t="shared" si="636"/>
        <v>0</v>
      </c>
      <c r="BD183" s="3">
        <f t="shared" si="636"/>
        <v>0</v>
      </c>
      <c r="BE183" s="3">
        <f t="shared" si="636"/>
        <v>0</v>
      </c>
      <c r="BF183" s="3">
        <f t="shared" si="636"/>
        <v>0</v>
      </c>
      <c r="BG183" s="3">
        <f t="shared" si="636"/>
        <v>0</v>
      </c>
      <c r="BH183" s="3">
        <f t="shared" si="636"/>
        <v>0</v>
      </c>
      <c r="BI183" s="3">
        <f t="shared" si="636"/>
        <v>0</v>
      </c>
      <c r="BJ183" s="143">
        <f t="shared" si="636"/>
        <v>0</v>
      </c>
      <c r="BK183" s="67">
        <f t="shared" si="624"/>
        <v>0</v>
      </c>
    </row>
    <row r="184" spans="1:64" x14ac:dyDescent="0.25">
      <c r="A184" s="573"/>
      <c r="B184" s="186" t="s">
        <v>56</v>
      </c>
      <c r="C184" s="3">
        <f t="shared" ref="C184:N184" si="637">C8+C120</f>
        <v>0</v>
      </c>
      <c r="D184" s="3">
        <f t="shared" si="637"/>
        <v>0</v>
      </c>
      <c r="E184" s="3">
        <f t="shared" si="637"/>
        <v>0</v>
      </c>
      <c r="F184" s="3">
        <f t="shared" si="637"/>
        <v>0</v>
      </c>
      <c r="G184" s="3">
        <f t="shared" si="637"/>
        <v>0</v>
      </c>
      <c r="H184" s="3">
        <f t="shared" si="637"/>
        <v>0</v>
      </c>
      <c r="I184" s="3">
        <f t="shared" si="637"/>
        <v>0</v>
      </c>
      <c r="J184" s="3">
        <f t="shared" si="637"/>
        <v>0</v>
      </c>
      <c r="K184" s="3">
        <f t="shared" si="637"/>
        <v>0</v>
      </c>
      <c r="L184" s="3">
        <f t="shared" si="637"/>
        <v>0</v>
      </c>
      <c r="M184" s="3">
        <f t="shared" si="637"/>
        <v>0</v>
      </c>
      <c r="N184" s="143">
        <f t="shared" si="637"/>
        <v>0</v>
      </c>
      <c r="O184" s="67">
        <f t="shared" si="618"/>
        <v>0</v>
      </c>
      <c r="Q184" s="573"/>
      <c r="R184" s="186" t="s">
        <v>56</v>
      </c>
      <c r="S184" s="3">
        <f t="shared" ref="S184:AD184" si="638">S8+S120</f>
        <v>0</v>
      </c>
      <c r="T184" s="3">
        <f t="shared" si="638"/>
        <v>0</v>
      </c>
      <c r="U184" s="3">
        <f t="shared" si="638"/>
        <v>0</v>
      </c>
      <c r="V184" s="3">
        <f t="shared" si="638"/>
        <v>0</v>
      </c>
      <c r="W184" s="3">
        <f t="shared" si="638"/>
        <v>0</v>
      </c>
      <c r="X184" s="3">
        <f t="shared" si="638"/>
        <v>0</v>
      </c>
      <c r="Y184" s="3">
        <f t="shared" si="638"/>
        <v>0</v>
      </c>
      <c r="Z184" s="3">
        <f t="shared" si="638"/>
        <v>0</v>
      </c>
      <c r="AA184" s="3">
        <f t="shared" si="638"/>
        <v>0</v>
      </c>
      <c r="AB184" s="3">
        <f t="shared" si="638"/>
        <v>0</v>
      </c>
      <c r="AC184" s="3">
        <f t="shared" si="638"/>
        <v>0</v>
      </c>
      <c r="AD184" s="143">
        <f t="shared" si="638"/>
        <v>0</v>
      </c>
      <c r="AE184" s="67">
        <f t="shared" si="620"/>
        <v>0</v>
      </c>
      <c r="AG184" s="573"/>
      <c r="AH184" s="186" t="s">
        <v>56</v>
      </c>
      <c r="AI184" s="3">
        <f t="shared" ref="AI184:AT184" si="639">AI8+AI120</f>
        <v>0</v>
      </c>
      <c r="AJ184" s="3">
        <f t="shared" si="639"/>
        <v>0</v>
      </c>
      <c r="AK184" s="3">
        <f t="shared" si="639"/>
        <v>0</v>
      </c>
      <c r="AL184" s="3">
        <f t="shared" si="639"/>
        <v>0</v>
      </c>
      <c r="AM184" s="3">
        <f t="shared" si="639"/>
        <v>0</v>
      </c>
      <c r="AN184" s="3">
        <f t="shared" si="639"/>
        <v>0</v>
      </c>
      <c r="AO184" s="3">
        <f t="shared" si="639"/>
        <v>0</v>
      </c>
      <c r="AP184" s="3">
        <f t="shared" si="639"/>
        <v>0</v>
      </c>
      <c r="AQ184" s="3">
        <f t="shared" si="639"/>
        <v>0</v>
      </c>
      <c r="AR184" s="3">
        <f t="shared" si="639"/>
        <v>0</v>
      </c>
      <c r="AS184" s="3">
        <f t="shared" si="639"/>
        <v>0</v>
      </c>
      <c r="AT184" s="143">
        <f t="shared" si="639"/>
        <v>0</v>
      </c>
      <c r="AU184" s="67">
        <f t="shared" si="622"/>
        <v>0</v>
      </c>
      <c r="AW184" s="573"/>
      <c r="AX184" s="186" t="s">
        <v>56</v>
      </c>
      <c r="AY184" s="3">
        <f t="shared" ref="AY184:BJ184" si="640">AY8+AY120</f>
        <v>0</v>
      </c>
      <c r="AZ184" s="3">
        <f t="shared" si="640"/>
        <v>0</v>
      </c>
      <c r="BA184" s="3">
        <f t="shared" si="640"/>
        <v>0</v>
      </c>
      <c r="BB184" s="3">
        <f t="shared" si="640"/>
        <v>0</v>
      </c>
      <c r="BC184" s="3">
        <f t="shared" si="640"/>
        <v>0</v>
      </c>
      <c r="BD184" s="3">
        <f t="shared" si="640"/>
        <v>0</v>
      </c>
      <c r="BE184" s="3">
        <f t="shared" si="640"/>
        <v>0</v>
      </c>
      <c r="BF184" s="3">
        <f t="shared" si="640"/>
        <v>0</v>
      </c>
      <c r="BG184" s="3">
        <f t="shared" si="640"/>
        <v>0</v>
      </c>
      <c r="BH184" s="3">
        <f t="shared" si="640"/>
        <v>0</v>
      </c>
      <c r="BI184" s="3">
        <f t="shared" si="640"/>
        <v>0</v>
      </c>
      <c r="BJ184" s="143">
        <f t="shared" si="640"/>
        <v>0</v>
      </c>
      <c r="BK184" s="67">
        <f t="shared" si="624"/>
        <v>0</v>
      </c>
    </row>
    <row r="185" spans="1:64" x14ac:dyDescent="0.25">
      <c r="A185" s="573"/>
      <c r="B185" s="186" t="s">
        <v>55</v>
      </c>
      <c r="C185" s="3">
        <f t="shared" ref="C185:N185" si="641">C9+C121</f>
        <v>0</v>
      </c>
      <c r="D185" s="3">
        <f t="shared" si="641"/>
        <v>0</v>
      </c>
      <c r="E185" s="3">
        <f t="shared" si="641"/>
        <v>0</v>
      </c>
      <c r="F185" s="3">
        <f t="shared" si="641"/>
        <v>0</v>
      </c>
      <c r="G185" s="3">
        <f t="shared" si="641"/>
        <v>0</v>
      </c>
      <c r="H185" s="3">
        <f t="shared" si="641"/>
        <v>0</v>
      </c>
      <c r="I185" s="3">
        <f t="shared" si="641"/>
        <v>0</v>
      </c>
      <c r="J185" s="3">
        <f t="shared" si="641"/>
        <v>0</v>
      </c>
      <c r="K185" s="3">
        <f t="shared" si="641"/>
        <v>0</v>
      </c>
      <c r="L185" s="3">
        <f t="shared" si="641"/>
        <v>0</v>
      </c>
      <c r="M185" s="3">
        <f t="shared" si="641"/>
        <v>0</v>
      </c>
      <c r="N185" s="143">
        <f t="shared" si="641"/>
        <v>0</v>
      </c>
      <c r="O185" s="67">
        <f t="shared" si="618"/>
        <v>0</v>
      </c>
      <c r="Q185" s="573"/>
      <c r="R185" s="186" t="s">
        <v>55</v>
      </c>
      <c r="S185" s="3">
        <f t="shared" ref="S185:AD185" si="642">S9+S121</f>
        <v>0</v>
      </c>
      <c r="T185" s="3">
        <f t="shared" si="642"/>
        <v>0</v>
      </c>
      <c r="U185" s="3">
        <f t="shared" si="642"/>
        <v>0</v>
      </c>
      <c r="V185" s="3">
        <f t="shared" si="642"/>
        <v>0</v>
      </c>
      <c r="W185" s="3">
        <f t="shared" si="642"/>
        <v>0</v>
      </c>
      <c r="X185" s="3">
        <f t="shared" si="642"/>
        <v>0</v>
      </c>
      <c r="Y185" s="3">
        <f t="shared" si="642"/>
        <v>0</v>
      </c>
      <c r="Z185" s="3">
        <f t="shared" si="642"/>
        <v>0</v>
      </c>
      <c r="AA185" s="3">
        <f t="shared" si="642"/>
        <v>0</v>
      </c>
      <c r="AB185" s="3">
        <f t="shared" si="642"/>
        <v>0</v>
      </c>
      <c r="AC185" s="3">
        <f t="shared" si="642"/>
        <v>0</v>
      </c>
      <c r="AD185" s="143">
        <f t="shared" si="642"/>
        <v>0</v>
      </c>
      <c r="AE185" s="67">
        <f t="shared" si="620"/>
        <v>0</v>
      </c>
      <c r="AG185" s="573"/>
      <c r="AH185" s="186" t="s">
        <v>55</v>
      </c>
      <c r="AI185" s="3">
        <f t="shared" ref="AI185:AT185" si="643">AI9+AI121</f>
        <v>0</v>
      </c>
      <c r="AJ185" s="3">
        <f t="shared" si="643"/>
        <v>0</v>
      </c>
      <c r="AK185" s="3">
        <f t="shared" si="643"/>
        <v>0</v>
      </c>
      <c r="AL185" s="3">
        <f t="shared" si="643"/>
        <v>0</v>
      </c>
      <c r="AM185" s="3">
        <f t="shared" si="643"/>
        <v>0</v>
      </c>
      <c r="AN185" s="3">
        <f t="shared" si="643"/>
        <v>0</v>
      </c>
      <c r="AO185" s="3">
        <f t="shared" si="643"/>
        <v>0</v>
      </c>
      <c r="AP185" s="3">
        <f t="shared" si="643"/>
        <v>0</v>
      </c>
      <c r="AQ185" s="3">
        <f t="shared" si="643"/>
        <v>0</v>
      </c>
      <c r="AR185" s="3">
        <f t="shared" si="643"/>
        <v>0</v>
      </c>
      <c r="AS185" s="3">
        <f t="shared" si="643"/>
        <v>0</v>
      </c>
      <c r="AT185" s="143">
        <f t="shared" si="643"/>
        <v>0</v>
      </c>
      <c r="AU185" s="67">
        <f t="shared" si="622"/>
        <v>0</v>
      </c>
      <c r="AW185" s="573"/>
      <c r="AX185" s="186" t="s">
        <v>55</v>
      </c>
      <c r="AY185" s="3">
        <f t="shared" ref="AY185:BJ185" si="644">AY9+AY121</f>
        <v>0</v>
      </c>
      <c r="AZ185" s="3">
        <f t="shared" si="644"/>
        <v>0</v>
      </c>
      <c r="BA185" s="3">
        <f t="shared" si="644"/>
        <v>0</v>
      </c>
      <c r="BB185" s="3">
        <f t="shared" si="644"/>
        <v>0</v>
      </c>
      <c r="BC185" s="3">
        <f t="shared" si="644"/>
        <v>0</v>
      </c>
      <c r="BD185" s="3">
        <f t="shared" si="644"/>
        <v>0</v>
      </c>
      <c r="BE185" s="3">
        <f t="shared" si="644"/>
        <v>0</v>
      </c>
      <c r="BF185" s="3">
        <f t="shared" si="644"/>
        <v>0</v>
      </c>
      <c r="BG185" s="3">
        <f t="shared" si="644"/>
        <v>0</v>
      </c>
      <c r="BH185" s="3">
        <f t="shared" si="644"/>
        <v>0</v>
      </c>
      <c r="BI185" s="3">
        <f t="shared" si="644"/>
        <v>0</v>
      </c>
      <c r="BJ185" s="143">
        <f t="shared" si="644"/>
        <v>0</v>
      </c>
      <c r="BK185" s="67">
        <f t="shared" si="624"/>
        <v>0</v>
      </c>
    </row>
    <row r="186" spans="1:64" x14ac:dyDescent="0.25">
      <c r="A186" s="573"/>
      <c r="B186" s="186" t="s">
        <v>54</v>
      </c>
      <c r="C186" s="3">
        <f t="shared" ref="C186:N186" si="645">C10+C122</f>
        <v>0</v>
      </c>
      <c r="D186" s="3">
        <f t="shared" si="645"/>
        <v>0</v>
      </c>
      <c r="E186" s="3">
        <f t="shared" si="645"/>
        <v>14062.173191889706</v>
      </c>
      <c r="F186" s="3">
        <f t="shared" si="645"/>
        <v>30868.185055367649</v>
      </c>
      <c r="G186" s="3">
        <f t="shared" si="645"/>
        <v>38756.721236183825</v>
      </c>
      <c r="H186" s="3">
        <f t="shared" si="645"/>
        <v>5144.6975092279408</v>
      </c>
      <c r="I186" s="3">
        <f t="shared" si="645"/>
        <v>685.95966789705881</v>
      </c>
      <c r="J186" s="3">
        <f t="shared" si="645"/>
        <v>342.9798339485294</v>
      </c>
      <c r="K186" s="3">
        <f t="shared" si="645"/>
        <v>342.9798339485294</v>
      </c>
      <c r="L186" s="3">
        <f t="shared" si="645"/>
        <v>1028.9395018455882</v>
      </c>
      <c r="M186" s="3">
        <f t="shared" si="645"/>
        <v>1714.899169742647</v>
      </c>
      <c r="N186" s="143">
        <f t="shared" si="645"/>
        <v>342.9798339485294</v>
      </c>
      <c r="O186" s="67">
        <f t="shared" si="618"/>
        <v>93290.514834000001</v>
      </c>
      <c r="Q186" s="573"/>
      <c r="R186" s="186" t="s">
        <v>54</v>
      </c>
      <c r="S186" s="3">
        <f t="shared" ref="S186:AD186" si="646">S10+S122</f>
        <v>0</v>
      </c>
      <c r="T186" s="3">
        <f t="shared" si="646"/>
        <v>0</v>
      </c>
      <c r="U186" s="3">
        <f t="shared" si="646"/>
        <v>0</v>
      </c>
      <c r="V186" s="3">
        <f t="shared" si="646"/>
        <v>0</v>
      </c>
      <c r="W186" s="3">
        <f t="shared" si="646"/>
        <v>0</v>
      </c>
      <c r="X186" s="3">
        <f t="shared" si="646"/>
        <v>0</v>
      </c>
      <c r="Y186" s="3">
        <f t="shared" si="646"/>
        <v>0</v>
      </c>
      <c r="Z186" s="3">
        <f t="shared" si="646"/>
        <v>0</v>
      </c>
      <c r="AA186" s="3">
        <f t="shared" si="646"/>
        <v>0</v>
      </c>
      <c r="AB186" s="3">
        <f t="shared" si="646"/>
        <v>0</v>
      </c>
      <c r="AC186" s="3">
        <f t="shared" si="646"/>
        <v>0</v>
      </c>
      <c r="AD186" s="143">
        <f t="shared" si="646"/>
        <v>0</v>
      </c>
      <c r="AE186" s="67">
        <f t="shared" si="620"/>
        <v>0</v>
      </c>
      <c r="AG186" s="573"/>
      <c r="AH186" s="186" t="s">
        <v>54</v>
      </c>
      <c r="AI186" s="3">
        <f t="shared" ref="AI186:AT186" si="647">AI10+AI122</f>
        <v>0</v>
      </c>
      <c r="AJ186" s="3">
        <f t="shared" si="647"/>
        <v>0</v>
      </c>
      <c r="AK186" s="3">
        <f t="shared" si="647"/>
        <v>0</v>
      </c>
      <c r="AL186" s="3">
        <f t="shared" si="647"/>
        <v>0</v>
      </c>
      <c r="AM186" s="3">
        <f t="shared" si="647"/>
        <v>0</v>
      </c>
      <c r="AN186" s="3">
        <f t="shared" si="647"/>
        <v>0</v>
      </c>
      <c r="AO186" s="3">
        <f t="shared" si="647"/>
        <v>0</v>
      </c>
      <c r="AP186" s="3">
        <f t="shared" si="647"/>
        <v>0</v>
      </c>
      <c r="AQ186" s="3">
        <f t="shared" si="647"/>
        <v>0</v>
      </c>
      <c r="AR186" s="3">
        <f t="shared" si="647"/>
        <v>0</v>
      </c>
      <c r="AS186" s="3">
        <f t="shared" si="647"/>
        <v>0</v>
      </c>
      <c r="AT186" s="143">
        <f t="shared" si="647"/>
        <v>0</v>
      </c>
      <c r="AU186" s="67">
        <f t="shared" si="622"/>
        <v>0</v>
      </c>
      <c r="AW186" s="573"/>
      <c r="AX186" s="186" t="s">
        <v>54</v>
      </c>
      <c r="AY186" s="3">
        <f t="shared" ref="AY186:BJ186" si="648">AY10+AY122</f>
        <v>0</v>
      </c>
      <c r="AZ186" s="3">
        <f t="shared" si="648"/>
        <v>0</v>
      </c>
      <c r="BA186" s="3">
        <f t="shared" si="648"/>
        <v>0</v>
      </c>
      <c r="BB186" s="3">
        <f t="shared" si="648"/>
        <v>0</v>
      </c>
      <c r="BC186" s="3">
        <f t="shared" si="648"/>
        <v>0</v>
      </c>
      <c r="BD186" s="3">
        <f t="shared" si="648"/>
        <v>0</v>
      </c>
      <c r="BE186" s="3">
        <f t="shared" si="648"/>
        <v>0</v>
      </c>
      <c r="BF186" s="3">
        <f t="shared" si="648"/>
        <v>0</v>
      </c>
      <c r="BG186" s="3">
        <f t="shared" si="648"/>
        <v>0</v>
      </c>
      <c r="BH186" s="3">
        <f t="shared" si="648"/>
        <v>0</v>
      </c>
      <c r="BI186" s="3">
        <f t="shared" si="648"/>
        <v>0</v>
      </c>
      <c r="BJ186" s="143">
        <f t="shared" si="648"/>
        <v>0</v>
      </c>
      <c r="BK186" s="67">
        <f t="shared" si="624"/>
        <v>0</v>
      </c>
    </row>
    <row r="187" spans="1:64" x14ac:dyDescent="0.25">
      <c r="A187" s="573"/>
      <c r="B187" s="186" t="s">
        <v>53</v>
      </c>
      <c r="C187" s="3">
        <f t="shared" ref="C187:N187" si="649">C11+C123</f>
        <v>0</v>
      </c>
      <c r="D187" s="3">
        <f t="shared" si="649"/>
        <v>154014.06524705878</v>
      </c>
      <c r="E187" s="3">
        <f t="shared" si="649"/>
        <v>288263.15980761423</v>
      </c>
      <c r="F187" s="3">
        <f t="shared" si="649"/>
        <v>416413.2783274285</v>
      </c>
      <c r="G187" s="3">
        <f t="shared" si="649"/>
        <v>0</v>
      </c>
      <c r="H187" s="3">
        <f t="shared" si="649"/>
        <v>163025.7543668469</v>
      </c>
      <c r="I187" s="3">
        <f t="shared" si="649"/>
        <v>202688.13121619687</v>
      </c>
      <c r="J187" s="3">
        <f t="shared" si="649"/>
        <v>36506.680294099249</v>
      </c>
      <c r="K187" s="3">
        <f t="shared" si="649"/>
        <v>178730.62227319425</v>
      </c>
      <c r="L187" s="3">
        <f t="shared" si="649"/>
        <v>244518.70238651891</v>
      </c>
      <c r="M187" s="3">
        <f t="shared" si="649"/>
        <v>192420.62738348148</v>
      </c>
      <c r="N187" s="143">
        <f t="shared" si="649"/>
        <v>169984.23011939964</v>
      </c>
      <c r="O187" s="67">
        <f t="shared" si="618"/>
        <v>2046565.2514218388</v>
      </c>
      <c r="Q187" s="573"/>
      <c r="R187" s="186" t="s">
        <v>53</v>
      </c>
      <c r="S187" s="3">
        <f t="shared" ref="S187:AD187" si="650">S11+S123</f>
        <v>0</v>
      </c>
      <c r="T187" s="3">
        <f t="shared" si="650"/>
        <v>57251.783161675339</v>
      </c>
      <c r="U187" s="3">
        <f t="shared" si="650"/>
        <v>1793869.6809817727</v>
      </c>
      <c r="V187" s="3">
        <f t="shared" si="650"/>
        <v>637229.47374396038</v>
      </c>
      <c r="W187" s="3">
        <f t="shared" si="650"/>
        <v>558004.90663431643</v>
      </c>
      <c r="X187" s="3">
        <f t="shared" si="650"/>
        <v>1059664.2585803398</v>
      </c>
      <c r="Y187" s="3">
        <f t="shared" si="650"/>
        <v>1036770.6149999999</v>
      </c>
      <c r="Z187" s="3">
        <f t="shared" si="650"/>
        <v>361767.82799999992</v>
      </c>
      <c r="AA187" s="3">
        <f t="shared" si="650"/>
        <v>0</v>
      </c>
      <c r="AB187" s="3">
        <f t="shared" si="650"/>
        <v>0</v>
      </c>
      <c r="AC187" s="3">
        <f t="shared" si="650"/>
        <v>0</v>
      </c>
      <c r="AD187" s="143">
        <f t="shared" si="650"/>
        <v>42554.509758575601</v>
      </c>
      <c r="AE187" s="67">
        <f t="shared" si="620"/>
        <v>5547113.0558606405</v>
      </c>
      <c r="AG187" s="573"/>
      <c r="AH187" s="186" t="s">
        <v>53</v>
      </c>
      <c r="AI187" s="3">
        <f t="shared" ref="AI187:AT187" si="651">AI11+AI123</f>
        <v>0</v>
      </c>
      <c r="AJ187" s="3">
        <f t="shared" si="651"/>
        <v>0</v>
      </c>
      <c r="AK187" s="3">
        <f t="shared" si="651"/>
        <v>0</v>
      </c>
      <c r="AL187" s="3">
        <f t="shared" si="651"/>
        <v>0</v>
      </c>
      <c r="AM187" s="3">
        <f t="shared" si="651"/>
        <v>0</v>
      </c>
      <c r="AN187" s="3">
        <f t="shared" si="651"/>
        <v>0</v>
      </c>
      <c r="AO187" s="3">
        <f t="shared" si="651"/>
        <v>0</v>
      </c>
      <c r="AP187" s="3">
        <f t="shared" si="651"/>
        <v>0</v>
      </c>
      <c r="AQ187" s="3">
        <f t="shared" si="651"/>
        <v>0</v>
      </c>
      <c r="AR187" s="3">
        <f t="shared" si="651"/>
        <v>0</v>
      </c>
      <c r="AS187" s="3">
        <f t="shared" si="651"/>
        <v>0</v>
      </c>
      <c r="AT187" s="143">
        <f t="shared" si="651"/>
        <v>0</v>
      </c>
      <c r="AU187" s="67">
        <f t="shared" si="622"/>
        <v>0</v>
      </c>
      <c r="AW187" s="573"/>
      <c r="AX187" s="186" t="s">
        <v>53</v>
      </c>
      <c r="AY187" s="3">
        <f t="shared" ref="AY187:BJ187" si="652">AY11+AY123</f>
        <v>0</v>
      </c>
      <c r="AZ187" s="3">
        <f t="shared" si="652"/>
        <v>0</v>
      </c>
      <c r="BA187" s="3">
        <f t="shared" si="652"/>
        <v>0</v>
      </c>
      <c r="BB187" s="3">
        <f t="shared" si="652"/>
        <v>0</v>
      </c>
      <c r="BC187" s="3">
        <f t="shared" si="652"/>
        <v>0</v>
      </c>
      <c r="BD187" s="3">
        <f t="shared" si="652"/>
        <v>0</v>
      </c>
      <c r="BE187" s="3">
        <f t="shared" si="652"/>
        <v>0</v>
      </c>
      <c r="BF187" s="3">
        <f t="shared" si="652"/>
        <v>0</v>
      </c>
      <c r="BG187" s="3">
        <f t="shared" si="652"/>
        <v>0</v>
      </c>
      <c r="BH187" s="3">
        <f t="shared" si="652"/>
        <v>0</v>
      </c>
      <c r="BI187" s="3">
        <f t="shared" si="652"/>
        <v>0</v>
      </c>
      <c r="BJ187" s="143">
        <f t="shared" si="652"/>
        <v>0</v>
      </c>
      <c r="BK187" s="67">
        <f t="shared" si="624"/>
        <v>0</v>
      </c>
    </row>
    <row r="188" spans="1:64" x14ac:dyDescent="0.25">
      <c r="A188" s="573"/>
      <c r="B188" s="186" t="s">
        <v>52</v>
      </c>
      <c r="C188" s="3">
        <f t="shared" ref="C188:N188" si="653">C12+C124</f>
        <v>0</v>
      </c>
      <c r="D188" s="3">
        <f t="shared" si="653"/>
        <v>0</v>
      </c>
      <c r="E188" s="3">
        <f t="shared" si="653"/>
        <v>0</v>
      </c>
      <c r="F188" s="3">
        <f t="shared" si="653"/>
        <v>0</v>
      </c>
      <c r="G188" s="3">
        <f t="shared" si="653"/>
        <v>0</v>
      </c>
      <c r="H188" s="3">
        <f t="shared" si="653"/>
        <v>0</v>
      </c>
      <c r="I188" s="3">
        <f t="shared" si="653"/>
        <v>0</v>
      </c>
      <c r="J188" s="3">
        <f t="shared" si="653"/>
        <v>0</v>
      </c>
      <c r="K188" s="3">
        <f t="shared" si="653"/>
        <v>0</v>
      </c>
      <c r="L188" s="3">
        <f t="shared" si="653"/>
        <v>0</v>
      </c>
      <c r="M188" s="3">
        <f t="shared" si="653"/>
        <v>0</v>
      </c>
      <c r="N188" s="143">
        <f t="shared" si="653"/>
        <v>0</v>
      </c>
      <c r="O188" s="67">
        <f t="shared" si="618"/>
        <v>0</v>
      </c>
      <c r="Q188" s="573"/>
      <c r="R188" s="186" t="s">
        <v>52</v>
      </c>
      <c r="S188" s="3">
        <f t="shared" ref="S188:AD188" si="654">S12+S124</f>
        <v>0</v>
      </c>
      <c r="T188" s="3">
        <f t="shared" si="654"/>
        <v>0</v>
      </c>
      <c r="U188" s="3">
        <f t="shared" si="654"/>
        <v>0</v>
      </c>
      <c r="V188" s="3">
        <f t="shared" si="654"/>
        <v>0</v>
      </c>
      <c r="W188" s="3">
        <f t="shared" si="654"/>
        <v>0</v>
      </c>
      <c r="X188" s="3">
        <f t="shared" si="654"/>
        <v>0</v>
      </c>
      <c r="Y188" s="3">
        <f t="shared" si="654"/>
        <v>0</v>
      </c>
      <c r="Z188" s="3">
        <f t="shared" si="654"/>
        <v>0</v>
      </c>
      <c r="AA188" s="3">
        <f t="shared" si="654"/>
        <v>0</v>
      </c>
      <c r="AB188" s="3">
        <f t="shared" si="654"/>
        <v>0</v>
      </c>
      <c r="AC188" s="3">
        <f t="shared" si="654"/>
        <v>0</v>
      </c>
      <c r="AD188" s="143">
        <f t="shared" si="654"/>
        <v>0</v>
      </c>
      <c r="AE188" s="67">
        <f t="shared" si="620"/>
        <v>0</v>
      </c>
      <c r="AG188" s="573"/>
      <c r="AH188" s="186" t="s">
        <v>52</v>
      </c>
      <c r="AI188" s="3">
        <f t="shared" ref="AI188:AT188" si="655">AI12+AI124</f>
        <v>0</v>
      </c>
      <c r="AJ188" s="3">
        <f t="shared" si="655"/>
        <v>0</v>
      </c>
      <c r="AK188" s="3">
        <f t="shared" si="655"/>
        <v>0</v>
      </c>
      <c r="AL188" s="3">
        <f t="shared" si="655"/>
        <v>0</v>
      </c>
      <c r="AM188" s="3">
        <f t="shared" si="655"/>
        <v>0</v>
      </c>
      <c r="AN188" s="3">
        <f t="shared" si="655"/>
        <v>0</v>
      </c>
      <c r="AO188" s="3">
        <f t="shared" si="655"/>
        <v>0</v>
      </c>
      <c r="AP188" s="3">
        <f t="shared" si="655"/>
        <v>0</v>
      </c>
      <c r="AQ188" s="3">
        <f t="shared" si="655"/>
        <v>0</v>
      </c>
      <c r="AR188" s="3">
        <f t="shared" si="655"/>
        <v>0</v>
      </c>
      <c r="AS188" s="3">
        <f t="shared" si="655"/>
        <v>0</v>
      </c>
      <c r="AT188" s="143">
        <f t="shared" si="655"/>
        <v>0</v>
      </c>
      <c r="AU188" s="67">
        <f t="shared" si="622"/>
        <v>0</v>
      </c>
      <c r="AW188" s="573"/>
      <c r="AX188" s="186" t="s">
        <v>52</v>
      </c>
      <c r="AY188" s="3">
        <f t="shared" ref="AY188:BJ188" si="656">AY12+AY124</f>
        <v>0</v>
      </c>
      <c r="AZ188" s="3">
        <f t="shared" si="656"/>
        <v>0</v>
      </c>
      <c r="BA188" s="3">
        <f t="shared" si="656"/>
        <v>0</v>
      </c>
      <c r="BB188" s="3">
        <f t="shared" si="656"/>
        <v>0</v>
      </c>
      <c r="BC188" s="3">
        <f t="shared" si="656"/>
        <v>0</v>
      </c>
      <c r="BD188" s="3">
        <f t="shared" si="656"/>
        <v>0</v>
      </c>
      <c r="BE188" s="3">
        <f t="shared" si="656"/>
        <v>0</v>
      </c>
      <c r="BF188" s="3">
        <f t="shared" si="656"/>
        <v>0</v>
      </c>
      <c r="BG188" s="3">
        <f t="shared" si="656"/>
        <v>0</v>
      </c>
      <c r="BH188" s="3">
        <f t="shared" si="656"/>
        <v>0</v>
      </c>
      <c r="BI188" s="3">
        <f t="shared" si="656"/>
        <v>0</v>
      </c>
      <c r="BJ188" s="143">
        <f t="shared" si="656"/>
        <v>0</v>
      </c>
      <c r="BK188" s="67">
        <f t="shared" si="624"/>
        <v>0</v>
      </c>
    </row>
    <row r="189" spans="1:64" x14ac:dyDescent="0.25">
      <c r="A189" s="573"/>
      <c r="B189" s="186" t="s">
        <v>51</v>
      </c>
      <c r="C189" s="3">
        <f t="shared" ref="C189:N189" si="657">C13+C125</f>
        <v>0</v>
      </c>
      <c r="D189" s="3">
        <f t="shared" si="657"/>
        <v>0</v>
      </c>
      <c r="E189" s="3">
        <f t="shared" si="657"/>
        <v>0</v>
      </c>
      <c r="F189" s="3">
        <f t="shared" si="657"/>
        <v>0</v>
      </c>
      <c r="G189" s="3">
        <f t="shared" si="657"/>
        <v>0</v>
      </c>
      <c r="H189" s="3">
        <f t="shared" si="657"/>
        <v>0</v>
      </c>
      <c r="I189" s="3">
        <f t="shared" si="657"/>
        <v>0</v>
      </c>
      <c r="J189" s="3">
        <f t="shared" si="657"/>
        <v>0</v>
      </c>
      <c r="K189" s="3">
        <f t="shared" si="657"/>
        <v>0</v>
      </c>
      <c r="L189" s="3">
        <f t="shared" si="657"/>
        <v>0</v>
      </c>
      <c r="M189" s="3">
        <f t="shared" si="657"/>
        <v>0</v>
      </c>
      <c r="N189" s="143">
        <f t="shared" si="657"/>
        <v>0</v>
      </c>
      <c r="O189" s="67">
        <f t="shared" si="618"/>
        <v>0</v>
      </c>
      <c r="Q189" s="573"/>
      <c r="R189" s="186" t="s">
        <v>51</v>
      </c>
      <c r="S189" s="3">
        <f t="shared" ref="S189:AD189" si="658">S13+S125</f>
        <v>0</v>
      </c>
      <c r="T189" s="3">
        <f t="shared" si="658"/>
        <v>0</v>
      </c>
      <c r="U189" s="3">
        <f t="shared" si="658"/>
        <v>0</v>
      </c>
      <c r="V189" s="3">
        <f t="shared" si="658"/>
        <v>0</v>
      </c>
      <c r="W189" s="3">
        <f t="shared" si="658"/>
        <v>0</v>
      </c>
      <c r="X189" s="3">
        <f t="shared" si="658"/>
        <v>0</v>
      </c>
      <c r="Y189" s="3">
        <f t="shared" si="658"/>
        <v>0</v>
      </c>
      <c r="Z189" s="3">
        <f t="shared" si="658"/>
        <v>0</v>
      </c>
      <c r="AA189" s="3">
        <f t="shared" si="658"/>
        <v>0</v>
      </c>
      <c r="AB189" s="3">
        <f t="shared" si="658"/>
        <v>0</v>
      </c>
      <c r="AC189" s="3">
        <f t="shared" si="658"/>
        <v>0</v>
      </c>
      <c r="AD189" s="143">
        <f t="shared" si="658"/>
        <v>0</v>
      </c>
      <c r="AE189" s="67">
        <f t="shared" si="620"/>
        <v>0</v>
      </c>
      <c r="AG189" s="573"/>
      <c r="AH189" s="186" t="s">
        <v>51</v>
      </c>
      <c r="AI189" s="3">
        <f t="shared" ref="AI189:AT189" si="659">AI13+AI125</f>
        <v>0</v>
      </c>
      <c r="AJ189" s="3">
        <f t="shared" si="659"/>
        <v>0</v>
      </c>
      <c r="AK189" s="3">
        <f t="shared" si="659"/>
        <v>0</v>
      </c>
      <c r="AL189" s="3">
        <f t="shared" si="659"/>
        <v>0</v>
      </c>
      <c r="AM189" s="3">
        <f t="shared" si="659"/>
        <v>0</v>
      </c>
      <c r="AN189" s="3">
        <f t="shared" si="659"/>
        <v>0</v>
      </c>
      <c r="AO189" s="3">
        <f t="shared" si="659"/>
        <v>0</v>
      </c>
      <c r="AP189" s="3">
        <f t="shared" si="659"/>
        <v>0</v>
      </c>
      <c r="AQ189" s="3">
        <f t="shared" si="659"/>
        <v>0</v>
      </c>
      <c r="AR189" s="3">
        <f t="shared" si="659"/>
        <v>0</v>
      </c>
      <c r="AS189" s="3">
        <f t="shared" si="659"/>
        <v>0</v>
      </c>
      <c r="AT189" s="143">
        <f t="shared" si="659"/>
        <v>0</v>
      </c>
      <c r="AU189" s="67">
        <f t="shared" si="622"/>
        <v>0</v>
      </c>
      <c r="AW189" s="573"/>
      <c r="AX189" s="186" t="s">
        <v>51</v>
      </c>
      <c r="AY189" s="3">
        <f t="shared" ref="AY189:BJ189" si="660">AY13+AY125</f>
        <v>0</v>
      </c>
      <c r="AZ189" s="3">
        <f t="shared" si="660"/>
        <v>0</v>
      </c>
      <c r="BA189" s="3">
        <f t="shared" si="660"/>
        <v>0</v>
      </c>
      <c r="BB189" s="3">
        <f t="shared" si="660"/>
        <v>0</v>
      </c>
      <c r="BC189" s="3">
        <f t="shared" si="660"/>
        <v>0</v>
      </c>
      <c r="BD189" s="3">
        <f t="shared" si="660"/>
        <v>0</v>
      </c>
      <c r="BE189" s="3">
        <f t="shared" si="660"/>
        <v>0</v>
      </c>
      <c r="BF189" s="3">
        <f t="shared" si="660"/>
        <v>0</v>
      </c>
      <c r="BG189" s="3">
        <f t="shared" si="660"/>
        <v>0</v>
      </c>
      <c r="BH189" s="3">
        <f t="shared" si="660"/>
        <v>0</v>
      </c>
      <c r="BI189" s="3">
        <f t="shared" si="660"/>
        <v>0</v>
      </c>
      <c r="BJ189" s="143">
        <f t="shared" si="660"/>
        <v>0</v>
      </c>
      <c r="BK189" s="67">
        <f t="shared" si="624"/>
        <v>0</v>
      </c>
    </row>
    <row r="190" spans="1:64" x14ac:dyDescent="0.25">
      <c r="A190" s="573"/>
      <c r="B190" s="186" t="s">
        <v>50</v>
      </c>
      <c r="C190" s="3">
        <f t="shared" ref="C190:N190" si="661">C14+C126</f>
        <v>0</v>
      </c>
      <c r="D190" s="3">
        <f t="shared" si="661"/>
        <v>0</v>
      </c>
      <c r="E190" s="3">
        <f t="shared" si="661"/>
        <v>0</v>
      </c>
      <c r="F190" s="3">
        <f t="shared" si="661"/>
        <v>0</v>
      </c>
      <c r="G190" s="3">
        <f t="shared" si="661"/>
        <v>0</v>
      </c>
      <c r="H190" s="3">
        <f t="shared" si="661"/>
        <v>0</v>
      </c>
      <c r="I190" s="3">
        <f t="shared" si="661"/>
        <v>0</v>
      </c>
      <c r="J190" s="3">
        <f t="shared" si="661"/>
        <v>0</v>
      </c>
      <c r="K190" s="3">
        <f t="shared" si="661"/>
        <v>0</v>
      </c>
      <c r="L190" s="3">
        <f t="shared" si="661"/>
        <v>0</v>
      </c>
      <c r="M190" s="3">
        <f t="shared" si="661"/>
        <v>0</v>
      </c>
      <c r="N190" s="143">
        <f t="shared" si="661"/>
        <v>0</v>
      </c>
      <c r="O190" s="67">
        <f t="shared" si="618"/>
        <v>0</v>
      </c>
      <c r="Q190" s="573"/>
      <c r="R190" s="186" t="s">
        <v>50</v>
      </c>
      <c r="S190" s="3">
        <f t="shared" ref="S190:AD190" si="662">S14+S126</f>
        <v>0</v>
      </c>
      <c r="T190" s="3">
        <f t="shared" si="662"/>
        <v>0</v>
      </c>
      <c r="U190" s="3">
        <f t="shared" si="662"/>
        <v>0</v>
      </c>
      <c r="V190" s="3">
        <f t="shared" si="662"/>
        <v>0</v>
      </c>
      <c r="W190" s="3">
        <f t="shared" si="662"/>
        <v>0</v>
      </c>
      <c r="X190" s="3">
        <f t="shared" si="662"/>
        <v>0</v>
      </c>
      <c r="Y190" s="3">
        <f t="shared" si="662"/>
        <v>0</v>
      </c>
      <c r="Z190" s="3">
        <f t="shared" si="662"/>
        <v>0</v>
      </c>
      <c r="AA190" s="3">
        <f t="shared" si="662"/>
        <v>0</v>
      </c>
      <c r="AB190" s="3">
        <f t="shared" si="662"/>
        <v>0</v>
      </c>
      <c r="AC190" s="3">
        <f t="shared" si="662"/>
        <v>0</v>
      </c>
      <c r="AD190" s="143">
        <f t="shared" si="662"/>
        <v>0</v>
      </c>
      <c r="AE190" s="67">
        <f t="shared" si="620"/>
        <v>0</v>
      </c>
      <c r="AG190" s="573"/>
      <c r="AH190" s="186" t="s">
        <v>50</v>
      </c>
      <c r="AI190" s="3">
        <f t="shared" ref="AI190:AT190" si="663">AI14+AI126</f>
        <v>0</v>
      </c>
      <c r="AJ190" s="3">
        <f t="shared" si="663"/>
        <v>0</v>
      </c>
      <c r="AK190" s="3">
        <f t="shared" si="663"/>
        <v>0</v>
      </c>
      <c r="AL190" s="3">
        <f t="shared" si="663"/>
        <v>0</v>
      </c>
      <c r="AM190" s="3">
        <f t="shared" si="663"/>
        <v>0</v>
      </c>
      <c r="AN190" s="3">
        <f t="shared" si="663"/>
        <v>0</v>
      </c>
      <c r="AO190" s="3">
        <f t="shared" si="663"/>
        <v>0</v>
      </c>
      <c r="AP190" s="3">
        <f t="shared" si="663"/>
        <v>0</v>
      </c>
      <c r="AQ190" s="3">
        <f t="shared" si="663"/>
        <v>0</v>
      </c>
      <c r="AR190" s="3">
        <f t="shared" si="663"/>
        <v>0</v>
      </c>
      <c r="AS190" s="3">
        <f t="shared" si="663"/>
        <v>0</v>
      </c>
      <c r="AT190" s="143">
        <f t="shared" si="663"/>
        <v>0</v>
      </c>
      <c r="AU190" s="67">
        <f t="shared" si="622"/>
        <v>0</v>
      </c>
      <c r="AW190" s="573"/>
      <c r="AX190" s="186" t="s">
        <v>50</v>
      </c>
      <c r="AY190" s="3">
        <f t="shared" ref="AY190:BJ190" si="664">AY14+AY126</f>
        <v>0</v>
      </c>
      <c r="AZ190" s="3">
        <f t="shared" si="664"/>
        <v>0</v>
      </c>
      <c r="BA190" s="3">
        <f t="shared" si="664"/>
        <v>0</v>
      </c>
      <c r="BB190" s="3">
        <f t="shared" si="664"/>
        <v>0</v>
      </c>
      <c r="BC190" s="3">
        <f t="shared" si="664"/>
        <v>0</v>
      </c>
      <c r="BD190" s="3">
        <f t="shared" si="664"/>
        <v>0</v>
      </c>
      <c r="BE190" s="3">
        <f t="shared" si="664"/>
        <v>0</v>
      </c>
      <c r="BF190" s="3">
        <f t="shared" si="664"/>
        <v>0</v>
      </c>
      <c r="BG190" s="3">
        <f t="shared" si="664"/>
        <v>0</v>
      </c>
      <c r="BH190" s="3">
        <f t="shared" si="664"/>
        <v>0</v>
      </c>
      <c r="BI190" s="3">
        <f t="shared" si="664"/>
        <v>0</v>
      </c>
      <c r="BJ190" s="143">
        <f t="shared" si="664"/>
        <v>0</v>
      </c>
      <c r="BK190" s="67">
        <f t="shared" si="624"/>
        <v>0</v>
      </c>
    </row>
    <row r="191" spans="1:64" x14ac:dyDescent="0.25">
      <c r="A191" s="573"/>
      <c r="B191" s="186" t="s">
        <v>49</v>
      </c>
      <c r="C191" s="3">
        <f t="shared" ref="C191:N191" si="665">C15+C127</f>
        <v>0</v>
      </c>
      <c r="D191" s="3">
        <f t="shared" si="665"/>
        <v>0</v>
      </c>
      <c r="E191" s="3">
        <f t="shared" si="665"/>
        <v>0</v>
      </c>
      <c r="F191" s="3">
        <f t="shared" si="665"/>
        <v>0</v>
      </c>
      <c r="G191" s="3">
        <f t="shared" si="665"/>
        <v>0</v>
      </c>
      <c r="H191" s="3">
        <f t="shared" si="665"/>
        <v>0</v>
      </c>
      <c r="I191" s="3">
        <f t="shared" si="665"/>
        <v>0</v>
      </c>
      <c r="J191" s="3">
        <f t="shared" si="665"/>
        <v>0</v>
      </c>
      <c r="K191" s="3">
        <f t="shared" si="665"/>
        <v>0</v>
      </c>
      <c r="L191" s="3">
        <f t="shared" si="665"/>
        <v>0</v>
      </c>
      <c r="M191" s="3">
        <f t="shared" si="665"/>
        <v>0</v>
      </c>
      <c r="N191" s="143">
        <f t="shared" si="665"/>
        <v>0</v>
      </c>
      <c r="O191" s="67">
        <f t="shared" si="618"/>
        <v>0</v>
      </c>
      <c r="Q191" s="573"/>
      <c r="R191" s="186" t="s">
        <v>49</v>
      </c>
      <c r="S191" s="3">
        <f t="shared" ref="S191:AD191" si="666">S15+S127</f>
        <v>0</v>
      </c>
      <c r="T191" s="3">
        <f t="shared" si="666"/>
        <v>0</v>
      </c>
      <c r="U191" s="3">
        <f t="shared" si="666"/>
        <v>0</v>
      </c>
      <c r="V191" s="3">
        <f t="shared" si="666"/>
        <v>0</v>
      </c>
      <c r="W191" s="3">
        <f t="shared" si="666"/>
        <v>0</v>
      </c>
      <c r="X191" s="3">
        <f t="shared" si="666"/>
        <v>0</v>
      </c>
      <c r="Y191" s="3">
        <f t="shared" si="666"/>
        <v>0</v>
      </c>
      <c r="Z191" s="3">
        <f t="shared" si="666"/>
        <v>0</v>
      </c>
      <c r="AA191" s="3">
        <f t="shared" si="666"/>
        <v>0</v>
      </c>
      <c r="AB191" s="3">
        <f t="shared" si="666"/>
        <v>0</v>
      </c>
      <c r="AC191" s="3">
        <f t="shared" si="666"/>
        <v>0</v>
      </c>
      <c r="AD191" s="143">
        <f t="shared" si="666"/>
        <v>0</v>
      </c>
      <c r="AE191" s="67">
        <f t="shared" si="620"/>
        <v>0</v>
      </c>
      <c r="AG191" s="573"/>
      <c r="AH191" s="186" t="s">
        <v>49</v>
      </c>
      <c r="AI191" s="3">
        <f t="shared" ref="AI191:AT191" si="667">AI15+AI127</f>
        <v>0</v>
      </c>
      <c r="AJ191" s="3">
        <f t="shared" si="667"/>
        <v>0</v>
      </c>
      <c r="AK191" s="3">
        <f t="shared" si="667"/>
        <v>0</v>
      </c>
      <c r="AL191" s="3">
        <f t="shared" si="667"/>
        <v>0</v>
      </c>
      <c r="AM191" s="3">
        <f t="shared" si="667"/>
        <v>0</v>
      </c>
      <c r="AN191" s="3">
        <f t="shared" si="667"/>
        <v>0</v>
      </c>
      <c r="AO191" s="3">
        <f t="shared" si="667"/>
        <v>0</v>
      </c>
      <c r="AP191" s="3">
        <f t="shared" si="667"/>
        <v>0</v>
      </c>
      <c r="AQ191" s="3">
        <f t="shared" si="667"/>
        <v>0</v>
      </c>
      <c r="AR191" s="3">
        <f t="shared" si="667"/>
        <v>0</v>
      </c>
      <c r="AS191" s="3">
        <f t="shared" si="667"/>
        <v>0</v>
      </c>
      <c r="AT191" s="143">
        <f t="shared" si="667"/>
        <v>0</v>
      </c>
      <c r="AU191" s="67">
        <f t="shared" si="622"/>
        <v>0</v>
      </c>
      <c r="AW191" s="573"/>
      <c r="AX191" s="186" t="s">
        <v>49</v>
      </c>
      <c r="AY191" s="3">
        <f t="shared" ref="AY191:BJ191" si="668">AY15+AY127</f>
        <v>0</v>
      </c>
      <c r="AZ191" s="3">
        <f t="shared" si="668"/>
        <v>0</v>
      </c>
      <c r="BA191" s="3">
        <f t="shared" si="668"/>
        <v>0</v>
      </c>
      <c r="BB191" s="3">
        <f t="shared" si="668"/>
        <v>0</v>
      </c>
      <c r="BC191" s="3">
        <f t="shared" si="668"/>
        <v>0</v>
      </c>
      <c r="BD191" s="3">
        <f t="shared" si="668"/>
        <v>0</v>
      </c>
      <c r="BE191" s="3">
        <f t="shared" si="668"/>
        <v>0</v>
      </c>
      <c r="BF191" s="3">
        <f t="shared" si="668"/>
        <v>0</v>
      </c>
      <c r="BG191" s="3">
        <f t="shared" si="668"/>
        <v>0</v>
      </c>
      <c r="BH191" s="3">
        <f t="shared" si="668"/>
        <v>0</v>
      </c>
      <c r="BI191" s="3">
        <f t="shared" si="668"/>
        <v>0</v>
      </c>
      <c r="BJ191" s="143">
        <f t="shared" si="668"/>
        <v>0</v>
      </c>
      <c r="BK191" s="67">
        <f t="shared" si="624"/>
        <v>0</v>
      </c>
    </row>
    <row r="192" spans="1:64" ht="15.75" thickBot="1" x14ac:dyDescent="0.3">
      <c r="A192" s="574"/>
      <c r="B192" s="186" t="s">
        <v>48</v>
      </c>
      <c r="C192" s="3">
        <f t="shared" ref="C192:N192" si="669">C16+C128</f>
        <v>0</v>
      </c>
      <c r="D192" s="3">
        <f t="shared" si="669"/>
        <v>0</v>
      </c>
      <c r="E192" s="3">
        <f t="shared" si="669"/>
        <v>0</v>
      </c>
      <c r="F192" s="3">
        <f t="shared" si="669"/>
        <v>0</v>
      </c>
      <c r="G192" s="3">
        <f t="shared" si="669"/>
        <v>0</v>
      </c>
      <c r="H192" s="3">
        <f t="shared" si="669"/>
        <v>0</v>
      </c>
      <c r="I192" s="3">
        <f t="shared" si="669"/>
        <v>0</v>
      </c>
      <c r="J192" s="3">
        <f t="shared" si="669"/>
        <v>0</v>
      </c>
      <c r="K192" s="3">
        <f t="shared" si="669"/>
        <v>0</v>
      </c>
      <c r="L192" s="3">
        <f t="shared" si="669"/>
        <v>0</v>
      </c>
      <c r="M192" s="3">
        <f t="shared" si="669"/>
        <v>0</v>
      </c>
      <c r="N192" s="143">
        <f t="shared" si="669"/>
        <v>0</v>
      </c>
      <c r="O192" s="67">
        <f t="shared" si="618"/>
        <v>0</v>
      </c>
      <c r="P192" s="285" t="s">
        <v>152</v>
      </c>
      <c r="Q192" s="574"/>
      <c r="R192" s="186" t="s">
        <v>48</v>
      </c>
      <c r="S192" s="3">
        <f t="shared" ref="S192:AD192" si="670">S16+S128</f>
        <v>0</v>
      </c>
      <c r="T192" s="3">
        <f t="shared" si="670"/>
        <v>0</v>
      </c>
      <c r="U192" s="3">
        <f t="shared" si="670"/>
        <v>0</v>
      </c>
      <c r="V192" s="3">
        <f t="shared" si="670"/>
        <v>0</v>
      </c>
      <c r="W192" s="3">
        <f t="shared" si="670"/>
        <v>0</v>
      </c>
      <c r="X192" s="3">
        <f t="shared" si="670"/>
        <v>0</v>
      </c>
      <c r="Y192" s="3">
        <f t="shared" si="670"/>
        <v>0</v>
      </c>
      <c r="Z192" s="3">
        <f t="shared" si="670"/>
        <v>0</v>
      </c>
      <c r="AA192" s="3">
        <f t="shared" si="670"/>
        <v>0</v>
      </c>
      <c r="AB192" s="3">
        <f t="shared" si="670"/>
        <v>0</v>
      </c>
      <c r="AC192" s="3">
        <f t="shared" si="670"/>
        <v>0</v>
      </c>
      <c r="AD192" s="143">
        <f t="shared" si="670"/>
        <v>0</v>
      </c>
      <c r="AE192" s="67">
        <f t="shared" si="620"/>
        <v>0</v>
      </c>
      <c r="AF192" s="285" t="s">
        <v>152</v>
      </c>
      <c r="AG192" s="574"/>
      <c r="AH192" s="186" t="s">
        <v>48</v>
      </c>
      <c r="AI192" s="3">
        <f t="shared" ref="AI192:AT192" si="671">AI16+AI128</f>
        <v>0</v>
      </c>
      <c r="AJ192" s="3">
        <f t="shared" si="671"/>
        <v>0</v>
      </c>
      <c r="AK192" s="3">
        <f t="shared" si="671"/>
        <v>0</v>
      </c>
      <c r="AL192" s="3">
        <f t="shared" si="671"/>
        <v>0</v>
      </c>
      <c r="AM192" s="3">
        <f t="shared" si="671"/>
        <v>0</v>
      </c>
      <c r="AN192" s="3">
        <f t="shared" si="671"/>
        <v>0</v>
      </c>
      <c r="AO192" s="3">
        <f t="shared" si="671"/>
        <v>0</v>
      </c>
      <c r="AP192" s="3">
        <f t="shared" si="671"/>
        <v>0</v>
      </c>
      <c r="AQ192" s="3">
        <f t="shared" si="671"/>
        <v>0</v>
      </c>
      <c r="AR192" s="3">
        <f t="shared" si="671"/>
        <v>0</v>
      </c>
      <c r="AS192" s="3">
        <f t="shared" si="671"/>
        <v>0</v>
      </c>
      <c r="AT192" s="143">
        <f t="shared" si="671"/>
        <v>0</v>
      </c>
      <c r="AU192" s="67">
        <f t="shared" si="622"/>
        <v>0</v>
      </c>
      <c r="AV192" s="285" t="s">
        <v>152</v>
      </c>
      <c r="AW192" s="574"/>
      <c r="AX192" s="186" t="s">
        <v>48</v>
      </c>
      <c r="AY192" s="3">
        <f t="shared" ref="AY192:BJ192" si="672">AY16+AY128</f>
        <v>0</v>
      </c>
      <c r="AZ192" s="3">
        <f t="shared" si="672"/>
        <v>0</v>
      </c>
      <c r="BA192" s="3">
        <f t="shared" si="672"/>
        <v>0</v>
      </c>
      <c r="BB192" s="3">
        <f t="shared" si="672"/>
        <v>0</v>
      </c>
      <c r="BC192" s="3">
        <f t="shared" si="672"/>
        <v>0</v>
      </c>
      <c r="BD192" s="3">
        <f t="shared" si="672"/>
        <v>0</v>
      </c>
      <c r="BE192" s="3">
        <f t="shared" si="672"/>
        <v>0</v>
      </c>
      <c r="BF192" s="3">
        <f t="shared" si="672"/>
        <v>0</v>
      </c>
      <c r="BG192" s="3">
        <f t="shared" si="672"/>
        <v>0</v>
      </c>
      <c r="BH192" s="3">
        <f t="shared" si="672"/>
        <v>0</v>
      </c>
      <c r="BI192" s="3">
        <f t="shared" si="672"/>
        <v>0</v>
      </c>
      <c r="BJ192" s="143">
        <f t="shared" si="672"/>
        <v>0</v>
      </c>
      <c r="BK192" s="67">
        <f t="shared" si="624"/>
        <v>0</v>
      </c>
      <c r="BL192" s="285" t="s">
        <v>152</v>
      </c>
    </row>
    <row r="193" spans="1:64" ht="15.75" thickBot="1" x14ac:dyDescent="0.3">
      <c r="B193" s="187" t="s">
        <v>42</v>
      </c>
      <c r="C193" s="178">
        <f>SUM(C180:C192)</f>
        <v>0</v>
      </c>
      <c r="D193" s="178">
        <f t="shared" ref="D193" si="673">SUM(D180:D192)</f>
        <v>154014.06524705878</v>
      </c>
      <c r="E193" s="178">
        <f t="shared" ref="E193" si="674">SUM(E180:E192)</f>
        <v>302805.05543449469</v>
      </c>
      <c r="F193" s="178">
        <f t="shared" ref="F193" si="675">SUM(F180:F192)</f>
        <v>447281.46338279615</v>
      </c>
      <c r="G193" s="178">
        <f t="shared" ref="G193" si="676">SUM(G180:G192)</f>
        <v>38830.524687720863</v>
      </c>
      <c r="H193" s="178">
        <f t="shared" ref="H193" si="677">SUM(H180:H192)</f>
        <v>171491.60719524149</v>
      </c>
      <c r="I193" s="178">
        <f t="shared" ref="I193" si="678">SUM(I180:I192)</f>
        <v>206400.03239711243</v>
      </c>
      <c r="J193" s="178">
        <f t="shared" ref="J193" si="679">SUM(J180:J192)</f>
        <v>37550.792917649633</v>
      </c>
      <c r="K193" s="178">
        <f t="shared" ref="K193" si="680">SUM(K180:K192)</f>
        <v>181029.39357287425</v>
      </c>
      <c r="L193" s="178">
        <f t="shared" ref="L193" si="681">SUM(L180:L192)</f>
        <v>247540.33507986451</v>
      </c>
      <c r="M193" s="178">
        <f t="shared" ref="M193" si="682">SUM(M180:M192)</f>
        <v>195316.38177781671</v>
      </c>
      <c r="N193" s="189">
        <f t="shared" ref="N193" si="683">SUM(N180:N192)</f>
        <v>173537.66009520928</v>
      </c>
      <c r="O193" s="70">
        <f t="shared" si="618"/>
        <v>2155797.311787839</v>
      </c>
      <c r="P193" s="284">
        <f>SUM(C4:N16,C116:N128)</f>
        <v>2155797.3117878386</v>
      </c>
      <c r="Q193" s="71"/>
      <c r="R193" s="187" t="s">
        <v>42</v>
      </c>
      <c r="S193" s="178">
        <f>SUM(S180:S192)</f>
        <v>0</v>
      </c>
      <c r="T193" s="178">
        <f t="shared" ref="T193" si="684">SUM(T180:T192)</f>
        <v>57251.783161675339</v>
      </c>
      <c r="U193" s="178">
        <f t="shared" ref="U193" si="685">SUM(U180:U192)</f>
        <v>1793869.6809817727</v>
      </c>
      <c r="V193" s="178">
        <f t="shared" ref="V193" si="686">SUM(V180:V192)</f>
        <v>637229.47374396038</v>
      </c>
      <c r="W193" s="178">
        <f t="shared" ref="W193" si="687">SUM(W180:W192)</f>
        <v>558004.90663431643</v>
      </c>
      <c r="X193" s="178">
        <f t="shared" ref="X193" si="688">SUM(X180:X192)</f>
        <v>1059664.2585803398</v>
      </c>
      <c r="Y193" s="178">
        <f t="shared" ref="Y193" si="689">SUM(Y180:Y192)</f>
        <v>1036770.6149999999</v>
      </c>
      <c r="Z193" s="178">
        <f t="shared" ref="Z193" si="690">SUM(Z180:Z192)</f>
        <v>361767.82799999992</v>
      </c>
      <c r="AA193" s="178">
        <f t="shared" ref="AA193" si="691">SUM(AA180:AA192)</f>
        <v>0</v>
      </c>
      <c r="AB193" s="178">
        <f t="shared" ref="AB193" si="692">SUM(AB180:AB192)</f>
        <v>0</v>
      </c>
      <c r="AC193" s="178">
        <f t="shared" ref="AC193" si="693">SUM(AC180:AC192)</f>
        <v>0</v>
      </c>
      <c r="AD193" s="189">
        <f t="shared" ref="AD193" si="694">SUM(AD180:AD192)</f>
        <v>42554.509758575601</v>
      </c>
      <c r="AE193" s="70">
        <f t="shared" si="620"/>
        <v>5547113.0558606405</v>
      </c>
      <c r="AF193" s="284">
        <f>SUM(S4:AD16,S116:AD128)</f>
        <v>5547113.0558606405</v>
      </c>
      <c r="AG193" s="71"/>
      <c r="AH193" s="187" t="s">
        <v>42</v>
      </c>
      <c r="AI193" s="178">
        <f>SUM(AI180:AI192)</f>
        <v>0</v>
      </c>
      <c r="AJ193" s="178">
        <f t="shared" ref="AJ193" si="695">SUM(AJ180:AJ192)</f>
        <v>0</v>
      </c>
      <c r="AK193" s="178">
        <f t="shared" ref="AK193" si="696">SUM(AK180:AK192)</f>
        <v>0</v>
      </c>
      <c r="AL193" s="178">
        <f t="shared" ref="AL193" si="697">SUM(AL180:AL192)</f>
        <v>0</v>
      </c>
      <c r="AM193" s="178">
        <f t="shared" ref="AM193" si="698">SUM(AM180:AM192)</f>
        <v>0</v>
      </c>
      <c r="AN193" s="178">
        <f t="shared" ref="AN193" si="699">SUM(AN180:AN192)</f>
        <v>0</v>
      </c>
      <c r="AO193" s="178">
        <f t="shared" ref="AO193" si="700">SUM(AO180:AO192)</f>
        <v>0</v>
      </c>
      <c r="AP193" s="178">
        <f t="shared" ref="AP193" si="701">SUM(AP180:AP192)</f>
        <v>0</v>
      </c>
      <c r="AQ193" s="178">
        <f t="shared" ref="AQ193" si="702">SUM(AQ180:AQ192)</f>
        <v>0</v>
      </c>
      <c r="AR193" s="178">
        <f t="shared" ref="AR193" si="703">SUM(AR180:AR192)</f>
        <v>0</v>
      </c>
      <c r="AS193" s="178">
        <f t="shared" ref="AS193" si="704">SUM(AS180:AS192)</f>
        <v>0</v>
      </c>
      <c r="AT193" s="189">
        <f t="shared" ref="AT193" si="705">SUM(AT180:AT192)</f>
        <v>0</v>
      </c>
      <c r="AU193" s="70">
        <f t="shared" si="622"/>
        <v>0</v>
      </c>
      <c r="AV193" s="284">
        <f>SUM(AI4:AT16,AI116:AT128)</f>
        <v>0</v>
      </c>
      <c r="AW193" s="71"/>
      <c r="AX193" s="187" t="s">
        <v>42</v>
      </c>
      <c r="AY193" s="178">
        <f>SUM(AY180:AY192)</f>
        <v>0</v>
      </c>
      <c r="AZ193" s="178">
        <f t="shared" ref="AZ193" si="706">SUM(AZ180:AZ192)</f>
        <v>0</v>
      </c>
      <c r="BA193" s="178">
        <f t="shared" ref="BA193" si="707">SUM(BA180:BA192)</f>
        <v>0</v>
      </c>
      <c r="BB193" s="178">
        <f t="shared" ref="BB193" si="708">SUM(BB180:BB192)</f>
        <v>0</v>
      </c>
      <c r="BC193" s="178">
        <f t="shared" ref="BC193" si="709">SUM(BC180:BC192)</f>
        <v>0</v>
      </c>
      <c r="BD193" s="178">
        <f t="shared" ref="BD193" si="710">SUM(BD180:BD192)</f>
        <v>0</v>
      </c>
      <c r="BE193" s="178">
        <f t="shared" ref="BE193" si="711">SUM(BE180:BE192)</f>
        <v>0</v>
      </c>
      <c r="BF193" s="178">
        <f t="shared" ref="BF193" si="712">SUM(BF180:BF192)</f>
        <v>0</v>
      </c>
      <c r="BG193" s="178">
        <f t="shared" ref="BG193" si="713">SUM(BG180:BG192)</f>
        <v>0</v>
      </c>
      <c r="BH193" s="178">
        <f t="shared" ref="BH193" si="714">SUM(BH180:BH192)</f>
        <v>0</v>
      </c>
      <c r="BI193" s="178">
        <f t="shared" ref="BI193" si="715">SUM(BI180:BI192)</f>
        <v>0</v>
      </c>
      <c r="BJ193" s="189">
        <f t="shared" ref="BJ193" si="716">SUM(BJ180:BJ192)</f>
        <v>0</v>
      </c>
      <c r="BK193" s="70">
        <f t="shared" si="624"/>
        <v>0</v>
      </c>
      <c r="BL193" s="284">
        <f>SUM(AY4:BJ16,AY116:BJ128)</f>
        <v>0</v>
      </c>
    </row>
    <row r="194" spans="1:64" ht="15.75" thickBot="1" x14ac:dyDescent="0.3">
      <c r="M194" s="590" t="s">
        <v>138</v>
      </c>
      <c r="N194" s="591"/>
      <c r="O194" s="116">
        <f>O177+O193+O113</f>
        <v>23359725.675126657</v>
      </c>
      <c r="P194" s="284">
        <f>P177+P193+P113</f>
        <v>23359725.675126649</v>
      </c>
      <c r="AC194" s="590" t="s">
        <v>139</v>
      </c>
      <c r="AD194" s="591"/>
      <c r="AE194" s="116">
        <f>AE177+AE193+AE113</f>
        <v>58070937.647292122</v>
      </c>
      <c r="AF194" s="284">
        <f>AF177+AF193+AF113</f>
        <v>58070937.64729213</v>
      </c>
      <c r="AS194" s="590" t="s">
        <v>140</v>
      </c>
      <c r="AT194" s="591"/>
      <c r="AU194" s="116">
        <f>AU177+AU193+AU113</f>
        <v>25276254.464061312</v>
      </c>
      <c r="AV194" s="284">
        <f>AV177+AV193+AV113</f>
        <v>25276254.464061316</v>
      </c>
      <c r="BI194" s="590" t="s">
        <v>141</v>
      </c>
      <c r="BJ194" s="591"/>
      <c r="BK194" s="116">
        <f>BK177+BK193+BK113</f>
        <v>2392282.2325524646</v>
      </c>
      <c r="BL194" s="284">
        <f>BL177+BL193+BL113</f>
        <v>2392282.2325524646</v>
      </c>
    </row>
    <row r="197" spans="1:64" s="251" customFormat="1" x14ac:dyDescent="0.25">
      <c r="A197" s="256"/>
      <c r="B197" s="251" t="s">
        <v>60</v>
      </c>
      <c r="C197" s="252">
        <f>C164+C180+C100</f>
        <v>0</v>
      </c>
      <c r="D197" s="252">
        <f t="shared" ref="D197:O197" si="717">D164+D180+D100</f>
        <v>0</v>
      </c>
      <c r="E197" s="252">
        <f t="shared" si="717"/>
        <v>0</v>
      </c>
      <c r="F197" s="252">
        <f t="shared" si="717"/>
        <v>0</v>
      </c>
      <c r="G197" s="252">
        <f t="shared" si="717"/>
        <v>0</v>
      </c>
      <c r="H197" s="252">
        <f t="shared" si="717"/>
        <v>0</v>
      </c>
      <c r="I197" s="252">
        <f t="shared" si="717"/>
        <v>0</v>
      </c>
      <c r="J197" s="252">
        <f t="shared" si="717"/>
        <v>0</v>
      </c>
      <c r="K197" s="252">
        <f t="shared" si="717"/>
        <v>0</v>
      </c>
      <c r="L197" s="252">
        <f t="shared" si="717"/>
        <v>0</v>
      </c>
      <c r="M197" s="252">
        <f t="shared" si="717"/>
        <v>0</v>
      </c>
      <c r="N197" s="252">
        <f t="shared" si="717"/>
        <v>14519.692337945908</v>
      </c>
      <c r="O197" s="252">
        <f t="shared" si="717"/>
        <v>14519.692337945908</v>
      </c>
      <c r="R197" s="251" t="s">
        <v>60</v>
      </c>
      <c r="S197" s="252">
        <f>S164+S180+S100</f>
        <v>0</v>
      </c>
      <c r="T197" s="252">
        <f t="shared" ref="T197:AE197" si="718">T164+T180+T100</f>
        <v>0</v>
      </c>
      <c r="U197" s="252">
        <f t="shared" si="718"/>
        <v>55707.77240404598</v>
      </c>
      <c r="V197" s="252">
        <f t="shared" si="718"/>
        <v>0</v>
      </c>
      <c r="W197" s="252">
        <f t="shared" si="718"/>
        <v>0</v>
      </c>
      <c r="X197" s="252">
        <f t="shared" si="718"/>
        <v>121404.40174313846</v>
      </c>
      <c r="Y197" s="252">
        <f t="shared" si="718"/>
        <v>0</v>
      </c>
      <c r="Z197" s="252">
        <f t="shared" si="718"/>
        <v>71852</v>
      </c>
      <c r="AA197" s="252">
        <f t="shared" si="718"/>
        <v>330940</v>
      </c>
      <c r="AB197" s="252">
        <f t="shared" si="718"/>
        <v>0</v>
      </c>
      <c r="AC197" s="252">
        <f t="shared" si="718"/>
        <v>30750.2226607997</v>
      </c>
      <c r="AD197" s="252">
        <f t="shared" si="718"/>
        <v>662327.37275387521</v>
      </c>
      <c r="AE197" s="252">
        <f t="shared" si="718"/>
        <v>1272981.7695618593</v>
      </c>
      <c r="AH197" s="251" t="s">
        <v>60</v>
      </c>
      <c r="AI197" s="252">
        <f>AI164+AI180+AI100</f>
        <v>0</v>
      </c>
      <c r="AJ197" s="252">
        <f t="shared" ref="AJ197:AU197" si="719">AJ164+AJ180+AJ100</f>
        <v>0</v>
      </c>
      <c r="AK197" s="252">
        <f t="shared" si="719"/>
        <v>0</v>
      </c>
      <c r="AL197" s="252">
        <f t="shared" si="719"/>
        <v>0</v>
      </c>
      <c r="AM197" s="252">
        <f t="shared" si="719"/>
        <v>0</v>
      </c>
      <c r="AN197" s="252">
        <f t="shared" si="719"/>
        <v>230256</v>
      </c>
      <c r="AO197" s="252">
        <f t="shared" si="719"/>
        <v>0</v>
      </c>
      <c r="AP197" s="252">
        <f t="shared" si="719"/>
        <v>168275.55641193147</v>
      </c>
      <c r="AQ197" s="252">
        <f t="shared" si="719"/>
        <v>318816</v>
      </c>
      <c r="AR197" s="252">
        <f t="shared" si="719"/>
        <v>0</v>
      </c>
      <c r="AS197" s="252">
        <f t="shared" si="719"/>
        <v>0</v>
      </c>
      <c r="AT197" s="252">
        <f t="shared" si="719"/>
        <v>653873.94495911605</v>
      </c>
      <c r="AU197" s="252">
        <f t="shared" si="719"/>
        <v>1371221.5013710475</v>
      </c>
      <c r="AX197" s="251" t="s">
        <v>60</v>
      </c>
      <c r="AY197" s="252">
        <f>AY164+AY180+AY100</f>
        <v>0</v>
      </c>
      <c r="AZ197" s="252">
        <f t="shared" ref="AZ197:BK197" si="720">AZ164+AZ180+AZ100</f>
        <v>0</v>
      </c>
      <c r="BA197" s="252">
        <f t="shared" si="720"/>
        <v>0</v>
      </c>
      <c r="BB197" s="252">
        <f t="shared" si="720"/>
        <v>0</v>
      </c>
      <c r="BC197" s="252">
        <f t="shared" si="720"/>
        <v>0</v>
      </c>
      <c r="BD197" s="252">
        <f t="shared" si="720"/>
        <v>0</v>
      </c>
      <c r="BE197" s="252">
        <f t="shared" si="720"/>
        <v>0</v>
      </c>
      <c r="BF197" s="252">
        <f t="shared" si="720"/>
        <v>0</v>
      </c>
      <c r="BG197" s="252">
        <f t="shared" si="720"/>
        <v>0</v>
      </c>
      <c r="BH197" s="252">
        <f t="shared" si="720"/>
        <v>0</v>
      </c>
      <c r="BI197" s="252">
        <f t="shared" si="720"/>
        <v>0</v>
      </c>
      <c r="BJ197" s="252">
        <f t="shared" si="720"/>
        <v>0</v>
      </c>
      <c r="BK197" s="252">
        <f t="shared" si="720"/>
        <v>0</v>
      </c>
    </row>
    <row r="198" spans="1:64" s="251" customFormat="1" x14ac:dyDescent="0.25">
      <c r="A198" s="256"/>
      <c r="B198" s="251" t="s">
        <v>59</v>
      </c>
      <c r="C198" s="252">
        <f t="shared" ref="C198:O209" si="721">C165+C181+C101</f>
        <v>0</v>
      </c>
      <c r="D198" s="252">
        <f t="shared" si="721"/>
        <v>0</v>
      </c>
      <c r="E198" s="252">
        <f t="shared" si="721"/>
        <v>0</v>
      </c>
      <c r="F198" s="252">
        <f t="shared" si="721"/>
        <v>9908.2635984287535</v>
      </c>
      <c r="G198" s="252">
        <f t="shared" si="721"/>
        <v>0</v>
      </c>
      <c r="H198" s="252">
        <f t="shared" si="721"/>
        <v>0</v>
      </c>
      <c r="I198" s="252">
        <f t="shared" si="721"/>
        <v>0</v>
      </c>
      <c r="J198" s="252">
        <f t="shared" si="721"/>
        <v>0</v>
      </c>
      <c r="K198" s="252">
        <f t="shared" si="721"/>
        <v>41560.698481669708</v>
      </c>
      <c r="L198" s="252">
        <f t="shared" si="721"/>
        <v>0</v>
      </c>
      <c r="M198" s="252">
        <f t="shared" si="721"/>
        <v>0</v>
      </c>
      <c r="N198" s="252">
        <f t="shared" si="721"/>
        <v>0</v>
      </c>
      <c r="O198" s="252">
        <f t="shared" si="721"/>
        <v>51468.962080098463</v>
      </c>
      <c r="R198" s="251" t="s">
        <v>59</v>
      </c>
      <c r="S198" s="252">
        <f t="shared" ref="S198:AE198" si="722">S165+S181+S101</f>
        <v>0</v>
      </c>
      <c r="T198" s="252">
        <f t="shared" si="722"/>
        <v>0</v>
      </c>
      <c r="U198" s="252">
        <f t="shared" si="722"/>
        <v>0</v>
      </c>
      <c r="V198" s="252">
        <f t="shared" si="722"/>
        <v>0</v>
      </c>
      <c r="W198" s="252">
        <f t="shared" si="722"/>
        <v>0</v>
      </c>
      <c r="X198" s="252">
        <f t="shared" si="722"/>
        <v>0</v>
      </c>
      <c r="Y198" s="252">
        <f t="shared" si="722"/>
        <v>0</v>
      </c>
      <c r="Z198" s="252">
        <f t="shared" si="722"/>
        <v>0</v>
      </c>
      <c r="AA198" s="252">
        <f t="shared" si="722"/>
        <v>0</v>
      </c>
      <c r="AB198" s="252">
        <f t="shared" si="722"/>
        <v>0</v>
      </c>
      <c r="AC198" s="252">
        <f t="shared" si="722"/>
        <v>0</v>
      </c>
      <c r="AD198" s="252">
        <f t="shared" si="722"/>
        <v>0</v>
      </c>
      <c r="AE198" s="252">
        <f t="shared" si="722"/>
        <v>0</v>
      </c>
      <c r="AH198" s="251" t="s">
        <v>59</v>
      </c>
      <c r="AI198" s="252">
        <f t="shared" ref="AI198:AU198" si="723">AI165+AI181+AI101</f>
        <v>0</v>
      </c>
      <c r="AJ198" s="252">
        <f t="shared" si="723"/>
        <v>0</v>
      </c>
      <c r="AK198" s="252">
        <f t="shared" si="723"/>
        <v>0</v>
      </c>
      <c r="AL198" s="252">
        <f t="shared" si="723"/>
        <v>0</v>
      </c>
      <c r="AM198" s="252">
        <f t="shared" si="723"/>
        <v>0</v>
      </c>
      <c r="AN198" s="252">
        <f t="shared" si="723"/>
        <v>0</v>
      </c>
      <c r="AO198" s="252">
        <f t="shared" si="723"/>
        <v>0</v>
      </c>
      <c r="AP198" s="252">
        <f t="shared" si="723"/>
        <v>0</v>
      </c>
      <c r="AQ198" s="252">
        <f t="shared" si="723"/>
        <v>0</v>
      </c>
      <c r="AR198" s="252">
        <f t="shared" si="723"/>
        <v>0</v>
      </c>
      <c r="AS198" s="252">
        <f t="shared" si="723"/>
        <v>0</v>
      </c>
      <c r="AT198" s="252">
        <f t="shared" si="723"/>
        <v>0</v>
      </c>
      <c r="AU198" s="252">
        <f t="shared" si="723"/>
        <v>0</v>
      </c>
      <c r="AX198" s="251" t="s">
        <v>59</v>
      </c>
      <c r="AY198" s="252">
        <f t="shared" ref="AY198:BK198" si="724">AY165+AY181+AY101</f>
        <v>0</v>
      </c>
      <c r="AZ198" s="252">
        <f t="shared" si="724"/>
        <v>0</v>
      </c>
      <c r="BA198" s="252">
        <f t="shared" si="724"/>
        <v>0</v>
      </c>
      <c r="BB198" s="252">
        <f t="shared" si="724"/>
        <v>0</v>
      </c>
      <c r="BC198" s="252">
        <f t="shared" si="724"/>
        <v>0</v>
      </c>
      <c r="BD198" s="252">
        <f t="shared" si="724"/>
        <v>0</v>
      </c>
      <c r="BE198" s="252">
        <f t="shared" si="724"/>
        <v>0</v>
      </c>
      <c r="BF198" s="252">
        <f t="shared" si="724"/>
        <v>0</v>
      </c>
      <c r="BG198" s="252">
        <f t="shared" si="724"/>
        <v>0</v>
      </c>
      <c r="BH198" s="252">
        <f t="shared" si="724"/>
        <v>0</v>
      </c>
      <c r="BI198" s="252">
        <f t="shared" si="724"/>
        <v>0</v>
      </c>
      <c r="BJ198" s="252">
        <f t="shared" si="724"/>
        <v>0</v>
      </c>
      <c r="BK198" s="252">
        <f t="shared" si="724"/>
        <v>0</v>
      </c>
    </row>
    <row r="199" spans="1:64" s="251" customFormat="1" x14ac:dyDescent="0.25">
      <c r="A199" s="256"/>
      <c r="B199" s="251" t="s">
        <v>58</v>
      </c>
      <c r="C199" s="252">
        <f t="shared" si="721"/>
        <v>0</v>
      </c>
      <c r="D199" s="252">
        <f t="shared" si="721"/>
        <v>0</v>
      </c>
      <c r="E199" s="252">
        <f t="shared" si="721"/>
        <v>479.72243499074074</v>
      </c>
      <c r="F199" s="252">
        <f t="shared" si="721"/>
        <v>21395.670508517294</v>
      </c>
      <c r="G199" s="252">
        <f t="shared" si="721"/>
        <v>73.803451537037034</v>
      </c>
      <c r="H199" s="252">
        <f t="shared" si="721"/>
        <v>3321.1553191666667</v>
      </c>
      <c r="I199" s="252">
        <f t="shared" si="721"/>
        <v>3025.9415130185189</v>
      </c>
      <c r="J199" s="252">
        <f t="shared" si="721"/>
        <v>701.13278960185187</v>
      </c>
      <c r="K199" s="252">
        <f t="shared" si="721"/>
        <v>1955.7914657314816</v>
      </c>
      <c r="L199" s="252">
        <f t="shared" si="721"/>
        <v>1992.6931915000002</v>
      </c>
      <c r="M199" s="252">
        <f t="shared" si="721"/>
        <v>16530.489820891144</v>
      </c>
      <c r="N199" s="252">
        <f t="shared" si="721"/>
        <v>11768.718345268031</v>
      </c>
      <c r="O199" s="252">
        <f t="shared" si="721"/>
        <v>61245.118840222771</v>
      </c>
      <c r="R199" s="251" t="s">
        <v>58</v>
      </c>
      <c r="S199" s="252">
        <f t="shared" ref="S199:AE199" si="725">S166+S182+S102</f>
        <v>0</v>
      </c>
      <c r="T199" s="252">
        <f t="shared" si="725"/>
        <v>0</v>
      </c>
      <c r="U199" s="252">
        <f t="shared" si="725"/>
        <v>0</v>
      </c>
      <c r="V199" s="252">
        <f t="shared" si="725"/>
        <v>0</v>
      </c>
      <c r="W199" s="252">
        <f t="shared" si="725"/>
        <v>22115</v>
      </c>
      <c r="X199" s="252">
        <f t="shared" si="725"/>
        <v>0</v>
      </c>
      <c r="Y199" s="252">
        <f t="shared" si="725"/>
        <v>0</v>
      </c>
      <c r="Z199" s="252">
        <f t="shared" si="725"/>
        <v>24099.569397656582</v>
      </c>
      <c r="AA199" s="252">
        <f t="shared" si="725"/>
        <v>13334.915633827812</v>
      </c>
      <c r="AB199" s="252">
        <f t="shared" si="725"/>
        <v>12050.294483686726</v>
      </c>
      <c r="AC199" s="252">
        <f t="shared" si="725"/>
        <v>74201.823250728223</v>
      </c>
      <c r="AD199" s="252">
        <f t="shared" si="725"/>
        <v>20616.367862291325</v>
      </c>
      <c r="AE199" s="252">
        <f t="shared" si="725"/>
        <v>166417.97062819064</v>
      </c>
      <c r="AH199" s="251" t="s">
        <v>58</v>
      </c>
      <c r="AI199" s="252">
        <f t="shared" ref="AI199:AU199" si="726">AI166+AI182+AI102</f>
        <v>0</v>
      </c>
      <c r="AJ199" s="252">
        <f t="shared" si="726"/>
        <v>0</v>
      </c>
      <c r="AK199" s="252">
        <f t="shared" si="726"/>
        <v>0</v>
      </c>
      <c r="AL199" s="252">
        <f t="shared" si="726"/>
        <v>0</v>
      </c>
      <c r="AM199" s="252">
        <f t="shared" si="726"/>
        <v>0</v>
      </c>
      <c r="AN199" s="252">
        <f t="shared" si="726"/>
        <v>0</v>
      </c>
      <c r="AO199" s="252">
        <f t="shared" si="726"/>
        <v>0</v>
      </c>
      <c r="AP199" s="252">
        <f t="shared" si="726"/>
        <v>0</v>
      </c>
      <c r="AQ199" s="252">
        <f t="shared" si="726"/>
        <v>0</v>
      </c>
      <c r="AR199" s="252">
        <f t="shared" si="726"/>
        <v>0</v>
      </c>
      <c r="AS199" s="252">
        <f t="shared" si="726"/>
        <v>0</v>
      </c>
      <c r="AT199" s="252">
        <f t="shared" si="726"/>
        <v>0</v>
      </c>
      <c r="AU199" s="252">
        <f t="shared" si="726"/>
        <v>0</v>
      </c>
      <c r="AX199" s="251" t="s">
        <v>58</v>
      </c>
      <c r="AY199" s="252">
        <f t="shared" ref="AY199:BK199" si="727">AY166+AY182+AY102</f>
        <v>0</v>
      </c>
      <c r="AZ199" s="252">
        <f t="shared" si="727"/>
        <v>0</v>
      </c>
      <c r="BA199" s="252">
        <f t="shared" si="727"/>
        <v>0</v>
      </c>
      <c r="BB199" s="252">
        <f t="shared" si="727"/>
        <v>0</v>
      </c>
      <c r="BC199" s="252">
        <f t="shared" si="727"/>
        <v>0</v>
      </c>
      <c r="BD199" s="252">
        <f t="shared" si="727"/>
        <v>0</v>
      </c>
      <c r="BE199" s="252">
        <f t="shared" si="727"/>
        <v>0</v>
      </c>
      <c r="BF199" s="252">
        <f t="shared" si="727"/>
        <v>0</v>
      </c>
      <c r="BG199" s="252">
        <f t="shared" si="727"/>
        <v>0</v>
      </c>
      <c r="BH199" s="252">
        <f t="shared" si="727"/>
        <v>0</v>
      </c>
      <c r="BI199" s="252">
        <f t="shared" si="727"/>
        <v>0</v>
      </c>
      <c r="BJ199" s="252">
        <f t="shared" si="727"/>
        <v>0</v>
      </c>
      <c r="BK199" s="252">
        <f t="shared" si="727"/>
        <v>0</v>
      </c>
    </row>
    <row r="200" spans="1:64" s="251" customFormat="1" x14ac:dyDescent="0.25">
      <c r="A200" s="256"/>
      <c r="B200" s="251" t="s">
        <v>57</v>
      </c>
      <c r="C200" s="252">
        <f t="shared" si="721"/>
        <v>0</v>
      </c>
      <c r="D200" s="252">
        <f t="shared" si="721"/>
        <v>4452.3678331885221</v>
      </c>
      <c r="E200" s="252">
        <f t="shared" si="721"/>
        <v>22542.994628232682</v>
      </c>
      <c r="F200" s="252">
        <f t="shared" si="721"/>
        <v>207412.07310354064</v>
      </c>
      <c r="G200" s="252">
        <f t="shared" si="721"/>
        <v>84062.00789235413</v>
      </c>
      <c r="H200" s="252">
        <f t="shared" si="721"/>
        <v>25853.979368914879</v>
      </c>
      <c r="I200" s="252">
        <f t="shared" si="721"/>
        <v>8523.2347502680586</v>
      </c>
      <c r="J200" s="252">
        <f t="shared" si="721"/>
        <v>31998.239361605647</v>
      </c>
      <c r="K200" s="252">
        <f t="shared" si="721"/>
        <v>70841.95423116826</v>
      </c>
      <c r="L200" s="252">
        <f t="shared" si="721"/>
        <v>59050.440932251935</v>
      </c>
      <c r="M200" s="252">
        <f t="shared" si="721"/>
        <v>20861.140036861831</v>
      </c>
      <c r="N200" s="252">
        <f t="shared" si="721"/>
        <v>1240634.6030064726</v>
      </c>
      <c r="O200" s="252">
        <f t="shared" si="721"/>
        <v>1776233.0351448592</v>
      </c>
      <c r="R200" s="251" t="s">
        <v>57</v>
      </c>
      <c r="S200" s="252">
        <f t="shared" ref="S200:AE200" si="728">S167+S183+S103</f>
        <v>0</v>
      </c>
      <c r="T200" s="252">
        <f t="shared" si="728"/>
        <v>94044.186807603342</v>
      </c>
      <c r="U200" s="252">
        <f t="shared" si="728"/>
        <v>742123.84481942258</v>
      </c>
      <c r="V200" s="252">
        <f t="shared" si="728"/>
        <v>131746.15193421996</v>
      </c>
      <c r="W200" s="252">
        <f t="shared" si="728"/>
        <v>398875.21809255041</v>
      </c>
      <c r="X200" s="252">
        <f t="shared" si="728"/>
        <v>473668.60603282985</v>
      </c>
      <c r="Y200" s="252">
        <f t="shared" si="728"/>
        <v>183061.72067741802</v>
      </c>
      <c r="Z200" s="252">
        <f t="shared" si="728"/>
        <v>322353.82636855886</v>
      </c>
      <c r="AA200" s="252">
        <f t="shared" si="728"/>
        <v>880827.56410586741</v>
      </c>
      <c r="AB200" s="252">
        <f t="shared" si="728"/>
        <v>1208086.1658643009</v>
      </c>
      <c r="AC200" s="252">
        <f t="shared" si="728"/>
        <v>803076.45316950919</v>
      </c>
      <c r="AD200" s="252">
        <f t="shared" si="728"/>
        <v>2259714.9103607368</v>
      </c>
      <c r="AE200" s="252">
        <f t="shared" si="728"/>
        <v>7497578.648233017</v>
      </c>
      <c r="AH200" s="251" t="s">
        <v>57</v>
      </c>
      <c r="AI200" s="252">
        <f t="shared" ref="AI200:AU200" si="729">AI167+AI183+AI103</f>
        <v>0</v>
      </c>
      <c r="AJ200" s="252">
        <f t="shared" si="729"/>
        <v>10472.392863376526</v>
      </c>
      <c r="AK200" s="252">
        <f t="shared" si="729"/>
        <v>0</v>
      </c>
      <c r="AL200" s="252">
        <f t="shared" si="729"/>
        <v>0</v>
      </c>
      <c r="AM200" s="252">
        <f t="shared" si="729"/>
        <v>107721.20865752621</v>
      </c>
      <c r="AN200" s="252">
        <f t="shared" si="729"/>
        <v>171023.1330496562</v>
      </c>
      <c r="AO200" s="252">
        <f t="shared" si="729"/>
        <v>1676.8212720318666</v>
      </c>
      <c r="AP200" s="252">
        <f t="shared" si="729"/>
        <v>21212.147959480691</v>
      </c>
      <c r="AQ200" s="252">
        <f t="shared" si="729"/>
        <v>266001.9130476336</v>
      </c>
      <c r="AR200" s="252">
        <f t="shared" si="729"/>
        <v>12447.905751830518</v>
      </c>
      <c r="AS200" s="252">
        <f t="shared" si="729"/>
        <v>533515.87217525672</v>
      </c>
      <c r="AT200" s="252">
        <f t="shared" si="729"/>
        <v>1652510.0886709471</v>
      </c>
      <c r="AU200" s="252">
        <f t="shared" si="729"/>
        <v>2776581.4834477394</v>
      </c>
      <c r="AX200" s="251" t="s">
        <v>57</v>
      </c>
      <c r="AY200" s="252">
        <f t="shared" ref="AY200:BK200" si="730">AY167+AY183+AY103</f>
        <v>0</v>
      </c>
      <c r="AZ200" s="252">
        <f t="shared" si="730"/>
        <v>0</v>
      </c>
      <c r="BA200" s="252">
        <f t="shared" si="730"/>
        <v>0</v>
      </c>
      <c r="BB200" s="252">
        <f t="shared" si="730"/>
        <v>0</v>
      </c>
      <c r="BC200" s="252">
        <f t="shared" si="730"/>
        <v>0</v>
      </c>
      <c r="BD200" s="252">
        <f t="shared" si="730"/>
        <v>0</v>
      </c>
      <c r="BE200" s="252">
        <f t="shared" si="730"/>
        <v>0</v>
      </c>
      <c r="BF200" s="252">
        <f t="shared" si="730"/>
        <v>0</v>
      </c>
      <c r="BG200" s="252">
        <f t="shared" si="730"/>
        <v>0</v>
      </c>
      <c r="BH200" s="252">
        <f t="shared" si="730"/>
        <v>106707.30620076697</v>
      </c>
      <c r="BI200" s="252">
        <f t="shared" si="730"/>
        <v>0</v>
      </c>
      <c r="BJ200" s="252">
        <f t="shared" si="730"/>
        <v>1048169.1395128319</v>
      </c>
      <c r="BK200" s="252">
        <f t="shared" si="730"/>
        <v>1154876.445713599</v>
      </c>
    </row>
    <row r="201" spans="1:64" s="251" customFormat="1" x14ac:dyDescent="0.25">
      <c r="A201" s="256"/>
      <c r="B201" s="251" t="s">
        <v>56</v>
      </c>
      <c r="C201" s="252">
        <f t="shared" si="721"/>
        <v>0</v>
      </c>
      <c r="D201" s="252">
        <f t="shared" si="721"/>
        <v>0</v>
      </c>
      <c r="E201" s="252">
        <f t="shared" si="721"/>
        <v>0</v>
      </c>
      <c r="F201" s="252">
        <f t="shared" si="721"/>
        <v>0</v>
      </c>
      <c r="G201" s="252">
        <f t="shared" si="721"/>
        <v>0</v>
      </c>
      <c r="H201" s="252">
        <f t="shared" si="721"/>
        <v>0</v>
      </c>
      <c r="I201" s="252">
        <f t="shared" si="721"/>
        <v>0</v>
      </c>
      <c r="J201" s="252">
        <f t="shared" si="721"/>
        <v>0</v>
      </c>
      <c r="K201" s="252">
        <f t="shared" si="721"/>
        <v>0</v>
      </c>
      <c r="L201" s="252">
        <f t="shared" si="721"/>
        <v>0</v>
      </c>
      <c r="M201" s="252">
        <f t="shared" si="721"/>
        <v>0</v>
      </c>
      <c r="N201" s="252">
        <f t="shared" si="721"/>
        <v>0</v>
      </c>
      <c r="O201" s="252">
        <f t="shared" si="721"/>
        <v>0</v>
      </c>
      <c r="R201" s="251" t="s">
        <v>56</v>
      </c>
      <c r="S201" s="252">
        <f t="shared" ref="S201:AE201" si="731">S168+S184+S104</f>
        <v>0</v>
      </c>
      <c r="T201" s="252">
        <f t="shared" si="731"/>
        <v>0</v>
      </c>
      <c r="U201" s="252">
        <f t="shared" si="731"/>
        <v>0</v>
      </c>
      <c r="V201" s="252">
        <f t="shared" si="731"/>
        <v>0</v>
      </c>
      <c r="W201" s="252">
        <f t="shared" si="731"/>
        <v>0</v>
      </c>
      <c r="X201" s="252">
        <f t="shared" si="731"/>
        <v>0</v>
      </c>
      <c r="Y201" s="252">
        <f t="shared" si="731"/>
        <v>0</v>
      </c>
      <c r="Z201" s="252">
        <f t="shared" si="731"/>
        <v>0</v>
      </c>
      <c r="AA201" s="252">
        <f t="shared" si="731"/>
        <v>0</v>
      </c>
      <c r="AB201" s="252">
        <f t="shared" si="731"/>
        <v>0</v>
      </c>
      <c r="AC201" s="252">
        <f t="shared" si="731"/>
        <v>0</v>
      </c>
      <c r="AD201" s="252">
        <f t="shared" si="731"/>
        <v>0</v>
      </c>
      <c r="AE201" s="252">
        <f t="shared" si="731"/>
        <v>0</v>
      </c>
      <c r="AH201" s="251" t="s">
        <v>56</v>
      </c>
      <c r="AI201" s="252">
        <f t="shared" ref="AI201:AU201" si="732">AI168+AI184+AI104</f>
        <v>0</v>
      </c>
      <c r="AJ201" s="252">
        <f t="shared" si="732"/>
        <v>0</v>
      </c>
      <c r="AK201" s="252">
        <f t="shared" si="732"/>
        <v>0</v>
      </c>
      <c r="AL201" s="252">
        <f t="shared" si="732"/>
        <v>0</v>
      </c>
      <c r="AM201" s="252">
        <f t="shared" si="732"/>
        <v>0</v>
      </c>
      <c r="AN201" s="252">
        <f t="shared" si="732"/>
        <v>0</v>
      </c>
      <c r="AO201" s="252">
        <f t="shared" si="732"/>
        <v>0</v>
      </c>
      <c r="AP201" s="252">
        <f t="shared" si="732"/>
        <v>0</v>
      </c>
      <c r="AQ201" s="252">
        <f t="shared" si="732"/>
        <v>0</v>
      </c>
      <c r="AR201" s="252">
        <f t="shared" si="732"/>
        <v>0</v>
      </c>
      <c r="AS201" s="252">
        <f t="shared" si="732"/>
        <v>0</v>
      </c>
      <c r="AT201" s="252">
        <f t="shared" si="732"/>
        <v>0</v>
      </c>
      <c r="AU201" s="252">
        <f t="shared" si="732"/>
        <v>0</v>
      </c>
      <c r="AX201" s="251" t="s">
        <v>56</v>
      </c>
      <c r="AY201" s="252">
        <f t="shared" ref="AY201:BK201" si="733">AY168+AY184+AY104</f>
        <v>0</v>
      </c>
      <c r="AZ201" s="252">
        <f t="shared" si="733"/>
        <v>0</v>
      </c>
      <c r="BA201" s="252">
        <f t="shared" si="733"/>
        <v>0</v>
      </c>
      <c r="BB201" s="252">
        <f t="shared" si="733"/>
        <v>0</v>
      </c>
      <c r="BC201" s="252">
        <f t="shared" si="733"/>
        <v>0</v>
      </c>
      <c r="BD201" s="252">
        <f t="shared" si="733"/>
        <v>0</v>
      </c>
      <c r="BE201" s="252">
        <f t="shared" si="733"/>
        <v>0</v>
      </c>
      <c r="BF201" s="252">
        <f t="shared" si="733"/>
        <v>0</v>
      </c>
      <c r="BG201" s="252">
        <f t="shared" si="733"/>
        <v>0</v>
      </c>
      <c r="BH201" s="252">
        <f t="shared" si="733"/>
        <v>0</v>
      </c>
      <c r="BI201" s="252">
        <f t="shared" si="733"/>
        <v>0</v>
      </c>
      <c r="BJ201" s="252">
        <f t="shared" si="733"/>
        <v>0</v>
      </c>
      <c r="BK201" s="252">
        <f t="shared" si="733"/>
        <v>0</v>
      </c>
    </row>
    <row r="202" spans="1:64" s="251" customFormat="1" x14ac:dyDescent="0.25">
      <c r="A202" s="256"/>
      <c r="B202" s="251" t="s">
        <v>55</v>
      </c>
      <c r="C202" s="252">
        <f t="shared" si="721"/>
        <v>0</v>
      </c>
      <c r="D202" s="252">
        <f t="shared" si="721"/>
        <v>0</v>
      </c>
      <c r="E202" s="252">
        <f t="shared" si="721"/>
        <v>0</v>
      </c>
      <c r="F202" s="252">
        <f t="shared" si="721"/>
        <v>0</v>
      </c>
      <c r="G202" s="252">
        <f t="shared" si="721"/>
        <v>0</v>
      </c>
      <c r="H202" s="252">
        <f t="shared" si="721"/>
        <v>0</v>
      </c>
      <c r="I202" s="252">
        <f t="shared" si="721"/>
        <v>0</v>
      </c>
      <c r="J202" s="252">
        <f t="shared" si="721"/>
        <v>0</v>
      </c>
      <c r="K202" s="252">
        <f t="shared" si="721"/>
        <v>0</v>
      </c>
      <c r="L202" s="252">
        <f t="shared" si="721"/>
        <v>0</v>
      </c>
      <c r="M202" s="252">
        <f t="shared" si="721"/>
        <v>0</v>
      </c>
      <c r="N202" s="252">
        <f t="shared" si="721"/>
        <v>0</v>
      </c>
      <c r="O202" s="252">
        <f t="shared" si="721"/>
        <v>0</v>
      </c>
      <c r="R202" s="251" t="s">
        <v>55</v>
      </c>
      <c r="S202" s="252">
        <f t="shared" ref="S202:AE202" si="734">S169+S185+S105</f>
        <v>0</v>
      </c>
      <c r="T202" s="252">
        <f t="shared" si="734"/>
        <v>0</v>
      </c>
      <c r="U202" s="252">
        <f t="shared" si="734"/>
        <v>0</v>
      </c>
      <c r="V202" s="252">
        <f t="shared" si="734"/>
        <v>0</v>
      </c>
      <c r="W202" s="252">
        <f t="shared" si="734"/>
        <v>0</v>
      </c>
      <c r="X202" s="252">
        <f t="shared" si="734"/>
        <v>0</v>
      </c>
      <c r="Y202" s="252">
        <f t="shared" si="734"/>
        <v>0</v>
      </c>
      <c r="Z202" s="252">
        <f t="shared" si="734"/>
        <v>0</v>
      </c>
      <c r="AA202" s="252">
        <f t="shared" si="734"/>
        <v>0</v>
      </c>
      <c r="AB202" s="252">
        <f t="shared" si="734"/>
        <v>0</v>
      </c>
      <c r="AC202" s="252">
        <f t="shared" si="734"/>
        <v>0</v>
      </c>
      <c r="AD202" s="252">
        <f t="shared" si="734"/>
        <v>0</v>
      </c>
      <c r="AE202" s="252">
        <f t="shared" si="734"/>
        <v>0</v>
      </c>
      <c r="AH202" s="251" t="s">
        <v>55</v>
      </c>
      <c r="AI202" s="252">
        <f t="shared" ref="AI202:AU202" si="735">AI169+AI185+AI105</f>
        <v>0</v>
      </c>
      <c r="AJ202" s="252">
        <f t="shared" si="735"/>
        <v>0</v>
      </c>
      <c r="AK202" s="252">
        <f t="shared" si="735"/>
        <v>0</v>
      </c>
      <c r="AL202" s="252">
        <f t="shared" si="735"/>
        <v>0</v>
      </c>
      <c r="AM202" s="252">
        <f t="shared" si="735"/>
        <v>0</v>
      </c>
      <c r="AN202" s="252">
        <f t="shared" si="735"/>
        <v>0</v>
      </c>
      <c r="AO202" s="252">
        <f t="shared" si="735"/>
        <v>0</v>
      </c>
      <c r="AP202" s="252">
        <f t="shared" si="735"/>
        <v>0</v>
      </c>
      <c r="AQ202" s="252">
        <f t="shared" si="735"/>
        <v>0</v>
      </c>
      <c r="AR202" s="252">
        <f t="shared" si="735"/>
        <v>0</v>
      </c>
      <c r="AS202" s="252">
        <f t="shared" si="735"/>
        <v>0</v>
      </c>
      <c r="AT202" s="252">
        <f t="shared" si="735"/>
        <v>0</v>
      </c>
      <c r="AU202" s="252">
        <f t="shared" si="735"/>
        <v>0</v>
      </c>
      <c r="AX202" s="251" t="s">
        <v>55</v>
      </c>
      <c r="AY202" s="252">
        <f t="shared" ref="AY202:BK202" si="736">AY169+AY185+AY105</f>
        <v>0</v>
      </c>
      <c r="AZ202" s="252">
        <f t="shared" si="736"/>
        <v>0</v>
      </c>
      <c r="BA202" s="252">
        <f t="shared" si="736"/>
        <v>0</v>
      </c>
      <c r="BB202" s="252">
        <f t="shared" si="736"/>
        <v>0</v>
      </c>
      <c r="BC202" s="252">
        <f t="shared" si="736"/>
        <v>0</v>
      </c>
      <c r="BD202" s="252">
        <f t="shared" si="736"/>
        <v>0</v>
      </c>
      <c r="BE202" s="252">
        <f t="shared" si="736"/>
        <v>0</v>
      </c>
      <c r="BF202" s="252">
        <f t="shared" si="736"/>
        <v>0</v>
      </c>
      <c r="BG202" s="252">
        <f t="shared" si="736"/>
        <v>0</v>
      </c>
      <c r="BH202" s="252">
        <f t="shared" si="736"/>
        <v>0</v>
      </c>
      <c r="BI202" s="252">
        <f t="shared" si="736"/>
        <v>0</v>
      </c>
      <c r="BJ202" s="252">
        <f t="shared" si="736"/>
        <v>0</v>
      </c>
      <c r="BK202" s="252">
        <f t="shared" si="736"/>
        <v>0</v>
      </c>
    </row>
    <row r="203" spans="1:64" s="251" customFormat="1" x14ac:dyDescent="0.25">
      <c r="A203" s="256"/>
      <c r="B203" s="251" t="s">
        <v>54</v>
      </c>
      <c r="C203" s="252">
        <f t="shared" si="721"/>
        <v>0</v>
      </c>
      <c r="D203" s="252">
        <f t="shared" si="721"/>
        <v>0</v>
      </c>
      <c r="E203" s="252">
        <f t="shared" si="721"/>
        <v>14062.173191889706</v>
      </c>
      <c r="F203" s="252">
        <f t="shared" si="721"/>
        <v>34873.705093592194</v>
      </c>
      <c r="G203" s="252">
        <f t="shared" si="721"/>
        <v>43687.643646064345</v>
      </c>
      <c r="H203" s="252">
        <f t="shared" si="721"/>
        <v>37058.592020833676</v>
      </c>
      <c r="I203" s="252">
        <f t="shared" si="721"/>
        <v>8284.6409577022387</v>
      </c>
      <c r="J203" s="252">
        <f t="shared" si="721"/>
        <v>32042.435818760488</v>
      </c>
      <c r="K203" s="252">
        <f t="shared" si="721"/>
        <v>56885.854659420242</v>
      </c>
      <c r="L203" s="252">
        <f t="shared" si="721"/>
        <v>1028.9395018455882</v>
      </c>
      <c r="M203" s="252">
        <f t="shared" si="721"/>
        <v>386654.6111252635</v>
      </c>
      <c r="N203" s="252">
        <f t="shared" si="721"/>
        <v>1370664.144590534</v>
      </c>
      <c r="O203" s="252">
        <f t="shared" si="721"/>
        <v>1985242.7406059061</v>
      </c>
      <c r="R203" s="251" t="s">
        <v>54</v>
      </c>
      <c r="S203" s="252">
        <f t="shared" ref="S203:AE203" si="737">S170+S186+S106</f>
        <v>0</v>
      </c>
      <c r="T203" s="252">
        <f t="shared" si="737"/>
        <v>8649.0099082083507</v>
      </c>
      <c r="U203" s="252">
        <f t="shared" si="737"/>
        <v>119806.32771389549</v>
      </c>
      <c r="V203" s="252">
        <f t="shared" si="737"/>
        <v>224890.59004000446</v>
      </c>
      <c r="W203" s="252">
        <f t="shared" si="737"/>
        <v>163383.23617399082</v>
      </c>
      <c r="X203" s="252">
        <f t="shared" si="737"/>
        <v>1293779.3755032602</v>
      </c>
      <c r="Y203" s="252">
        <f t="shared" si="737"/>
        <v>107529.12559846223</v>
      </c>
      <c r="Z203" s="252">
        <f t="shared" si="737"/>
        <v>451699.34301645227</v>
      </c>
      <c r="AA203" s="252">
        <f t="shared" si="737"/>
        <v>2182071.6289900355</v>
      </c>
      <c r="AB203" s="252">
        <f t="shared" si="737"/>
        <v>1542454.3109775635</v>
      </c>
      <c r="AC203" s="252">
        <f t="shared" si="737"/>
        <v>650584.86573343573</v>
      </c>
      <c r="AD203" s="252">
        <f t="shared" si="737"/>
        <v>4999701.8066344019</v>
      </c>
      <c r="AE203" s="252">
        <f t="shared" si="737"/>
        <v>11744549.620289709</v>
      </c>
      <c r="AH203" s="251" t="s">
        <v>54</v>
      </c>
      <c r="AI203" s="252">
        <f t="shared" ref="AI203:AU203" si="738">AI170+AI186+AI106</f>
        <v>0</v>
      </c>
      <c r="AJ203" s="252">
        <f t="shared" si="738"/>
        <v>0</v>
      </c>
      <c r="AK203" s="252">
        <f t="shared" si="738"/>
        <v>20117.130083562297</v>
      </c>
      <c r="AL203" s="252">
        <f t="shared" si="738"/>
        <v>0</v>
      </c>
      <c r="AM203" s="252">
        <f t="shared" si="738"/>
        <v>44708</v>
      </c>
      <c r="AN203" s="252">
        <f t="shared" si="738"/>
        <v>131681.23410925918</v>
      </c>
      <c r="AO203" s="252">
        <f t="shared" si="738"/>
        <v>0</v>
      </c>
      <c r="AP203" s="252">
        <f t="shared" si="738"/>
        <v>71744.399999999994</v>
      </c>
      <c r="AQ203" s="252">
        <f t="shared" si="738"/>
        <v>11427.50692470829</v>
      </c>
      <c r="AR203" s="252">
        <f t="shared" si="738"/>
        <v>0</v>
      </c>
      <c r="AS203" s="252">
        <f t="shared" si="738"/>
        <v>323933.79795262089</v>
      </c>
      <c r="AT203" s="252">
        <f t="shared" si="738"/>
        <v>2637805.8930334328</v>
      </c>
      <c r="AU203" s="252">
        <f t="shared" si="738"/>
        <v>3241417.9621035834</v>
      </c>
      <c r="AX203" s="251" t="s">
        <v>54</v>
      </c>
      <c r="AY203" s="252">
        <f t="shared" ref="AY203:BK203" si="739">AY170+AY186+AY106</f>
        <v>0</v>
      </c>
      <c r="AZ203" s="252">
        <f t="shared" si="739"/>
        <v>0</v>
      </c>
      <c r="BA203" s="252">
        <f t="shared" si="739"/>
        <v>0</v>
      </c>
      <c r="BB203" s="252">
        <f t="shared" si="739"/>
        <v>0</v>
      </c>
      <c r="BC203" s="252">
        <f t="shared" si="739"/>
        <v>0</v>
      </c>
      <c r="BD203" s="252">
        <f t="shared" si="739"/>
        <v>0</v>
      </c>
      <c r="BE203" s="252">
        <f t="shared" si="739"/>
        <v>0</v>
      </c>
      <c r="BF203" s="252">
        <f t="shared" si="739"/>
        <v>0</v>
      </c>
      <c r="BG203" s="252">
        <f t="shared" si="739"/>
        <v>0</v>
      </c>
      <c r="BH203" s="252">
        <f t="shared" si="739"/>
        <v>0</v>
      </c>
      <c r="BI203" s="252">
        <f t="shared" si="739"/>
        <v>0</v>
      </c>
      <c r="BJ203" s="252">
        <f t="shared" si="739"/>
        <v>0</v>
      </c>
      <c r="BK203" s="252">
        <f t="shared" si="739"/>
        <v>0</v>
      </c>
    </row>
    <row r="204" spans="1:64" s="251" customFormat="1" x14ac:dyDescent="0.25">
      <c r="A204" s="256"/>
      <c r="B204" s="251" t="s">
        <v>53</v>
      </c>
      <c r="C204" s="252">
        <f t="shared" si="721"/>
        <v>0</v>
      </c>
      <c r="D204" s="252">
        <f t="shared" si="721"/>
        <v>545578.5456597677</v>
      </c>
      <c r="E204" s="252">
        <f t="shared" si="721"/>
        <v>1981249.1647579614</v>
      </c>
      <c r="F204" s="252">
        <f t="shared" si="721"/>
        <v>1139229.1382329348</v>
      </c>
      <c r="G204" s="252">
        <f t="shared" si="721"/>
        <v>1006644.570614093</v>
      </c>
      <c r="H204" s="252">
        <f t="shared" si="721"/>
        <v>1624017.7886117285</v>
      </c>
      <c r="I204" s="252">
        <f t="shared" si="721"/>
        <v>688693.71107732574</v>
      </c>
      <c r="J204" s="252">
        <f t="shared" si="721"/>
        <v>884490.6646685187</v>
      </c>
      <c r="K204" s="252">
        <f t="shared" si="721"/>
        <v>1768173.2113419925</v>
      </c>
      <c r="L204" s="252">
        <f t="shared" si="721"/>
        <v>999827.00276672654</v>
      </c>
      <c r="M204" s="252">
        <f t="shared" si="721"/>
        <v>1621212.9286353202</v>
      </c>
      <c r="N204" s="252">
        <f t="shared" si="721"/>
        <v>6401563.1478478573</v>
      </c>
      <c r="O204" s="252">
        <f t="shared" si="721"/>
        <v>18660679.874214225</v>
      </c>
      <c r="R204" s="251" t="s">
        <v>53</v>
      </c>
      <c r="S204" s="252">
        <f t="shared" ref="S204:AE204" si="740">S171+S187+S107</f>
        <v>0</v>
      </c>
      <c r="T204" s="252">
        <f t="shared" si="740"/>
        <v>361549.59938539512</v>
      </c>
      <c r="U204" s="252">
        <f t="shared" si="740"/>
        <v>2616598.6898410874</v>
      </c>
      <c r="V204" s="252">
        <f t="shared" si="740"/>
        <v>2085457.2974876468</v>
      </c>
      <c r="W204" s="252">
        <f t="shared" si="740"/>
        <v>1831388.8860964854</v>
      </c>
      <c r="X204" s="252">
        <f t="shared" si="740"/>
        <v>1926690.3045853162</v>
      </c>
      <c r="Y204" s="252">
        <f t="shared" si="740"/>
        <v>1563293.1321502719</v>
      </c>
      <c r="Z204" s="252">
        <f t="shared" si="740"/>
        <v>4461952.2360973293</v>
      </c>
      <c r="AA204" s="252">
        <f t="shared" si="740"/>
        <v>3307699.7150442363</v>
      </c>
      <c r="AB204" s="252">
        <f t="shared" si="740"/>
        <v>1171059.7442993333</v>
      </c>
      <c r="AC204" s="252">
        <f t="shared" si="740"/>
        <v>1487325.3315085969</v>
      </c>
      <c r="AD204" s="252">
        <f t="shared" si="740"/>
        <v>10393799.124643851</v>
      </c>
      <c r="AE204" s="252">
        <f t="shared" si="740"/>
        <v>31206814.061139546</v>
      </c>
      <c r="AH204" s="251" t="s">
        <v>53</v>
      </c>
      <c r="AI204" s="252">
        <f t="shared" ref="AI204:AU204" si="741">AI171+AI187+AI107</f>
        <v>0</v>
      </c>
      <c r="AJ204" s="252">
        <f t="shared" si="741"/>
        <v>82858.238479430322</v>
      </c>
      <c r="AK204" s="252">
        <f t="shared" si="741"/>
        <v>86274.883761258781</v>
      </c>
      <c r="AL204" s="252">
        <f t="shared" si="741"/>
        <v>44474.913756008849</v>
      </c>
      <c r="AM204" s="252">
        <f t="shared" si="741"/>
        <v>512761.8730960149</v>
      </c>
      <c r="AN204" s="252">
        <f t="shared" si="741"/>
        <v>307921.07002123538</v>
      </c>
      <c r="AO204" s="252">
        <f t="shared" si="741"/>
        <v>125492.59272876203</v>
      </c>
      <c r="AP204" s="252">
        <f t="shared" si="741"/>
        <v>421197.79519766016</v>
      </c>
      <c r="AQ204" s="252">
        <f t="shared" si="741"/>
        <v>340220.61671144021</v>
      </c>
      <c r="AR204" s="252">
        <f t="shared" si="741"/>
        <v>368548.59993988316</v>
      </c>
      <c r="AS204" s="252">
        <f t="shared" si="741"/>
        <v>3018181.020637468</v>
      </c>
      <c r="AT204" s="252">
        <f t="shared" si="741"/>
        <v>2889359.0198656842</v>
      </c>
      <c r="AU204" s="252">
        <f t="shared" si="741"/>
        <v>8197290.6241948456</v>
      </c>
      <c r="AX204" s="251" t="s">
        <v>53</v>
      </c>
      <c r="AY204" s="252">
        <f t="shared" ref="AY204:BK204" si="742">AY171+AY187+AY107</f>
        <v>0</v>
      </c>
      <c r="AZ204" s="252">
        <f t="shared" si="742"/>
        <v>39862.177680000001</v>
      </c>
      <c r="BA204" s="252">
        <f t="shared" si="742"/>
        <v>17196.990236487061</v>
      </c>
      <c r="BB204" s="252">
        <f t="shared" si="742"/>
        <v>0</v>
      </c>
      <c r="BC204" s="252">
        <f t="shared" si="742"/>
        <v>5481.2067978932091</v>
      </c>
      <c r="BD204" s="252">
        <f t="shared" si="742"/>
        <v>0</v>
      </c>
      <c r="BE204" s="252">
        <f t="shared" si="742"/>
        <v>59595.954965012155</v>
      </c>
      <c r="BF204" s="252">
        <f t="shared" si="742"/>
        <v>138590.43566381015</v>
      </c>
      <c r="BG204" s="252">
        <f t="shared" si="742"/>
        <v>0</v>
      </c>
      <c r="BH204" s="252">
        <f t="shared" si="742"/>
        <v>0</v>
      </c>
      <c r="BI204" s="252">
        <f t="shared" si="742"/>
        <v>16600.634130077608</v>
      </c>
      <c r="BJ204" s="252">
        <f t="shared" si="742"/>
        <v>713710.48149133741</v>
      </c>
      <c r="BK204" s="252">
        <f t="shared" si="742"/>
        <v>991037.88096461759</v>
      </c>
    </row>
    <row r="205" spans="1:64" s="251" customFormat="1" x14ac:dyDescent="0.25">
      <c r="A205" s="256"/>
      <c r="B205" s="251" t="s">
        <v>52</v>
      </c>
      <c r="C205" s="252">
        <f t="shared" si="721"/>
        <v>0</v>
      </c>
      <c r="D205" s="252">
        <f t="shared" si="721"/>
        <v>0</v>
      </c>
      <c r="E205" s="252">
        <f t="shared" si="721"/>
        <v>5853.1455385494946</v>
      </c>
      <c r="F205" s="252">
        <f t="shared" si="721"/>
        <v>0</v>
      </c>
      <c r="G205" s="252">
        <f t="shared" si="721"/>
        <v>4291.3080746888827</v>
      </c>
      <c r="H205" s="252">
        <f t="shared" si="721"/>
        <v>0</v>
      </c>
      <c r="I205" s="252">
        <f t="shared" si="721"/>
        <v>0</v>
      </c>
      <c r="J205" s="252">
        <f t="shared" si="721"/>
        <v>1180.8153149448688</v>
      </c>
      <c r="K205" s="252">
        <f t="shared" si="721"/>
        <v>3678.8271047898079</v>
      </c>
      <c r="L205" s="252">
        <f t="shared" si="721"/>
        <v>0</v>
      </c>
      <c r="M205" s="252">
        <f t="shared" si="721"/>
        <v>32060.8990230579</v>
      </c>
      <c r="N205" s="252">
        <f t="shared" si="721"/>
        <v>7729.676606928042</v>
      </c>
      <c r="O205" s="252">
        <f t="shared" si="721"/>
        <v>54794.671662958994</v>
      </c>
      <c r="R205" s="251" t="s">
        <v>52</v>
      </c>
      <c r="S205" s="252">
        <f t="shared" ref="S205:AE205" si="743">S172+S188+S108</f>
        <v>0</v>
      </c>
      <c r="T205" s="252">
        <f t="shared" si="743"/>
        <v>0</v>
      </c>
      <c r="U205" s="252">
        <f t="shared" si="743"/>
        <v>13169.577461736362</v>
      </c>
      <c r="V205" s="252">
        <f t="shared" si="743"/>
        <v>0</v>
      </c>
      <c r="W205" s="252">
        <f t="shared" si="743"/>
        <v>21949.295769560602</v>
      </c>
      <c r="X205" s="252">
        <f t="shared" si="743"/>
        <v>5853.1455385494946</v>
      </c>
      <c r="Y205" s="252">
        <f t="shared" si="743"/>
        <v>5853.1455385494946</v>
      </c>
      <c r="Z205" s="252">
        <f t="shared" si="743"/>
        <v>64032.525499087147</v>
      </c>
      <c r="AA205" s="252">
        <f t="shared" si="743"/>
        <v>116223.10459377314</v>
      </c>
      <c r="AB205" s="252">
        <f t="shared" si="743"/>
        <v>30140.237094652595</v>
      </c>
      <c r="AC205" s="252">
        <f t="shared" si="743"/>
        <v>24875.868538835352</v>
      </c>
      <c r="AD205" s="252">
        <f t="shared" si="743"/>
        <v>6462.3476459338299</v>
      </c>
      <c r="AE205" s="252">
        <f t="shared" si="743"/>
        <v>288559.24768067803</v>
      </c>
      <c r="AH205" s="251" t="s">
        <v>52</v>
      </c>
      <c r="AI205" s="252">
        <f t="shared" ref="AI205:AU205" si="744">AI172+AI188+AI108</f>
        <v>0</v>
      </c>
      <c r="AJ205" s="252">
        <f t="shared" si="744"/>
        <v>0</v>
      </c>
      <c r="AK205" s="252">
        <f t="shared" si="744"/>
        <v>0</v>
      </c>
      <c r="AL205" s="252">
        <f t="shared" si="744"/>
        <v>0</v>
      </c>
      <c r="AM205" s="252">
        <f t="shared" si="744"/>
        <v>0</v>
      </c>
      <c r="AN205" s="252">
        <f t="shared" si="744"/>
        <v>0</v>
      </c>
      <c r="AO205" s="252">
        <f t="shared" si="744"/>
        <v>0</v>
      </c>
      <c r="AP205" s="252">
        <f t="shared" si="744"/>
        <v>72772.650441928199</v>
      </c>
      <c r="AQ205" s="252">
        <f t="shared" si="744"/>
        <v>115025.93507604103</v>
      </c>
      <c r="AR205" s="252">
        <f t="shared" si="744"/>
        <v>0</v>
      </c>
      <c r="AS205" s="252">
        <f t="shared" si="744"/>
        <v>0</v>
      </c>
      <c r="AT205" s="252">
        <f t="shared" si="744"/>
        <v>5181.7540576278743</v>
      </c>
      <c r="AU205" s="252">
        <f t="shared" si="744"/>
        <v>192980.33957559709</v>
      </c>
      <c r="AX205" s="251" t="s">
        <v>52</v>
      </c>
      <c r="AY205" s="252">
        <f t="shared" ref="AY205:BK205" si="745">AY172+AY188+AY108</f>
        <v>0</v>
      </c>
      <c r="AZ205" s="252">
        <f t="shared" si="745"/>
        <v>0</v>
      </c>
      <c r="BA205" s="252">
        <f t="shared" si="745"/>
        <v>0</v>
      </c>
      <c r="BB205" s="252">
        <f t="shared" si="745"/>
        <v>0</v>
      </c>
      <c r="BC205" s="252">
        <f t="shared" si="745"/>
        <v>0</v>
      </c>
      <c r="BD205" s="252">
        <f t="shared" si="745"/>
        <v>0</v>
      </c>
      <c r="BE205" s="252">
        <f t="shared" si="745"/>
        <v>0</v>
      </c>
      <c r="BF205" s="252">
        <f t="shared" si="745"/>
        <v>108930.20523319856</v>
      </c>
      <c r="BG205" s="252">
        <f t="shared" si="745"/>
        <v>132324.55371835022</v>
      </c>
      <c r="BH205" s="252">
        <f t="shared" si="745"/>
        <v>0</v>
      </c>
      <c r="BI205" s="252">
        <f t="shared" si="745"/>
        <v>0</v>
      </c>
      <c r="BJ205" s="252">
        <f t="shared" si="745"/>
        <v>5113.1469226991403</v>
      </c>
      <c r="BK205" s="252">
        <f t="shared" si="745"/>
        <v>246367.90587424792</v>
      </c>
    </row>
    <row r="206" spans="1:64" s="251" customFormat="1" x14ac:dyDescent="0.25">
      <c r="A206" s="256"/>
      <c r="B206" s="251" t="s">
        <v>51</v>
      </c>
      <c r="C206" s="252">
        <f t="shared" si="721"/>
        <v>0</v>
      </c>
      <c r="D206" s="252">
        <f t="shared" si="721"/>
        <v>0</v>
      </c>
      <c r="E206" s="252">
        <f t="shared" si="721"/>
        <v>0</v>
      </c>
      <c r="F206" s="252">
        <f t="shared" si="721"/>
        <v>0</v>
      </c>
      <c r="G206" s="252">
        <f t="shared" si="721"/>
        <v>0</v>
      </c>
      <c r="H206" s="252">
        <f t="shared" si="721"/>
        <v>0</v>
      </c>
      <c r="I206" s="252">
        <f t="shared" si="721"/>
        <v>0</v>
      </c>
      <c r="J206" s="252">
        <f t="shared" si="721"/>
        <v>0</v>
      </c>
      <c r="K206" s="252">
        <f t="shared" si="721"/>
        <v>0</v>
      </c>
      <c r="L206" s="252">
        <f t="shared" si="721"/>
        <v>0</v>
      </c>
      <c r="M206" s="252">
        <f t="shared" si="721"/>
        <v>0</v>
      </c>
      <c r="N206" s="252">
        <f t="shared" si="721"/>
        <v>25750.166165111863</v>
      </c>
      <c r="O206" s="252">
        <f t="shared" si="721"/>
        <v>25750.166165111863</v>
      </c>
      <c r="R206" s="251" t="s">
        <v>51</v>
      </c>
      <c r="S206" s="252">
        <f t="shared" ref="S206:AE206" si="746">S173+S189+S109</f>
        <v>0</v>
      </c>
      <c r="T206" s="252">
        <f t="shared" si="746"/>
        <v>0</v>
      </c>
      <c r="U206" s="252">
        <f t="shared" si="746"/>
        <v>111013.09322038211</v>
      </c>
      <c r="V206" s="252">
        <f t="shared" si="746"/>
        <v>0</v>
      </c>
      <c r="W206" s="252">
        <f t="shared" si="746"/>
        <v>0</v>
      </c>
      <c r="X206" s="252">
        <f t="shared" si="746"/>
        <v>0</v>
      </c>
      <c r="Y206" s="252">
        <f t="shared" si="746"/>
        <v>190765.12917909876</v>
      </c>
      <c r="Z206" s="252">
        <f t="shared" si="746"/>
        <v>57608.723717891196</v>
      </c>
      <c r="AA206" s="252">
        <f t="shared" si="746"/>
        <v>0</v>
      </c>
      <c r="AB206" s="252">
        <f t="shared" si="746"/>
        <v>34990.200341580246</v>
      </c>
      <c r="AC206" s="252">
        <f t="shared" si="746"/>
        <v>0</v>
      </c>
      <c r="AD206" s="252">
        <f t="shared" si="746"/>
        <v>22747.601867922909</v>
      </c>
      <c r="AE206" s="252">
        <f t="shared" si="746"/>
        <v>417124.74832687527</v>
      </c>
      <c r="AH206" s="251" t="s">
        <v>51</v>
      </c>
      <c r="AI206" s="252">
        <f t="shared" ref="AI206:AU206" si="747">AI173+AI189+AI109</f>
        <v>0</v>
      </c>
      <c r="AJ206" s="252">
        <f t="shared" si="747"/>
        <v>0</v>
      </c>
      <c r="AK206" s="252">
        <f t="shared" si="747"/>
        <v>0</v>
      </c>
      <c r="AL206" s="252">
        <f t="shared" si="747"/>
        <v>0</v>
      </c>
      <c r="AM206" s="252">
        <f t="shared" si="747"/>
        <v>0</v>
      </c>
      <c r="AN206" s="252">
        <f t="shared" si="747"/>
        <v>0</v>
      </c>
      <c r="AO206" s="252">
        <f t="shared" si="747"/>
        <v>0</v>
      </c>
      <c r="AP206" s="252">
        <f t="shared" si="747"/>
        <v>812174</v>
      </c>
      <c r="AQ206" s="252">
        <f t="shared" si="747"/>
        <v>0</v>
      </c>
      <c r="AR206" s="252">
        <f t="shared" si="747"/>
        <v>0</v>
      </c>
      <c r="AS206" s="252">
        <f t="shared" si="747"/>
        <v>0</v>
      </c>
      <c r="AT206" s="252">
        <f t="shared" si="747"/>
        <v>0</v>
      </c>
      <c r="AU206" s="252">
        <f t="shared" si="747"/>
        <v>812174</v>
      </c>
      <c r="AX206" s="251" t="s">
        <v>51</v>
      </c>
      <c r="AY206" s="252">
        <f t="shared" ref="AY206:BK206" si="748">AY173+AY189+AY109</f>
        <v>0</v>
      </c>
      <c r="AZ206" s="252">
        <f t="shared" si="748"/>
        <v>0</v>
      </c>
      <c r="BA206" s="252">
        <f t="shared" si="748"/>
        <v>0</v>
      </c>
      <c r="BB206" s="252">
        <f t="shared" si="748"/>
        <v>0</v>
      </c>
      <c r="BC206" s="252">
        <f t="shared" si="748"/>
        <v>0</v>
      </c>
      <c r="BD206" s="252">
        <f t="shared" si="748"/>
        <v>0</v>
      </c>
      <c r="BE206" s="252">
        <f t="shared" si="748"/>
        <v>0</v>
      </c>
      <c r="BF206" s="252">
        <f t="shared" si="748"/>
        <v>0</v>
      </c>
      <c r="BG206" s="252">
        <f t="shared" si="748"/>
        <v>0</v>
      </c>
      <c r="BH206" s="252">
        <f t="shared" si="748"/>
        <v>0</v>
      </c>
      <c r="BI206" s="252">
        <f t="shared" si="748"/>
        <v>0</v>
      </c>
      <c r="BJ206" s="252">
        <f t="shared" si="748"/>
        <v>0</v>
      </c>
      <c r="BK206" s="252">
        <f t="shared" si="748"/>
        <v>0</v>
      </c>
    </row>
    <row r="207" spans="1:64" s="251" customFormat="1" x14ac:dyDescent="0.25">
      <c r="A207" s="256"/>
      <c r="B207" s="251" t="s">
        <v>50</v>
      </c>
      <c r="C207" s="252">
        <f t="shared" si="721"/>
        <v>0</v>
      </c>
      <c r="D207" s="252">
        <f t="shared" si="721"/>
        <v>0</v>
      </c>
      <c r="E207" s="252">
        <f t="shared" si="721"/>
        <v>0</v>
      </c>
      <c r="F207" s="252">
        <f t="shared" si="721"/>
        <v>0</v>
      </c>
      <c r="G207" s="252">
        <f t="shared" si="721"/>
        <v>0</v>
      </c>
      <c r="H207" s="252">
        <f t="shared" si="721"/>
        <v>0</v>
      </c>
      <c r="I207" s="252">
        <f t="shared" si="721"/>
        <v>0</v>
      </c>
      <c r="J207" s="252">
        <f t="shared" si="721"/>
        <v>0</v>
      </c>
      <c r="K207" s="252">
        <f t="shared" si="721"/>
        <v>0</v>
      </c>
      <c r="L207" s="252">
        <f t="shared" si="721"/>
        <v>0</v>
      </c>
      <c r="M207" s="252">
        <f t="shared" si="721"/>
        <v>0</v>
      </c>
      <c r="N207" s="252">
        <f t="shared" si="721"/>
        <v>218234.01870962113</v>
      </c>
      <c r="O207" s="252">
        <f t="shared" si="721"/>
        <v>218234.01870962113</v>
      </c>
      <c r="R207" s="251" t="s">
        <v>50</v>
      </c>
      <c r="S207" s="252">
        <f t="shared" ref="S207:AE207" si="749">S174+S190+S110</f>
        <v>0</v>
      </c>
      <c r="T207" s="252">
        <f t="shared" si="749"/>
        <v>0</v>
      </c>
      <c r="U207" s="252">
        <f t="shared" si="749"/>
        <v>0</v>
      </c>
      <c r="V207" s="252">
        <f t="shared" si="749"/>
        <v>0</v>
      </c>
      <c r="W207" s="252">
        <f t="shared" si="749"/>
        <v>0</v>
      </c>
      <c r="X207" s="252">
        <f t="shared" si="749"/>
        <v>0</v>
      </c>
      <c r="Y207" s="252">
        <f t="shared" si="749"/>
        <v>0</v>
      </c>
      <c r="Z207" s="252">
        <f t="shared" si="749"/>
        <v>4518724</v>
      </c>
      <c r="AA207" s="252">
        <f t="shared" si="749"/>
        <v>63952.40324071236</v>
      </c>
      <c r="AB207" s="252">
        <f t="shared" si="749"/>
        <v>0</v>
      </c>
      <c r="AC207" s="252">
        <f t="shared" si="749"/>
        <v>19895.960114772559</v>
      </c>
      <c r="AD207" s="252">
        <f t="shared" si="749"/>
        <v>0</v>
      </c>
      <c r="AE207" s="252">
        <f t="shared" si="749"/>
        <v>4602572.3633554848</v>
      </c>
      <c r="AH207" s="251" t="s">
        <v>50</v>
      </c>
      <c r="AI207" s="252">
        <f t="shared" ref="AI207:AU207" si="750">AI174+AI190+AI110</f>
        <v>0</v>
      </c>
      <c r="AJ207" s="252">
        <f t="shared" si="750"/>
        <v>0</v>
      </c>
      <c r="AK207" s="252">
        <f t="shared" si="750"/>
        <v>0</v>
      </c>
      <c r="AL207" s="252">
        <f t="shared" si="750"/>
        <v>0</v>
      </c>
      <c r="AM207" s="252">
        <f t="shared" si="750"/>
        <v>154300</v>
      </c>
      <c r="AN207" s="252">
        <f t="shared" si="750"/>
        <v>0</v>
      </c>
      <c r="AO207" s="252">
        <f t="shared" si="750"/>
        <v>9195.3531601411651</v>
      </c>
      <c r="AP207" s="252">
        <f t="shared" si="750"/>
        <v>1168166</v>
      </c>
      <c r="AQ207" s="252">
        <f t="shared" si="750"/>
        <v>0</v>
      </c>
      <c r="AR207" s="252">
        <f t="shared" si="750"/>
        <v>0</v>
      </c>
      <c r="AS207" s="252">
        <f t="shared" si="750"/>
        <v>2377322</v>
      </c>
      <c r="AT207" s="252">
        <f t="shared" si="750"/>
        <v>4930793.274999992</v>
      </c>
      <c r="AU207" s="252">
        <f t="shared" si="750"/>
        <v>8639776.628160134</v>
      </c>
      <c r="AX207" s="251" t="s">
        <v>50</v>
      </c>
      <c r="AY207" s="252">
        <f t="shared" ref="AY207:BK207" si="751">AY174+AY190+AY110</f>
        <v>0</v>
      </c>
      <c r="AZ207" s="252">
        <f t="shared" si="751"/>
        <v>0</v>
      </c>
      <c r="BA207" s="252">
        <f t="shared" si="751"/>
        <v>0</v>
      </c>
      <c r="BB207" s="252">
        <f t="shared" si="751"/>
        <v>0</v>
      </c>
      <c r="BC207" s="252">
        <f t="shared" si="751"/>
        <v>0</v>
      </c>
      <c r="BD207" s="252">
        <f t="shared" si="751"/>
        <v>0</v>
      </c>
      <c r="BE207" s="252">
        <f t="shared" si="751"/>
        <v>0</v>
      </c>
      <c r="BF207" s="252">
        <f t="shared" si="751"/>
        <v>0</v>
      </c>
      <c r="BG207" s="252">
        <f t="shared" si="751"/>
        <v>0</v>
      </c>
      <c r="BH207" s="252">
        <f t="shared" si="751"/>
        <v>0</v>
      </c>
      <c r="BI207" s="252">
        <f t="shared" si="751"/>
        <v>0</v>
      </c>
      <c r="BJ207" s="252">
        <f t="shared" si="751"/>
        <v>0</v>
      </c>
      <c r="BK207" s="252">
        <f t="shared" si="751"/>
        <v>0</v>
      </c>
    </row>
    <row r="208" spans="1:64" s="251" customFormat="1" x14ac:dyDescent="0.25">
      <c r="A208" s="256"/>
      <c r="B208" s="251" t="s">
        <v>49</v>
      </c>
      <c r="C208" s="252">
        <f t="shared" si="721"/>
        <v>0</v>
      </c>
      <c r="D208" s="252">
        <f t="shared" si="721"/>
        <v>0</v>
      </c>
      <c r="E208" s="252">
        <f t="shared" si="721"/>
        <v>70594.135159730751</v>
      </c>
      <c r="F208" s="252">
        <f t="shared" si="721"/>
        <v>73675.147695587235</v>
      </c>
      <c r="G208" s="252">
        <f t="shared" si="721"/>
        <v>39474.544681913343</v>
      </c>
      <c r="H208" s="252">
        <f t="shared" si="721"/>
        <v>0</v>
      </c>
      <c r="I208" s="252">
        <f t="shared" si="721"/>
        <v>5250.7840418805854</v>
      </c>
      <c r="J208" s="252">
        <f t="shared" si="721"/>
        <v>0</v>
      </c>
      <c r="K208" s="252">
        <f t="shared" si="721"/>
        <v>188306.16808218014</v>
      </c>
      <c r="L208" s="252">
        <f t="shared" si="721"/>
        <v>48419.559192228444</v>
      </c>
      <c r="M208" s="252">
        <f t="shared" si="721"/>
        <v>0</v>
      </c>
      <c r="N208" s="252">
        <f t="shared" si="721"/>
        <v>64267.039582079407</v>
      </c>
      <c r="O208" s="252">
        <f t="shared" si="721"/>
        <v>489987.37843559985</v>
      </c>
      <c r="R208" s="251" t="s">
        <v>49</v>
      </c>
      <c r="S208" s="252">
        <f t="shared" ref="S208:AE208" si="752">S175+S191+S111</f>
        <v>0</v>
      </c>
      <c r="T208" s="252">
        <f t="shared" si="752"/>
        <v>0</v>
      </c>
      <c r="U208" s="252">
        <f t="shared" si="752"/>
        <v>0</v>
      </c>
      <c r="V208" s="252">
        <f t="shared" si="752"/>
        <v>0</v>
      </c>
      <c r="W208" s="252">
        <f t="shared" si="752"/>
        <v>0</v>
      </c>
      <c r="X208" s="252">
        <f t="shared" si="752"/>
        <v>0</v>
      </c>
      <c r="Y208" s="252">
        <f t="shared" si="752"/>
        <v>0</v>
      </c>
      <c r="Z208" s="252">
        <f t="shared" si="752"/>
        <v>4975.5002183256811</v>
      </c>
      <c r="AA208" s="252">
        <f t="shared" si="752"/>
        <v>15847.006536037594</v>
      </c>
      <c r="AB208" s="252">
        <f t="shared" si="752"/>
        <v>0</v>
      </c>
      <c r="AC208" s="252">
        <f t="shared" si="752"/>
        <v>13560.410841120083</v>
      </c>
      <c r="AD208" s="252">
        <f t="shared" si="752"/>
        <v>795144.37527290708</v>
      </c>
      <c r="AE208" s="252">
        <f t="shared" si="752"/>
        <v>829527.29286839045</v>
      </c>
      <c r="AH208" s="251" t="s">
        <v>49</v>
      </c>
      <c r="AI208" s="252">
        <f t="shared" ref="AI208:AU208" si="753">AI175+AI191+AI111</f>
        <v>0</v>
      </c>
      <c r="AJ208" s="252">
        <f t="shared" si="753"/>
        <v>0</v>
      </c>
      <c r="AK208" s="252">
        <f t="shared" si="753"/>
        <v>0</v>
      </c>
      <c r="AL208" s="252">
        <f t="shared" si="753"/>
        <v>0</v>
      </c>
      <c r="AM208" s="252">
        <f t="shared" si="753"/>
        <v>0</v>
      </c>
      <c r="AN208" s="252">
        <f t="shared" si="753"/>
        <v>0</v>
      </c>
      <c r="AO208" s="252">
        <f t="shared" si="753"/>
        <v>0</v>
      </c>
      <c r="AP208" s="252">
        <f t="shared" si="753"/>
        <v>0</v>
      </c>
      <c r="AQ208" s="252">
        <f t="shared" si="753"/>
        <v>0</v>
      </c>
      <c r="AR208" s="252">
        <f t="shared" si="753"/>
        <v>0</v>
      </c>
      <c r="AS208" s="252">
        <f t="shared" si="753"/>
        <v>0</v>
      </c>
      <c r="AT208" s="252">
        <f t="shared" si="753"/>
        <v>0</v>
      </c>
      <c r="AU208" s="252">
        <f t="shared" si="753"/>
        <v>0</v>
      </c>
      <c r="AX208" s="251" t="s">
        <v>49</v>
      </c>
      <c r="AY208" s="252">
        <f t="shared" ref="AY208:BK208" si="754">AY175+AY191+AY111</f>
        <v>0</v>
      </c>
      <c r="AZ208" s="252">
        <f t="shared" si="754"/>
        <v>0</v>
      </c>
      <c r="BA208" s="252">
        <f t="shared" si="754"/>
        <v>0</v>
      </c>
      <c r="BB208" s="252">
        <f t="shared" si="754"/>
        <v>0</v>
      </c>
      <c r="BC208" s="252">
        <f t="shared" si="754"/>
        <v>0</v>
      </c>
      <c r="BD208" s="252">
        <f t="shared" si="754"/>
        <v>0</v>
      </c>
      <c r="BE208" s="252">
        <f t="shared" si="754"/>
        <v>0</v>
      </c>
      <c r="BF208" s="252">
        <f t="shared" si="754"/>
        <v>0</v>
      </c>
      <c r="BG208" s="252">
        <f t="shared" si="754"/>
        <v>0</v>
      </c>
      <c r="BH208" s="252">
        <f t="shared" si="754"/>
        <v>0</v>
      </c>
      <c r="BI208" s="252">
        <f t="shared" si="754"/>
        <v>0</v>
      </c>
      <c r="BJ208" s="252">
        <f t="shared" si="754"/>
        <v>0</v>
      </c>
      <c r="BK208" s="252">
        <f t="shared" si="754"/>
        <v>0</v>
      </c>
    </row>
    <row r="209" spans="1:63" s="251" customFormat="1" x14ac:dyDescent="0.25">
      <c r="A209" s="256"/>
      <c r="B209" s="251" t="s">
        <v>48</v>
      </c>
      <c r="C209" s="252">
        <f t="shared" si="721"/>
        <v>0</v>
      </c>
      <c r="D209" s="252">
        <f t="shared" si="721"/>
        <v>0</v>
      </c>
      <c r="E209" s="252">
        <f t="shared" si="721"/>
        <v>0</v>
      </c>
      <c r="F209" s="252">
        <f t="shared" si="721"/>
        <v>0</v>
      </c>
      <c r="G209" s="252">
        <f t="shared" si="721"/>
        <v>0</v>
      </c>
      <c r="H209" s="252">
        <f t="shared" si="721"/>
        <v>0</v>
      </c>
      <c r="I209" s="252">
        <f t="shared" si="721"/>
        <v>0</v>
      </c>
      <c r="J209" s="252">
        <f t="shared" si="721"/>
        <v>0</v>
      </c>
      <c r="K209" s="252">
        <f t="shared" si="721"/>
        <v>0</v>
      </c>
      <c r="L209" s="252">
        <f t="shared" si="721"/>
        <v>0</v>
      </c>
      <c r="M209" s="252">
        <f t="shared" si="721"/>
        <v>0</v>
      </c>
      <c r="N209" s="252">
        <f t="shared" si="721"/>
        <v>21570.016930102072</v>
      </c>
      <c r="O209" s="252">
        <f t="shared" si="721"/>
        <v>21570.016930102072</v>
      </c>
      <c r="R209" s="251" t="s">
        <v>48</v>
      </c>
      <c r="S209" s="252">
        <f t="shared" ref="S209:AE209" si="755">S176+S192+S112</f>
        <v>0</v>
      </c>
      <c r="T209" s="252">
        <f t="shared" si="755"/>
        <v>0</v>
      </c>
      <c r="U209" s="252">
        <f t="shared" si="755"/>
        <v>0</v>
      </c>
      <c r="V209" s="252">
        <f t="shared" si="755"/>
        <v>0</v>
      </c>
      <c r="W209" s="252">
        <f t="shared" si="755"/>
        <v>0</v>
      </c>
      <c r="X209" s="252">
        <f t="shared" si="755"/>
        <v>0</v>
      </c>
      <c r="Y209" s="252">
        <f t="shared" si="755"/>
        <v>0</v>
      </c>
      <c r="Z209" s="252">
        <f t="shared" si="755"/>
        <v>0</v>
      </c>
      <c r="AA209" s="252">
        <f t="shared" si="755"/>
        <v>44811.92520836489</v>
      </c>
      <c r="AB209" s="252">
        <f t="shared" si="755"/>
        <v>0</v>
      </c>
      <c r="AC209" s="252">
        <f t="shared" si="755"/>
        <v>0</v>
      </c>
      <c r="AD209" s="252">
        <f t="shared" si="755"/>
        <v>0</v>
      </c>
      <c r="AE209" s="252">
        <f t="shared" si="755"/>
        <v>44811.92520836489</v>
      </c>
      <c r="AH209" s="251" t="s">
        <v>48</v>
      </c>
      <c r="AI209" s="252">
        <f t="shared" ref="AI209:AU209" si="756">AI176+AI192+AI112</f>
        <v>0</v>
      </c>
      <c r="AJ209" s="252">
        <f t="shared" si="756"/>
        <v>0</v>
      </c>
      <c r="AK209" s="252">
        <f t="shared" si="756"/>
        <v>0</v>
      </c>
      <c r="AL209" s="252">
        <f t="shared" si="756"/>
        <v>0</v>
      </c>
      <c r="AM209" s="252">
        <f t="shared" si="756"/>
        <v>0</v>
      </c>
      <c r="AN209" s="252">
        <f t="shared" si="756"/>
        <v>0</v>
      </c>
      <c r="AO209" s="252">
        <f t="shared" si="756"/>
        <v>0</v>
      </c>
      <c r="AP209" s="252">
        <f t="shared" si="756"/>
        <v>0</v>
      </c>
      <c r="AQ209" s="252">
        <f t="shared" si="756"/>
        <v>0</v>
      </c>
      <c r="AR209" s="252">
        <f t="shared" si="756"/>
        <v>0</v>
      </c>
      <c r="AS209" s="252">
        <f t="shared" si="756"/>
        <v>0</v>
      </c>
      <c r="AT209" s="252">
        <f t="shared" si="756"/>
        <v>44811.92520836489</v>
      </c>
      <c r="AU209" s="252">
        <f t="shared" si="756"/>
        <v>44811.92520836489</v>
      </c>
      <c r="AX209" s="251" t="s">
        <v>48</v>
      </c>
      <c r="AY209" s="252">
        <f t="shared" ref="AY209:BK209" si="757">AY176+AY192+AY112</f>
        <v>0</v>
      </c>
      <c r="AZ209" s="252">
        <f t="shared" si="757"/>
        <v>0</v>
      </c>
      <c r="BA209" s="252">
        <f t="shared" si="757"/>
        <v>0</v>
      </c>
      <c r="BB209" s="252">
        <f t="shared" si="757"/>
        <v>0</v>
      </c>
      <c r="BC209" s="252">
        <f t="shared" si="757"/>
        <v>0</v>
      </c>
      <c r="BD209" s="252">
        <f t="shared" si="757"/>
        <v>0</v>
      </c>
      <c r="BE209" s="252">
        <f t="shared" si="757"/>
        <v>0</v>
      </c>
      <c r="BF209" s="252">
        <f t="shared" si="757"/>
        <v>0</v>
      </c>
      <c r="BG209" s="252">
        <f t="shared" si="757"/>
        <v>0</v>
      </c>
      <c r="BH209" s="252">
        <f t="shared" si="757"/>
        <v>0</v>
      </c>
      <c r="BI209" s="252">
        <f t="shared" si="757"/>
        <v>0</v>
      </c>
      <c r="BJ209" s="252">
        <f t="shared" si="757"/>
        <v>0</v>
      </c>
      <c r="BK209" s="252">
        <f t="shared" si="757"/>
        <v>0</v>
      </c>
    </row>
    <row r="210" spans="1:63" s="251" customFormat="1" x14ac:dyDescent="0.25">
      <c r="A210" s="256"/>
      <c r="B210" s="251" t="s">
        <v>42</v>
      </c>
      <c r="C210" s="252">
        <f t="shared" ref="C210:O210" si="758">C177+C193+C113</f>
        <v>0</v>
      </c>
      <c r="D210" s="252">
        <f t="shared" si="758"/>
        <v>550030.9134929562</v>
      </c>
      <c r="E210" s="252">
        <f t="shared" si="758"/>
        <v>2094781.3357113546</v>
      </c>
      <c r="F210" s="252">
        <f t="shared" si="758"/>
        <v>1486493.9982326007</v>
      </c>
      <c r="G210" s="252">
        <f t="shared" si="758"/>
        <v>1178233.8783606507</v>
      </c>
      <c r="H210" s="252">
        <f t="shared" si="758"/>
        <v>1690251.5153206438</v>
      </c>
      <c r="I210" s="252">
        <f t="shared" si="758"/>
        <v>713778.31234019517</v>
      </c>
      <c r="J210" s="252">
        <f t="shared" si="758"/>
        <v>950413.28795343149</v>
      </c>
      <c r="K210" s="252">
        <f t="shared" si="758"/>
        <v>2131402.5053669526</v>
      </c>
      <c r="L210" s="252">
        <f t="shared" si="758"/>
        <v>1110318.6355845525</v>
      </c>
      <c r="M210" s="252">
        <f t="shared" si="758"/>
        <v>2077320.0686413946</v>
      </c>
      <c r="N210" s="252">
        <f t="shared" si="758"/>
        <v>9376701.2241219208</v>
      </c>
      <c r="O210" s="252">
        <f t="shared" si="758"/>
        <v>23359725.675126657</v>
      </c>
      <c r="R210" s="251" t="s">
        <v>42</v>
      </c>
      <c r="S210" s="252">
        <f t="shared" ref="S210:AE210" si="759">S177+S193+S113</f>
        <v>0</v>
      </c>
      <c r="T210" s="252">
        <f t="shared" si="759"/>
        <v>464242.7961012068</v>
      </c>
      <c r="U210" s="252">
        <f t="shared" si="759"/>
        <v>3658419.3054605704</v>
      </c>
      <c r="V210" s="252">
        <f t="shared" si="759"/>
        <v>2442094.0394618711</v>
      </c>
      <c r="W210" s="252">
        <f t="shared" si="759"/>
        <v>2437711.6361325872</v>
      </c>
      <c r="X210" s="252">
        <f t="shared" si="759"/>
        <v>3821395.8334030937</v>
      </c>
      <c r="Y210" s="252">
        <f t="shared" si="759"/>
        <v>2050502.2531438004</v>
      </c>
      <c r="Z210" s="252">
        <f t="shared" si="759"/>
        <v>9977297.7243153006</v>
      </c>
      <c r="AA210" s="252">
        <f t="shared" si="759"/>
        <v>6955708.2633528551</v>
      </c>
      <c r="AB210" s="252">
        <f t="shared" si="759"/>
        <v>3998780.9530611173</v>
      </c>
      <c r="AC210" s="252">
        <f t="shared" si="759"/>
        <v>3104270.9358177977</v>
      </c>
      <c r="AD210" s="252">
        <f t="shared" si="759"/>
        <v>19160513.907041922</v>
      </c>
      <c r="AE210" s="252">
        <f t="shared" si="759"/>
        <v>58070937.647292122</v>
      </c>
      <c r="AH210" s="251" t="s">
        <v>42</v>
      </c>
      <c r="AI210" s="252">
        <f t="shared" ref="AI210:AU210" si="760">AI177+AI193+AI113</f>
        <v>0</v>
      </c>
      <c r="AJ210" s="252">
        <f t="shared" si="760"/>
        <v>93330.631342806853</v>
      </c>
      <c r="AK210" s="252">
        <f t="shared" si="760"/>
        <v>106392.01384482108</v>
      </c>
      <c r="AL210" s="252">
        <f t="shared" si="760"/>
        <v>44474.913756008849</v>
      </c>
      <c r="AM210" s="252">
        <f t="shared" si="760"/>
        <v>819491.08175354113</v>
      </c>
      <c r="AN210" s="252">
        <f t="shared" si="760"/>
        <v>840881.43718015077</v>
      </c>
      <c r="AO210" s="252">
        <f t="shared" si="760"/>
        <v>136364.76716093507</v>
      </c>
      <c r="AP210" s="252">
        <f t="shared" si="760"/>
        <v>2735542.5500110006</v>
      </c>
      <c r="AQ210" s="252">
        <f t="shared" si="760"/>
        <v>1051491.9717598232</v>
      </c>
      <c r="AR210" s="252">
        <f t="shared" si="760"/>
        <v>380996.50569171365</v>
      </c>
      <c r="AS210" s="252">
        <f t="shared" si="760"/>
        <v>6252952.6907653455</v>
      </c>
      <c r="AT210" s="252">
        <f t="shared" si="760"/>
        <v>12814335.900795164</v>
      </c>
      <c r="AU210" s="252">
        <f t="shared" si="760"/>
        <v>25276254.464061312</v>
      </c>
      <c r="AX210" s="251" t="s">
        <v>42</v>
      </c>
      <c r="AY210" s="252">
        <f t="shared" ref="AY210:BK210" si="761">AY177+AY193+AY113</f>
        <v>0</v>
      </c>
      <c r="AZ210" s="252">
        <f t="shared" si="761"/>
        <v>39862.177680000001</v>
      </c>
      <c r="BA210" s="252">
        <f t="shared" si="761"/>
        <v>17196.990236487061</v>
      </c>
      <c r="BB210" s="252">
        <f t="shared" si="761"/>
        <v>0</v>
      </c>
      <c r="BC210" s="252">
        <f t="shared" si="761"/>
        <v>5481.2067978932091</v>
      </c>
      <c r="BD210" s="252">
        <f t="shared" si="761"/>
        <v>0</v>
      </c>
      <c r="BE210" s="252">
        <f t="shared" si="761"/>
        <v>59595.954965012155</v>
      </c>
      <c r="BF210" s="252">
        <f t="shared" si="761"/>
        <v>247520.64089700871</v>
      </c>
      <c r="BG210" s="252">
        <f t="shared" si="761"/>
        <v>132324.55371835022</v>
      </c>
      <c r="BH210" s="252">
        <f t="shared" si="761"/>
        <v>106707.30620076697</v>
      </c>
      <c r="BI210" s="252">
        <f t="shared" si="761"/>
        <v>16600.634130077608</v>
      </c>
      <c r="BJ210" s="252">
        <f t="shared" si="761"/>
        <v>1766992.7679268685</v>
      </c>
      <c r="BK210" s="252">
        <f t="shared" si="761"/>
        <v>2392282.2325524646</v>
      </c>
    </row>
    <row r="213" spans="1:63" x14ac:dyDescent="0.25">
      <c r="B213" s="251" t="s">
        <v>234</v>
      </c>
      <c r="C213" s="264">
        <f>C17+C33+C49+C65+C81+C97+C161</f>
        <v>0</v>
      </c>
      <c r="D213" s="265">
        <f t="shared" ref="D213:O213" si="762">D17+D33+D49+D65+D81+D97+D161</f>
        <v>550030.9134929562</v>
      </c>
      <c r="E213" s="265">
        <f t="shared" si="762"/>
        <v>1596512.5765844746</v>
      </c>
      <c r="F213" s="265">
        <f t="shared" si="762"/>
        <v>1119840.410055466</v>
      </c>
      <c r="G213" s="265">
        <f t="shared" si="762"/>
        <v>1139403.35367293</v>
      </c>
      <c r="H213" s="265">
        <f t="shared" si="762"/>
        <v>1519489.8226242531</v>
      </c>
      <c r="I213" s="265">
        <f t="shared" si="762"/>
        <v>507378.27994308277</v>
      </c>
      <c r="J213" s="265">
        <f t="shared" si="762"/>
        <v>877401.71831146977</v>
      </c>
      <c r="K213" s="265">
        <f t="shared" si="762"/>
        <v>1912106.9374256704</v>
      </c>
      <c r="L213" s="265">
        <f t="shared" si="762"/>
        <v>862778.30050468794</v>
      </c>
      <c r="M213" s="265">
        <f t="shared" si="762"/>
        <v>1850310.8923530306</v>
      </c>
      <c r="N213" s="265">
        <f t="shared" si="762"/>
        <v>9195801.6404966358</v>
      </c>
      <c r="O213" s="265">
        <f t="shared" si="762"/>
        <v>21131054.845464658</v>
      </c>
      <c r="R213" s="251" t="s">
        <v>234</v>
      </c>
      <c r="S213" s="264">
        <f>S17+S33+S49+S65+S81+S97+S161</f>
        <v>0</v>
      </c>
      <c r="T213" s="265">
        <f t="shared" ref="T213:AE213" si="763">T17+T33+T49+T65+T81+T97+T161</f>
        <v>464242.79610120686</v>
      </c>
      <c r="U213" s="265">
        <f t="shared" si="763"/>
        <v>3658419.3054605699</v>
      </c>
      <c r="V213" s="265">
        <f t="shared" si="763"/>
        <v>2254524.4392974088</v>
      </c>
      <c r="W213" s="265">
        <f t="shared" si="763"/>
        <v>2437711.6361325877</v>
      </c>
      <c r="X213" s="265">
        <f t="shared" si="763"/>
        <v>3821395.8334030937</v>
      </c>
      <c r="Y213" s="265">
        <f t="shared" si="763"/>
        <v>2050502.2531438009</v>
      </c>
      <c r="Z213" s="265">
        <f t="shared" si="763"/>
        <v>9913265.1988162138</v>
      </c>
      <c r="AA213" s="265">
        <f t="shared" si="763"/>
        <v>6912909.1587590817</v>
      </c>
      <c r="AB213" s="265">
        <f t="shared" si="763"/>
        <v>3998780.9530611169</v>
      </c>
      <c r="AC213" s="265">
        <f t="shared" si="763"/>
        <v>3104270.9358177977</v>
      </c>
      <c r="AD213" s="265">
        <f t="shared" si="763"/>
        <v>19159904.704934537</v>
      </c>
      <c r="AE213" s="265">
        <f t="shared" si="763"/>
        <v>57775927.214927413</v>
      </c>
      <c r="AH213" s="251" t="s">
        <v>234</v>
      </c>
      <c r="AI213" s="264">
        <f>AI17+AI33+AI49+AI65+AI81+AI97+AI161</f>
        <v>0</v>
      </c>
      <c r="AJ213" s="265">
        <f t="shared" ref="AJ213:AU213" si="764">AJ17+AJ33+AJ49+AJ65+AJ81+AJ97+AJ161</f>
        <v>93330.631342806853</v>
      </c>
      <c r="AK213" s="265">
        <f t="shared" si="764"/>
        <v>106392.01384482108</v>
      </c>
      <c r="AL213" s="265">
        <f t="shared" si="764"/>
        <v>44474.913756008849</v>
      </c>
      <c r="AM213" s="265">
        <f t="shared" si="764"/>
        <v>819491.08175354102</v>
      </c>
      <c r="AN213" s="265">
        <f t="shared" si="764"/>
        <v>840881.43718015077</v>
      </c>
      <c r="AO213" s="265">
        <f t="shared" si="764"/>
        <v>136364.76716093507</v>
      </c>
      <c r="AP213" s="265">
        <f t="shared" si="764"/>
        <v>2662769.8995690723</v>
      </c>
      <c r="AQ213" s="265">
        <f t="shared" si="764"/>
        <v>936466.036683782</v>
      </c>
      <c r="AR213" s="265">
        <f t="shared" si="764"/>
        <v>380996.50569171365</v>
      </c>
      <c r="AS213" s="265">
        <f t="shared" si="764"/>
        <v>6252952.6907653455</v>
      </c>
      <c r="AT213" s="265">
        <f t="shared" si="764"/>
        <v>12809154.146737536</v>
      </c>
      <c r="AU213" s="265">
        <f t="shared" si="764"/>
        <v>25083274.124485716</v>
      </c>
      <c r="AX213" s="251" t="s">
        <v>234</v>
      </c>
      <c r="AY213" s="264">
        <f>AY17+AY33+AY49+AY65+AY81+AY97+AY161</f>
        <v>0</v>
      </c>
      <c r="AZ213" s="265">
        <f t="shared" ref="AZ213:BK213" si="765">AZ17+AZ33+AZ49+AZ65+AZ81+AZ97+AZ161</f>
        <v>39862.177680000001</v>
      </c>
      <c r="BA213" s="265">
        <f t="shared" si="765"/>
        <v>17196.990236487061</v>
      </c>
      <c r="BB213" s="265">
        <f t="shared" si="765"/>
        <v>0</v>
      </c>
      <c r="BC213" s="265">
        <f t="shared" si="765"/>
        <v>5481.2067978932091</v>
      </c>
      <c r="BD213" s="265">
        <f t="shared" si="765"/>
        <v>0</v>
      </c>
      <c r="BE213" s="265">
        <f t="shared" si="765"/>
        <v>59595.954965012155</v>
      </c>
      <c r="BF213" s="265">
        <f t="shared" si="765"/>
        <v>138590.43566381015</v>
      </c>
      <c r="BG213" s="265">
        <f t="shared" si="765"/>
        <v>0</v>
      </c>
      <c r="BH213" s="265">
        <f t="shared" si="765"/>
        <v>106707.30620076697</v>
      </c>
      <c r="BI213" s="265">
        <f t="shared" si="765"/>
        <v>16600.634130077608</v>
      </c>
      <c r="BJ213" s="265">
        <f t="shared" si="765"/>
        <v>1761879.6210041693</v>
      </c>
      <c r="BK213" s="265">
        <f t="shared" si="765"/>
        <v>2145914.3266782165</v>
      </c>
    </row>
    <row r="214" spans="1:63" x14ac:dyDescent="0.25">
      <c r="B214" s="251" t="s">
        <v>176</v>
      </c>
      <c r="C214" s="264">
        <f>C113</f>
        <v>0</v>
      </c>
      <c r="D214" s="265">
        <f t="shared" ref="D214:O214" si="766">D113</f>
        <v>0</v>
      </c>
      <c r="E214" s="265">
        <f t="shared" si="766"/>
        <v>0</v>
      </c>
      <c r="F214" s="265">
        <f t="shared" si="766"/>
        <v>0</v>
      </c>
      <c r="G214" s="265">
        <f t="shared" si="766"/>
        <v>0</v>
      </c>
      <c r="H214" s="265">
        <f t="shared" si="766"/>
        <v>0</v>
      </c>
      <c r="I214" s="265">
        <f t="shared" si="766"/>
        <v>0</v>
      </c>
      <c r="J214" s="265">
        <f t="shared" si="766"/>
        <v>1180.8153149448688</v>
      </c>
      <c r="K214" s="265">
        <f t="shared" si="766"/>
        <v>752.25433551506035</v>
      </c>
      <c r="L214" s="265">
        <f t="shared" si="766"/>
        <v>0</v>
      </c>
      <c r="M214" s="265">
        <f t="shared" si="766"/>
        <v>0</v>
      </c>
      <c r="N214" s="265">
        <f t="shared" si="766"/>
        <v>0</v>
      </c>
      <c r="O214" s="265">
        <f t="shared" si="766"/>
        <v>1933.0696504599291</v>
      </c>
      <c r="R214" s="251" t="s">
        <v>176</v>
      </c>
      <c r="S214" s="264">
        <f>S113</f>
        <v>0</v>
      </c>
      <c r="T214" s="265">
        <f t="shared" ref="T214:AE214" si="767">T113</f>
        <v>0</v>
      </c>
      <c r="U214" s="265">
        <f t="shared" si="767"/>
        <v>0</v>
      </c>
      <c r="V214" s="265">
        <f t="shared" si="767"/>
        <v>0</v>
      </c>
      <c r="W214" s="265">
        <f t="shared" si="767"/>
        <v>0</v>
      </c>
      <c r="X214" s="265">
        <f t="shared" si="767"/>
        <v>0</v>
      </c>
      <c r="Y214" s="265">
        <f t="shared" si="767"/>
        <v>0</v>
      </c>
      <c r="Z214" s="265">
        <f t="shared" si="767"/>
        <v>64032.525499087147</v>
      </c>
      <c r="AA214" s="265">
        <f t="shared" si="767"/>
        <v>42799.104593773132</v>
      </c>
      <c r="AB214" s="265">
        <f t="shared" si="767"/>
        <v>0</v>
      </c>
      <c r="AC214" s="265">
        <f t="shared" si="767"/>
        <v>0</v>
      </c>
      <c r="AD214" s="265">
        <f t="shared" si="767"/>
        <v>609.20210738433548</v>
      </c>
      <c r="AE214" s="265">
        <f t="shared" si="767"/>
        <v>107440.83220024462</v>
      </c>
      <c r="AH214" s="251" t="s">
        <v>176</v>
      </c>
      <c r="AI214" s="264">
        <f>AI113</f>
        <v>0</v>
      </c>
      <c r="AJ214" s="265">
        <f t="shared" ref="AJ214:AU214" si="768">AJ113</f>
        <v>0</v>
      </c>
      <c r="AK214" s="265">
        <f t="shared" si="768"/>
        <v>0</v>
      </c>
      <c r="AL214" s="265">
        <f t="shared" si="768"/>
        <v>0</v>
      </c>
      <c r="AM214" s="265">
        <f t="shared" si="768"/>
        <v>0</v>
      </c>
      <c r="AN214" s="265">
        <f t="shared" si="768"/>
        <v>0</v>
      </c>
      <c r="AO214" s="265">
        <f t="shared" si="768"/>
        <v>0</v>
      </c>
      <c r="AP214" s="265">
        <f t="shared" si="768"/>
        <v>72772.650441928199</v>
      </c>
      <c r="AQ214" s="265">
        <f t="shared" si="768"/>
        <v>115025.93507604103</v>
      </c>
      <c r="AR214" s="265">
        <f t="shared" si="768"/>
        <v>0</v>
      </c>
      <c r="AS214" s="265">
        <f t="shared" si="768"/>
        <v>0</v>
      </c>
      <c r="AT214" s="265">
        <f t="shared" si="768"/>
        <v>5181.7540576278743</v>
      </c>
      <c r="AU214" s="265">
        <f t="shared" si="768"/>
        <v>192980.33957559709</v>
      </c>
      <c r="AX214" s="251" t="s">
        <v>176</v>
      </c>
      <c r="AY214" s="264">
        <f>AY113</f>
        <v>0</v>
      </c>
      <c r="AZ214" s="265">
        <f t="shared" ref="AZ214:BK214" si="769">AZ113</f>
        <v>0</v>
      </c>
      <c r="BA214" s="265">
        <f t="shared" si="769"/>
        <v>0</v>
      </c>
      <c r="BB214" s="265">
        <f t="shared" si="769"/>
        <v>0</v>
      </c>
      <c r="BC214" s="265">
        <f t="shared" si="769"/>
        <v>0</v>
      </c>
      <c r="BD214" s="265">
        <f t="shared" si="769"/>
        <v>0</v>
      </c>
      <c r="BE214" s="265">
        <f t="shared" si="769"/>
        <v>0</v>
      </c>
      <c r="BF214" s="265">
        <f t="shared" si="769"/>
        <v>108930.20523319856</v>
      </c>
      <c r="BG214" s="265">
        <f t="shared" si="769"/>
        <v>132324.55371835022</v>
      </c>
      <c r="BH214" s="265">
        <f t="shared" si="769"/>
        <v>0</v>
      </c>
      <c r="BI214" s="265">
        <f t="shared" si="769"/>
        <v>0</v>
      </c>
      <c r="BJ214" s="265">
        <f t="shared" si="769"/>
        <v>5113.1469226991403</v>
      </c>
      <c r="BK214" s="265">
        <f t="shared" si="769"/>
        <v>246367.90587424792</v>
      </c>
    </row>
    <row r="215" spans="1:63" x14ac:dyDescent="0.25">
      <c r="B215" s="251" t="s">
        <v>235</v>
      </c>
      <c r="C215" s="264">
        <f>C129+C145</f>
        <v>0</v>
      </c>
      <c r="D215" s="265">
        <f t="shared" ref="D215:O215" si="770">D129+D145</f>
        <v>0</v>
      </c>
      <c r="E215" s="265">
        <f t="shared" si="770"/>
        <v>498268.75912688026</v>
      </c>
      <c r="F215" s="265">
        <f t="shared" si="770"/>
        <v>366653.58817713469</v>
      </c>
      <c r="G215" s="265">
        <f t="shared" si="770"/>
        <v>38830.524687720863</v>
      </c>
      <c r="H215" s="265">
        <f t="shared" si="770"/>
        <v>170761.69269639073</v>
      </c>
      <c r="I215" s="265">
        <f t="shared" si="770"/>
        <v>206400.03239711243</v>
      </c>
      <c r="J215" s="265">
        <f t="shared" si="770"/>
        <v>71830.75432701697</v>
      </c>
      <c r="K215" s="265">
        <f t="shared" si="770"/>
        <v>218543.3136057668</v>
      </c>
      <c r="L215" s="265">
        <f t="shared" si="770"/>
        <v>247540.33507986451</v>
      </c>
      <c r="M215" s="265">
        <f t="shared" si="770"/>
        <v>227009.17628836387</v>
      </c>
      <c r="N215" s="265">
        <f t="shared" si="770"/>
        <v>180899.58362528603</v>
      </c>
      <c r="O215" s="265">
        <f t="shared" si="770"/>
        <v>2226737.760011537</v>
      </c>
      <c r="R215" s="251" t="s">
        <v>235</v>
      </c>
      <c r="S215" s="264">
        <f>S129+S145</f>
        <v>0</v>
      </c>
      <c r="T215" s="265">
        <f t="shared" ref="T215:AE215" si="771">T129+T145</f>
        <v>0</v>
      </c>
      <c r="U215" s="265">
        <f t="shared" si="771"/>
        <v>0</v>
      </c>
      <c r="V215" s="265">
        <f t="shared" si="771"/>
        <v>187569.60016446275</v>
      </c>
      <c r="W215" s="265">
        <f t="shared" si="771"/>
        <v>0</v>
      </c>
      <c r="X215" s="265">
        <f t="shared" si="771"/>
        <v>0</v>
      </c>
      <c r="Y215" s="265">
        <f t="shared" si="771"/>
        <v>0</v>
      </c>
      <c r="Z215" s="265">
        <f t="shared" si="771"/>
        <v>0</v>
      </c>
      <c r="AA215" s="265">
        <f t="shared" si="771"/>
        <v>0</v>
      </c>
      <c r="AB215" s="265">
        <f t="shared" si="771"/>
        <v>0</v>
      </c>
      <c r="AC215" s="265">
        <f t="shared" si="771"/>
        <v>0</v>
      </c>
      <c r="AD215" s="265">
        <f t="shared" si="771"/>
        <v>0</v>
      </c>
      <c r="AE215" s="265">
        <f t="shared" si="771"/>
        <v>187569.60016446275</v>
      </c>
      <c r="AH215" s="251" t="s">
        <v>235</v>
      </c>
      <c r="AI215" s="264">
        <f>AI129+AI145</f>
        <v>0</v>
      </c>
      <c r="AJ215" s="265">
        <f t="shared" ref="AJ215:AU215" si="772">AJ129+AJ145</f>
        <v>0</v>
      </c>
      <c r="AK215" s="265">
        <f t="shared" si="772"/>
        <v>0</v>
      </c>
      <c r="AL215" s="265">
        <f t="shared" si="772"/>
        <v>0</v>
      </c>
      <c r="AM215" s="265">
        <f t="shared" si="772"/>
        <v>0</v>
      </c>
      <c r="AN215" s="265">
        <f t="shared" si="772"/>
        <v>0</v>
      </c>
      <c r="AO215" s="265">
        <f t="shared" si="772"/>
        <v>0</v>
      </c>
      <c r="AP215" s="265">
        <f t="shared" si="772"/>
        <v>0</v>
      </c>
      <c r="AQ215" s="265">
        <f t="shared" si="772"/>
        <v>0</v>
      </c>
      <c r="AR215" s="265">
        <f t="shared" si="772"/>
        <v>0</v>
      </c>
      <c r="AS215" s="265">
        <f t="shared" si="772"/>
        <v>0</v>
      </c>
      <c r="AT215" s="265">
        <f t="shared" si="772"/>
        <v>0</v>
      </c>
      <c r="AU215" s="265">
        <f t="shared" si="772"/>
        <v>0</v>
      </c>
      <c r="AX215" s="251" t="s">
        <v>235</v>
      </c>
      <c r="AY215" s="264">
        <f>AY129+AY145</f>
        <v>0</v>
      </c>
      <c r="AZ215" s="265">
        <f t="shared" ref="AZ215:BK215" si="773">AZ129+AZ145</f>
        <v>0</v>
      </c>
      <c r="BA215" s="265">
        <f t="shared" si="773"/>
        <v>0</v>
      </c>
      <c r="BB215" s="265">
        <f t="shared" si="773"/>
        <v>0</v>
      </c>
      <c r="BC215" s="265">
        <f t="shared" si="773"/>
        <v>0</v>
      </c>
      <c r="BD215" s="265">
        <f t="shared" si="773"/>
        <v>0</v>
      </c>
      <c r="BE215" s="265">
        <f t="shared" si="773"/>
        <v>0</v>
      </c>
      <c r="BF215" s="265">
        <f t="shared" si="773"/>
        <v>0</v>
      </c>
      <c r="BG215" s="265">
        <f t="shared" si="773"/>
        <v>0</v>
      </c>
      <c r="BH215" s="265">
        <f t="shared" si="773"/>
        <v>0</v>
      </c>
      <c r="BI215" s="265">
        <f t="shared" si="773"/>
        <v>0</v>
      </c>
      <c r="BJ215" s="265">
        <f t="shared" si="773"/>
        <v>0</v>
      </c>
      <c r="BK215" s="265">
        <f t="shared" si="773"/>
        <v>0</v>
      </c>
    </row>
  </sheetData>
  <mergeCells count="56">
    <mergeCell ref="M194:N194"/>
    <mergeCell ref="AC194:AD194"/>
    <mergeCell ref="AS194:AT194"/>
    <mergeCell ref="BI194:BJ194"/>
    <mergeCell ref="AW132:AW144"/>
    <mergeCell ref="AW148:AW160"/>
    <mergeCell ref="AG132:AG144"/>
    <mergeCell ref="A180:A192"/>
    <mergeCell ref="Q180:Q192"/>
    <mergeCell ref="AG180:AG192"/>
    <mergeCell ref="AW180:AW192"/>
    <mergeCell ref="AG148:AG160"/>
    <mergeCell ref="Q164:Q176"/>
    <mergeCell ref="AG164:AG176"/>
    <mergeCell ref="AW164:AW176"/>
    <mergeCell ref="Q148:Q160"/>
    <mergeCell ref="A164:A176"/>
    <mergeCell ref="A148:A160"/>
    <mergeCell ref="AI1:AT1"/>
    <mergeCell ref="AG84:AG96"/>
    <mergeCell ref="AG100:AG112"/>
    <mergeCell ref="AG116:AG128"/>
    <mergeCell ref="AW68:AW80"/>
    <mergeCell ref="A132:A144"/>
    <mergeCell ref="Q132:Q144"/>
    <mergeCell ref="A84:A96"/>
    <mergeCell ref="A100:A112"/>
    <mergeCell ref="AW100:AW112"/>
    <mergeCell ref="AW116:AW128"/>
    <mergeCell ref="Q84:Q96"/>
    <mergeCell ref="Q100:Q112"/>
    <mergeCell ref="Q116:Q128"/>
    <mergeCell ref="AW84:AW96"/>
    <mergeCell ref="A68:A80"/>
    <mergeCell ref="AW52:AW64"/>
    <mergeCell ref="Q52:Q64"/>
    <mergeCell ref="AG52:AG64"/>
    <mergeCell ref="A116:A128"/>
    <mergeCell ref="Q68:Q80"/>
    <mergeCell ref="AG68:AG80"/>
    <mergeCell ref="AY1:BJ1"/>
    <mergeCell ref="A4:A16"/>
    <mergeCell ref="A20:A32"/>
    <mergeCell ref="A36:A48"/>
    <mergeCell ref="A52:A64"/>
    <mergeCell ref="C1:N1"/>
    <mergeCell ref="S1:AD1"/>
    <mergeCell ref="AW4:AW16"/>
    <mergeCell ref="AW20:AW32"/>
    <mergeCell ref="AW36:AW48"/>
    <mergeCell ref="AG4:AG16"/>
    <mergeCell ref="AG20:AG32"/>
    <mergeCell ref="AG36:AG48"/>
    <mergeCell ref="Q4:Q16"/>
    <mergeCell ref="Q20:Q32"/>
    <mergeCell ref="Q36:Q48"/>
  </mergeCells>
  <pageMargins left="0.7" right="0.7" top="0.75" bottom="0.75" header="0.3" footer="0.3"/>
  <pageSetup orientation="portrait" r:id="rId1"/>
  <headerFooter>
    <oddFooter>&amp;RSchedule JNG-D7.F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P219"/>
  <sheetViews>
    <sheetView tabSelected="1" topLeftCell="A160" zoomScale="80" zoomScaleNormal="80" workbookViewId="0">
      <pane xSplit="1" topLeftCell="B1" activePane="topRight" state="frozen"/>
      <selection activeCell="V20" sqref="V20"/>
      <selection pane="topRight" activeCell="V20" sqref="V20"/>
    </sheetView>
  </sheetViews>
  <sheetFormatPr defaultRowHeight="15" x14ac:dyDescent="0.25"/>
  <cols>
    <col min="1" max="1" width="7.7109375" customWidth="1"/>
    <col min="2" max="2" width="17.7109375" bestFit="1" customWidth="1"/>
    <col min="3" max="3" width="14.28515625" bestFit="1" customWidth="1"/>
    <col min="4" max="4" width="11.7109375" bestFit="1" customWidth="1"/>
    <col min="5" max="5" width="12.7109375" bestFit="1" customWidth="1"/>
    <col min="6" max="6" width="11.7109375" bestFit="1" customWidth="1"/>
    <col min="7" max="7" width="12.85546875" customWidth="1"/>
    <col min="8" max="8" width="11.7109375" bestFit="1" customWidth="1"/>
    <col min="9" max="9" width="12.7109375" bestFit="1" customWidth="1"/>
    <col min="10" max="10" width="13" customWidth="1"/>
    <col min="11" max="11" width="12.28515625" customWidth="1"/>
    <col min="12" max="14" width="13.28515625" customWidth="1"/>
    <col min="15" max="15" width="14.42578125" style="1" bestFit="1" customWidth="1"/>
    <col min="16" max="16" width="13.42578125" customWidth="1"/>
  </cols>
  <sheetData>
    <row r="1" spans="1:15" ht="31.5" x14ac:dyDescent="0.6">
      <c r="A1" s="86"/>
      <c r="B1" s="86"/>
      <c r="C1" s="558" t="s">
        <v>151</v>
      </c>
      <c r="D1" s="559"/>
      <c r="E1" s="559"/>
      <c r="F1" s="559"/>
      <c r="G1" s="559"/>
      <c r="H1" s="559"/>
      <c r="I1" s="559"/>
      <c r="J1" s="559"/>
      <c r="K1" s="559"/>
      <c r="L1" s="559"/>
      <c r="M1" s="559"/>
      <c r="N1" s="560"/>
      <c r="O1" s="87"/>
    </row>
    <row r="2" spans="1:15" ht="5.25" customHeight="1" thickBot="1" x14ac:dyDescent="0.65">
      <c r="A2" s="86"/>
      <c r="B2" s="86"/>
      <c r="C2" s="88"/>
      <c r="D2" s="89"/>
      <c r="E2" s="89"/>
      <c r="F2" s="89"/>
      <c r="G2" s="89"/>
      <c r="H2" s="89"/>
      <c r="I2" s="89"/>
      <c r="J2" s="89"/>
      <c r="K2" s="89"/>
      <c r="L2" s="89"/>
      <c r="M2" s="89"/>
      <c r="N2" s="90"/>
      <c r="O2" s="87"/>
    </row>
    <row r="3" spans="1:15" ht="21.6" customHeight="1" thickBot="1" x14ac:dyDescent="0.3">
      <c r="B3" s="173" t="s">
        <v>35</v>
      </c>
      <c r="C3" s="174">
        <f>'BIZ kWh ENTRY'!C3</f>
        <v>45292</v>
      </c>
      <c r="D3" s="174">
        <f>'BIZ kWh ENTRY'!D3</f>
        <v>45323</v>
      </c>
      <c r="E3" s="174">
        <f>'BIZ kWh ENTRY'!E3</f>
        <v>45352</v>
      </c>
      <c r="F3" s="174">
        <f>'BIZ kWh ENTRY'!F3</f>
        <v>45383</v>
      </c>
      <c r="G3" s="174">
        <f>'BIZ kWh ENTRY'!G3</f>
        <v>45413</v>
      </c>
      <c r="H3" s="174">
        <f>'BIZ kWh ENTRY'!H3</f>
        <v>45444</v>
      </c>
      <c r="I3" s="174">
        <f>'BIZ kWh ENTRY'!I3</f>
        <v>45474</v>
      </c>
      <c r="J3" s="174">
        <f>'BIZ kWh ENTRY'!J3</f>
        <v>45505</v>
      </c>
      <c r="K3" s="174">
        <f>'BIZ kWh ENTRY'!K3</f>
        <v>45536</v>
      </c>
      <c r="L3" s="174">
        <f>'BIZ kWh ENTRY'!L3</f>
        <v>45566</v>
      </c>
      <c r="M3" s="174">
        <f>'BIZ kWh ENTRY'!M3</f>
        <v>45597</v>
      </c>
      <c r="N3" s="181" t="str">
        <f>'BIZ kWh ENTRY'!N3</f>
        <v>Dec-24 +</v>
      </c>
      <c r="O3" s="175" t="s">
        <v>33</v>
      </c>
    </row>
    <row r="4" spans="1:15" ht="15" customHeight="1" x14ac:dyDescent="0.25">
      <c r="A4" s="572" t="s">
        <v>68</v>
      </c>
      <c r="B4" s="11" t="s">
        <v>60</v>
      </c>
      <c r="C4" s="3">
        <f>SUM('BIZ kWh ENTRY'!C4,'BIZ kWh ENTRY'!S4,'BIZ kWh ENTRY'!AI4,'BIZ kWh ENTRY'!AY4)</f>
        <v>0</v>
      </c>
      <c r="D4" s="3">
        <f>SUM('BIZ kWh ENTRY'!D4,'BIZ kWh ENTRY'!T4,'BIZ kWh ENTRY'!AJ4,'BIZ kWh ENTRY'!AZ4)</f>
        <v>0</v>
      </c>
      <c r="E4" s="3">
        <f>SUM('BIZ kWh ENTRY'!E4,'BIZ kWh ENTRY'!U4,'BIZ kWh ENTRY'!AK4,'BIZ kWh ENTRY'!BA4)</f>
        <v>0</v>
      </c>
      <c r="F4" s="3">
        <f>SUM('BIZ kWh ENTRY'!F4,'BIZ kWh ENTRY'!V4,'BIZ kWh ENTRY'!AL4,'BIZ kWh ENTRY'!BB4)</f>
        <v>0</v>
      </c>
      <c r="G4" s="3">
        <f>SUM('BIZ kWh ENTRY'!G4,'BIZ kWh ENTRY'!W4,'BIZ kWh ENTRY'!AM4,'BIZ kWh ENTRY'!BC4)</f>
        <v>0</v>
      </c>
      <c r="H4" s="3">
        <f>SUM('BIZ kWh ENTRY'!H4,'BIZ kWh ENTRY'!X4,'BIZ kWh ENTRY'!AN4,'BIZ kWh ENTRY'!BD4)</f>
        <v>0</v>
      </c>
      <c r="I4" s="3">
        <f>SUM('BIZ kWh ENTRY'!I4,'BIZ kWh ENTRY'!Y4,'BIZ kWh ENTRY'!AO4,'BIZ kWh ENTRY'!BE4)</f>
        <v>0</v>
      </c>
      <c r="J4" s="3">
        <f>SUM('BIZ kWh ENTRY'!J4,'BIZ kWh ENTRY'!Z4,'BIZ kWh ENTRY'!AP4,'BIZ kWh ENTRY'!BF4)</f>
        <v>0</v>
      </c>
      <c r="K4" s="3">
        <f>SUM('BIZ kWh ENTRY'!K4,'BIZ kWh ENTRY'!AA4,'BIZ kWh ENTRY'!AQ4,'BIZ kWh ENTRY'!BG4)</f>
        <v>0</v>
      </c>
      <c r="L4" s="3">
        <f>SUM('BIZ kWh ENTRY'!L4,'BIZ kWh ENTRY'!AB4,'BIZ kWh ENTRY'!AR4,'BIZ kWh ENTRY'!BH4)</f>
        <v>0</v>
      </c>
      <c r="M4" s="3">
        <f>SUM('BIZ kWh ENTRY'!M4,'BIZ kWh ENTRY'!AC4,'BIZ kWh ENTRY'!AS4,'BIZ kWh ENTRY'!BI4)</f>
        <v>0</v>
      </c>
      <c r="N4" s="3">
        <f>SUM('BIZ kWh ENTRY'!N4,'BIZ kWh ENTRY'!AD4,'BIZ kWh ENTRY'!AT4,'BIZ kWh ENTRY'!BJ4)</f>
        <v>0</v>
      </c>
      <c r="O4" s="67">
        <f t="shared" ref="O4:O17" si="0">SUM(C4:N4)</f>
        <v>0</v>
      </c>
    </row>
    <row r="5" spans="1:15" x14ac:dyDescent="0.25">
      <c r="A5" s="573"/>
      <c r="B5" s="12" t="s">
        <v>59</v>
      </c>
      <c r="C5" s="3">
        <f>SUM('BIZ kWh ENTRY'!C5,'BIZ kWh ENTRY'!S5,'BIZ kWh ENTRY'!AI5,'BIZ kWh ENTRY'!AY5)</f>
        <v>0</v>
      </c>
      <c r="D5" s="3">
        <f>SUM('BIZ kWh ENTRY'!D5,'BIZ kWh ENTRY'!T5,'BIZ kWh ENTRY'!AJ5,'BIZ kWh ENTRY'!AZ5)</f>
        <v>0</v>
      </c>
      <c r="E5" s="3">
        <f>SUM('BIZ kWh ENTRY'!E5,'BIZ kWh ENTRY'!U5,'BIZ kWh ENTRY'!AK5,'BIZ kWh ENTRY'!BA5)</f>
        <v>0</v>
      </c>
      <c r="F5" s="3">
        <f>SUM('BIZ kWh ENTRY'!F5,'BIZ kWh ENTRY'!V5,'BIZ kWh ENTRY'!AL5,'BIZ kWh ENTRY'!BB5)</f>
        <v>0</v>
      </c>
      <c r="G5" s="3">
        <f>SUM('BIZ kWh ENTRY'!G5,'BIZ kWh ENTRY'!W5,'BIZ kWh ENTRY'!AM5,'BIZ kWh ENTRY'!BC5)</f>
        <v>0</v>
      </c>
      <c r="H5" s="3">
        <f>SUM('BIZ kWh ENTRY'!H5,'BIZ kWh ENTRY'!X5,'BIZ kWh ENTRY'!AN5,'BIZ kWh ENTRY'!BD5)</f>
        <v>0</v>
      </c>
      <c r="I5" s="3">
        <f>SUM('BIZ kWh ENTRY'!I5,'BIZ kWh ENTRY'!Y5,'BIZ kWh ENTRY'!AO5,'BIZ kWh ENTRY'!BE5)</f>
        <v>0</v>
      </c>
      <c r="J5" s="3">
        <f>SUM('BIZ kWh ENTRY'!J5,'BIZ kWh ENTRY'!Z5,'BIZ kWh ENTRY'!AP5,'BIZ kWh ENTRY'!BF5)</f>
        <v>0</v>
      </c>
      <c r="K5" s="3">
        <f>SUM('BIZ kWh ENTRY'!K5,'BIZ kWh ENTRY'!AA5,'BIZ kWh ENTRY'!AQ5,'BIZ kWh ENTRY'!BG5)</f>
        <v>0</v>
      </c>
      <c r="L5" s="3">
        <f>SUM('BIZ kWh ENTRY'!L5,'BIZ kWh ENTRY'!AB5,'BIZ kWh ENTRY'!AR5,'BIZ kWh ENTRY'!BH5)</f>
        <v>0</v>
      </c>
      <c r="M5" s="3">
        <f>SUM('BIZ kWh ENTRY'!M5,'BIZ kWh ENTRY'!AC5,'BIZ kWh ENTRY'!AS5,'BIZ kWh ENTRY'!BI5)</f>
        <v>0</v>
      </c>
      <c r="N5" s="3">
        <f>SUM('BIZ kWh ENTRY'!N5,'BIZ kWh ENTRY'!AD5,'BIZ kWh ENTRY'!AT5,'BIZ kWh ENTRY'!BJ5)</f>
        <v>0</v>
      </c>
      <c r="O5" s="67">
        <f t="shared" si="0"/>
        <v>0</v>
      </c>
    </row>
    <row r="6" spans="1:15" x14ac:dyDescent="0.25">
      <c r="A6" s="573"/>
      <c r="B6" s="11" t="s">
        <v>58</v>
      </c>
      <c r="C6" s="3">
        <f>SUM('BIZ kWh ENTRY'!C6,'BIZ kWh ENTRY'!S6,'BIZ kWh ENTRY'!AI6,'BIZ kWh ENTRY'!AY6)</f>
        <v>0</v>
      </c>
      <c r="D6" s="3">
        <f>SUM('BIZ kWh ENTRY'!D6,'BIZ kWh ENTRY'!T6,'BIZ kWh ENTRY'!AJ6,'BIZ kWh ENTRY'!AZ6)</f>
        <v>0</v>
      </c>
      <c r="E6" s="3">
        <f>SUM('BIZ kWh ENTRY'!E6,'BIZ kWh ENTRY'!U6,'BIZ kWh ENTRY'!AK6,'BIZ kWh ENTRY'!BA6)</f>
        <v>0</v>
      </c>
      <c r="F6" s="3">
        <f>SUM('BIZ kWh ENTRY'!F6,'BIZ kWh ENTRY'!V6,'BIZ kWh ENTRY'!AL6,'BIZ kWh ENTRY'!BB6)</f>
        <v>0</v>
      </c>
      <c r="G6" s="3">
        <f>SUM('BIZ kWh ENTRY'!G6,'BIZ kWh ENTRY'!W6,'BIZ kWh ENTRY'!AM6,'BIZ kWh ENTRY'!BC6)</f>
        <v>0</v>
      </c>
      <c r="H6" s="3">
        <f>SUM('BIZ kWh ENTRY'!H6,'BIZ kWh ENTRY'!X6,'BIZ kWh ENTRY'!AN6,'BIZ kWh ENTRY'!BD6)</f>
        <v>0</v>
      </c>
      <c r="I6" s="3">
        <f>SUM('BIZ kWh ENTRY'!I6,'BIZ kWh ENTRY'!Y6,'BIZ kWh ENTRY'!AO6,'BIZ kWh ENTRY'!BE6)</f>
        <v>0</v>
      </c>
      <c r="J6" s="3">
        <f>SUM('BIZ kWh ENTRY'!J6,'BIZ kWh ENTRY'!Z6,'BIZ kWh ENTRY'!AP6,'BIZ kWh ENTRY'!BF6)</f>
        <v>0</v>
      </c>
      <c r="K6" s="3">
        <f>SUM('BIZ kWh ENTRY'!K6,'BIZ kWh ENTRY'!AA6,'BIZ kWh ENTRY'!AQ6,'BIZ kWh ENTRY'!BG6)</f>
        <v>0</v>
      </c>
      <c r="L6" s="3">
        <f>SUM('BIZ kWh ENTRY'!L6,'BIZ kWh ENTRY'!AB6,'BIZ kWh ENTRY'!AR6,'BIZ kWh ENTRY'!BH6)</f>
        <v>0</v>
      </c>
      <c r="M6" s="3">
        <f>SUM('BIZ kWh ENTRY'!M6,'BIZ kWh ENTRY'!AC6,'BIZ kWh ENTRY'!AS6,'BIZ kWh ENTRY'!BI6)</f>
        <v>0</v>
      </c>
      <c r="N6" s="3">
        <f>SUM('BIZ kWh ENTRY'!N6,'BIZ kWh ENTRY'!AD6,'BIZ kWh ENTRY'!AT6,'BIZ kWh ENTRY'!BJ6)</f>
        <v>0</v>
      </c>
      <c r="O6" s="67">
        <f t="shared" si="0"/>
        <v>0</v>
      </c>
    </row>
    <row r="7" spans="1:15" x14ac:dyDescent="0.25">
      <c r="A7" s="573"/>
      <c r="B7" s="11" t="s">
        <v>57</v>
      </c>
      <c r="C7" s="3">
        <f>SUM('BIZ kWh ENTRY'!C7,'BIZ kWh ENTRY'!S7,'BIZ kWh ENTRY'!AI7,'BIZ kWh ENTRY'!AY7)</f>
        <v>0</v>
      </c>
      <c r="D7" s="3">
        <f>SUM('BIZ kWh ENTRY'!D7,'BIZ kWh ENTRY'!T7,'BIZ kWh ENTRY'!AJ7,'BIZ kWh ENTRY'!AZ7)</f>
        <v>0</v>
      </c>
      <c r="E7" s="3">
        <f>SUM('BIZ kWh ENTRY'!E7,'BIZ kWh ENTRY'!U7,'BIZ kWh ENTRY'!AK7,'BIZ kWh ENTRY'!BA7)</f>
        <v>0</v>
      </c>
      <c r="F7" s="3">
        <f>SUM('BIZ kWh ENTRY'!F7,'BIZ kWh ENTRY'!V7,'BIZ kWh ENTRY'!AL7,'BIZ kWh ENTRY'!BB7)</f>
        <v>0</v>
      </c>
      <c r="G7" s="3">
        <f>SUM('BIZ kWh ENTRY'!G7,'BIZ kWh ENTRY'!W7,'BIZ kWh ENTRY'!AM7,'BIZ kWh ENTRY'!BC7)</f>
        <v>0</v>
      </c>
      <c r="H7" s="3">
        <f>SUM('BIZ kWh ENTRY'!H7,'BIZ kWh ENTRY'!X7,'BIZ kWh ENTRY'!AN7,'BIZ kWh ENTRY'!BD7)</f>
        <v>0</v>
      </c>
      <c r="I7" s="3">
        <f>SUM('BIZ kWh ENTRY'!I7,'BIZ kWh ENTRY'!Y7,'BIZ kWh ENTRY'!AO7,'BIZ kWh ENTRY'!BE7)</f>
        <v>0</v>
      </c>
      <c r="J7" s="3">
        <f>SUM('BIZ kWh ENTRY'!J7,'BIZ kWh ENTRY'!Z7,'BIZ kWh ENTRY'!AP7,'BIZ kWh ENTRY'!BF7)</f>
        <v>0</v>
      </c>
      <c r="K7" s="3">
        <f>SUM('BIZ kWh ENTRY'!K7,'BIZ kWh ENTRY'!AA7,'BIZ kWh ENTRY'!AQ7,'BIZ kWh ENTRY'!BG7)</f>
        <v>0</v>
      </c>
      <c r="L7" s="3">
        <f>SUM('BIZ kWh ENTRY'!L7,'BIZ kWh ENTRY'!AB7,'BIZ kWh ENTRY'!AR7,'BIZ kWh ENTRY'!BH7)</f>
        <v>0</v>
      </c>
      <c r="M7" s="3">
        <f>SUM('BIZ kWh ENTRY'!M7,'BIZ kWh ENTRY'!AC7,'BIZ kWh ENTRY'!AS7,'BIZ kWh ENTRY'!BI7)</f>
        <v>0</v>
      </c>
      <c r="N7" s="3">
        <f>SUM('BIZ kWh ENTRY'!N7,'BIZ kWh ENTRY'!AD7,'BIZ kWh ENTRY'!AT7,'BIZ kWh ENTRY'!BJ7)</f>
        <v>0</v>
      </c>
      <c r="O7" s="67">
        <f t="shared" si="0"/>
        <v>0</v>
      </c>
    </row>
    <row r="8" spans="1:15" x14ac:dyDescent="0.25">
      <c r="A8" s="573"/>
      <c r="B8" s="12" t="s">
        <v>56</v>
      </c>
      <c r="C8" s="3">
        <f>SUM('BIZ kWh ENTRY'!C8,'BIZ kWh ENTRY'!S8,'BIZ kWh ENTRY'!AI8,'BIZ kWh ENTRY'!AY8)</f>
        <v>0</v>
      </c>
      <c r="D8" s="3">
        <f>SUM('BIZ kWh ENTRY'!D8,'BIZ kWh ENTRY'!T8,'BIZ kWh ENTRY'!AJ8,'BIZ kWh ENTRY'!AZ8)</f>
        <v>0</v>
      </c>
      <c r="E8" s="3">
        <f>SUM('BIZ kWh ENTRY'!E8,'BIZ kWh ENTRY'!U8,'BIZ kWh ENTRY'!AK8,'BIZ kWh ENTRY'!BA8)</f>
        <v>0</v>
      </c>
      <c r="F8" s="3">
        <f>SUM('BIZ kWh ENTRY'!F8,'BIZ kWh ENTRY'!V8,'BIZ kWh ENTRY'!AL8,'BIZ kWh ENTRY'!BB8)</f>
        <v>0</v>
      </c>
      <c r="G8" s="3">
        <f>SUM('BIZ kWh ENTRY'!G8,'BIZ kWh ENTRY'!W8,'BIZ kWh ENTRY'!AM8,'BIZ kWh ENTRY'!BC8)</f>
        <v>0</v>
      </c>
      <c r="H8" s="3">
        <f>SUM('BIZ kWh ENTRY'!H8,'BIZ kWh ENTRY'!X8,'BIZ kWh ENTRY'!AN8,'BIZ kWh ENTRY'!BD8)</f>
        <v>0</v>
      </c>
      <c r="I8" s="3">
        <f>SUM('BIZ kWh ENTRY'!I8,'BIZ kWh ENTRY'!Y8,'BIZ kWh ENTRY'!AO8,'BIZ kWh ENTRY'!BE8)</f>
        <v>0</v>
      </c>
      <c r="J8" s="3">
        <f>SUM('BIZ kWh ENTRY'!J8,'BIZ kWh ENTRY'!Z8,'BIZ kWh ENTRY'!AP8,'BIZ kWh ENTRY'!BF8)</f>
        <v>0</v>
      </c>
      <c r="K8" s="3">
        <f>SUM('BIZ kWh ENTRY'!K8,'BIZ kWh ENTRY'!AA8,'BIZ kWh ENTRY'!AQ8,'BIZ kWh ENTRY'!BG8)</f>
        <v>0</v>
      </c>
      <c r="L8" s="3">
        <f>SUM('BIZ kWh ENTRY'!L8,'BIZ kWh ENTRY'!AB8,'BIZ kWh ENTRY'!AR8,'BIZ kWh ENTRY'!BH8)</f>
        <v>0</v>
      </c>
      <c r="M8" s="3">
        <f>SUM('BIZ kWh ENTRY'!M8,'BIZ kWh ENTRY'!AC8,'BIZ kWh ENTRY'!AS8,'BIZ kWh ENTRY'!BI8)</f>
        <v>0</v>
      </c>
      <c r="N8" s="3">
        <f>SUM('BIZ kWh ENTRY'!N8,'BIZ kWh ENTRY'!AD8,'BIZ kWh ENTRY'!AT8,'BIZ kWh ENTRY'!BJ8)</f>
        <v>0</v>
      </c>
      <c r="O8" s="67">
        <f t="shared" si="0"/>
        <v>0</v>
      </c>
    </row>
    <row r="9" spans="1:15" x14ac:dyDescent="0.25">
      <c r="A9" s="573"/>
      <c r="B9" s="11" t="s">
        <v>55</v>
      </c>
      <c r="C9" s="3">
        <f>SUM('BIZ kWh ENTRY'!C9,'BIZ kWh ENTRY'!S9,'BIZ kWh ENTRY'!AI9,'BIZ kWh ENTRY'!AY9)</f>
        <v>0</v>
      </c>
      <c r="D9" s="3">
        <f>SUM('BIZ kWh ENTRY'!D9,'BIZ kWh ENTRY'!T9,'BIZ kWh ENTRY'!AJ9,'BIZ kWh ENTRY'!AZ9)</f>
        <v>0</v>
      </c>
      <c r="E9" s="3">
        <f>SUM('BIZ kWh ENTRY'!E9,'BIZ kWh ENTRY'!U9,'BIZ kWh ENTRY'!AK9,'BIZ kWh ENTRY'!BA9)</f>
        <v>0</v>
      </c>
      <c r="F9" s="3">
        <f>SUM('BIZ kWh ENTRY'!F9,'BIZ kWh ENTRY'!V9,'BIZ kWh ENTRY'!AL9,'BIZ kWh ENTRY'!BB9)</f>
        <v>0</v>
      </c>
      <c r="G9" s="3">
        <f>SUM('BIZ kWh ENTRY'!G9,'BIZ kWh ENTRY'!W9,'BIZ kWh ENTRY'!AM9,'BIZ kWh ENTRY'!BC9)</f>
        <v>0</v>
      </c>
      <c r="H9" s="3">
        <f>SUM('BIZ kWh ENTRY'!H9,'BIZ kWh ENTRY'!X9,'BIZ kWh ENTRY'!AN9,'BIZ kWh ENTRY'!BD9)</f>
        <v>0</v>
      </c>
      <c r="I9" s="3">
        <f>SUM('BIZ kWh ENTRY'!I9,'BIZ kWh ENTRY'!Y9,'BIZ kWh ENTRY'!AO9,'BIZ kWh ENTRY'!BE9)</f>
        <v>0</v>
      </c>
      <c r="J9" s="3">
        <f>SUM('BIZ kWh ENTRY'!J9,'BIZ kWh ENTRY'!Z9,'BIZ kWh ENTRY'!AP9,'BIZ kWh ENTRY'!BF9)</f>
        <v>0</v>
      </c>
      <c r="K9" s="3">
        <f>SUM('BIZ kWh ENTRY'!K9,'BIZ kWh ENTRY'!AA9,'BIZ kWh ENTRY'!AQ9,'BIZ kWh ENTRY'!BG9)</f>
        <v>0</v>
      </c>
      <c r="L9" s="3">
        <f>SUM('BIZ kWh ENTRY'!L9,'BIZ kWh ENTRY'!AB9,'BIZ kWh ENTRY'!AR9,'BIZ kWh ENTRY'!BH9)</f>
        <v>0</v>
      </c>
      <c r="M9" s="3">
        <f>SUM('BIZ kWh ENTRY'!M9,'BIZ kWh ENTRY'!AC9,'BIZ kWh ENTRY'!AS9,'BIZ kWh ENTRY'!BI9)</f>
        <v>0</v>
      </c>
      <c r="N9" s="3">
        <f>SUM('BIZ kWh ENTRY'!N9,'BIZ kWh ENTRY'!AD9,'BIZ kWh ENTRY'!AT9,'BIZ kWh ENTRY'!BJ9)</f>
        <v>0</v>
      </c>
      <c r="O9" s="67">
        <f t="shared" si="0"/>
        <v>0</v>
      </c>
    </row>
    <row r="10" spans="1:15" x14ac:dyDescent="0.25">
      <c r="A10" s="573"/>
      <c r="B10" s="11" t="s">
        <v>54</v>
      </c>
      <c r="C10" s="3">
        <f>SUM('BIZ kWh ENTRY'!C10,'BIZ kWh ENTRY'!S10,'BIZ kWh ENTRY'!AI10,'BIZ kWh ENTRY'!AY10)</f>
        <v>0</v>
      </c>
      <c r="D10" s="3">
        <f>SUM('BIZ kWh ENTRY'!D10,'BIZ kWh ENTRY'!T10,'BIZ kWh ENTRY'!AJ10,'BIZ kWh ENTRY'!AZ10)</f>
        <v>0</v>
      </c>
      <c r="E10" s="3">
        <f>SUM('BIZ kWh ENTRY'!E10,'BIZ kWh ENTRY'!U10,'BIZ kWh ENTRY'!AK10,'BIZ kWh ENTRY'!BA10)</f>
        <v>0</v>
      </c>
      <c r="F10" s="3">
        <f>SUM('BIZ kWh ENTRY'!F10,'BIZ kWh ENTRY'!V10,'BIZ kWh ENTRY'!AL10,'BIZ kWh ENTRY'!BB10)</f>
        <v>0</v>
      </c>
      <c r="G10" s="3">
        <f>SUM('BIZ kWh ENTRY'!G10,'BIZ kWh ENTRY'!W10,'BIZ kWh ENTRY'!AM10,'BIZ kWh ENTRY'!BC10)</f>
        <v>0</v>
      </c>
      <c r="H10" s="3">
        <f>SUM('BIZ kWh ENTRY'!H10,'BIZ kWh ENTRY'!X10,'BIZ kWh ENTRY'!AN10,'BIZ kWh ENTRY'!BD10)</f>
        <v>0</v>
      </c>
      <c r="I10" s="3">
        <f>SUM('BIZ kWh ENTRY'!I10,'BIZ kWh ENTRY'!Y10,'BIZ kWh ENTRY'!AO10,'BIZ kWh ENTRY'!BE10)</f>
        <v>0</v>
      </c>
      <c r="J10" s="3">
        <f>SUM('BIZ kWh ENTRY'!J10,'BIZ kWh ENTRY'!Z10,'BIZ kWh ENTRY'!AP10,'BIZ kWh ENTRY'!BF10)</f>
        <v>0</v>
      </c>
      <c r="K10" s="3">
        <f>SUM('BIZ kWh ENTRY'!K10,'BIZ kWh ENTRY'!AA10,'BIZ kWh ENTRY'!AQ10,'BIZ kWh ENTRY'!BG10)</f>
        <v>0</v>
      </c>
      <c r="L10" s="3">
        <f>SUM('BIZ kWh ENTRY'!L10,'BIZ kWh ENTRY'!AB10,'BIZ kWh ENTRY'!AR10,'BIZ kWh ENTRY'!BH10)</f>
        <v>0</v>
      </c>
      <c r="M10" s="3">
        <f>SUM('BIZ kWh ENTRY'!M10,'BIZ kWh ENTRY'!AC10,'BIZ kWh ENTRY'!AS10,'BIZ kWh ENTRY'!BI10)</f>
        <v>0</v>
      </c>
      <c r="N10" s="3">
        <f>SUM('BIZ kWh ENTRY'!N10,'BIZ kWh ENTRY'!AD10,'BIZ kWh ENTRY'!AT10,'BIZ kWh ENTRY'!BJ10)</f>
        <v>0</v>
      </c>
      <c r="O10" s="67">
        <f t="shared" si="0"/>
        <v>0</v>
      </c>
    </row>
    <row r="11" spans="1:15" x14ac:dyDescent="0.25">
      <c r="A11" s="573"/>
      <c r="B11" s="11" t="s">
        <v>53</v>
      </c>
      <c r="C11" s="3">
        <f>SUM('BIZ kWh ENTRY'!C11,'BIZ kWh ENTRY'!S11,'BIZ kWh ENTRY'!AI11,'BIZ kWh ENTRY'!AY11)</f>
        <v>0</v>
      </c>
      <c r="D11" s="3">
        <f>SUM('BIZ kWh ENTRY'!D11,'BIZ kWh ENTRY'!T11,'BIZ kWh ENTRY'!AJ11,'BIZ kWh ENTRY'!AZ11)</f>
        <v>211265.84840873413</v>
      </c>
      <c r="E11" s="3">
        <f>SUM('BIZ kWh ENTRY'!E11,'BIZ kWh ENTRY'!U11,'BIZ kWh ENTRY'!AK11,'BIZ kWh ENTRY'!BA11)</f>
        <v>2082132.840789387</v>
      </c>
      <c r="F11" s="3">
        <f>SUM('BIZ kWh ENTRY'!F11,'BIZ kWh ENTRY'!V11,'BIZ kWh ENTRY'!AL11,'BIZ kWh ENTRY'!BB11)</f>
        <v>717857.34894962178</v>
      </c>
      <c r="G11" s="3">
        <f>SUM('BIZ kWh ENTRY'!G11,'BIZ kWh ENTRY'!W11,'BIZ kWh ENTRY'!AM11,'BIZ kWh ENTRY'!BC11)</f>
        <v>558004.90663431643</v>
      </c>
      <c r="H11" s="3">
        <f>SUM('BIZ kWh ENTRY'!H11,'BIZ kWh ENTRY'!X11,'BIZ kWh ENTRY'!AN11,'BIZ kWh ENTRY'!BD11)</f>
        <v>1066015.510018344</v>
      </c>
      <c r="I11" s="3">
        <f>SUM('BIZ kWh ENTRY'!I11,'BIZ kWh ENTRY'!Y11,'BIZ kWh ENTRY'!AO11,'BIZ kWh ENTRY'!BE11)</f>
        <v>1036770.6149999999</v>
      </c>
      <c r="J11" s="3">
        <f>SUM('BIZ kWh ENTRY'!J11,'BIZ kWh ENTRY'!Z11,'BIZ kWh ENTRY'!AP11,'BIZ kWh ENTRY'!BF11)</f>
        <v>361767.82799999992</v>
      </c>
      <c r="K11" s="3">
        <f>SUM('BIZ kWh ENTRY'!K11,'BIZ kWh ENTRY'!AA11,'BIZ kWh ENTRY'!AQ11,'BIZ kWh ENTRY'!BG11)</f>
        <v>0</v>
      </c>
      <c r="L11" s="3">
        <f>SUM('BIZ kWh ENTRY'!L11,'BIZ kWh ENTRY'!AB11,'BIZ kWh ENTRY'!AR11,'BIZ kWh ENTRY'!BH11)</f>
        <v>0</v>
      </c>
      <c r="M11" s="3">
        <f>SUM('BIZ kWh ENTRY'!M11,'BIZ kWh ENTRY'!AC11,'BIZ kWh ENTRY'!AS11,'BIZ kWh ENTRY'!BI11)</f>
        <v>0</v>
      </c>
      <c r="N11" s="3">
        <f>SUM('BIZ kWh ENTRY'!N11,'BIZ kWh ENTRY'!AD11,'BIZ kWh ENTRY'!AT11,'BIZ kWh ENTRY'!BJ11)</f>
        <v>42554.509758575601</v>
      </c>
      <c r="O11" s="67">
        <f t="shared" si="0"/>
        <v>6076369.4075589785</v>
      </c>
    </row>
    <row r="12" spans="1:15" x14ac:dyDescent="0.25">
      <c r="A12" s="573"/>
      <c r="B12" s="11" t="s">
        <v>52</v>
      </c>
      <c r="C12" s="3">
        <f>SUM('BIZ kWh ENTRY'!C12,'BIZ kWh ENTRY'!S12,'BIZ kWh ENTRY'!AI12,'BIZ kWh ENTRY'!AY12)</f>
        <v>0</v>
      </c>
      <c r="D12" s="3">
        <f>SUM('BIZ kWh ENTRY'!D12,'BIZ kWh ENTRY'!T12,'BIZ kWh ENTRY'!AJ12,'BIZ kWh ENTRY'!AZ12)</f>
        <v>0</v>
      </c>
      <c r="E12" s="3">
        <f>SUM('BIZ kWh ENTRY'!E12,'BIZ kWh ENTRY'!U12,'BIZ kWh ENTRY'!AK12,'BIZ kWh ENTRY'!BA12)</f>
        <v>0</v>
      </c>
      <c r="F12" s="3">
        <f>SUM('BIZ kWh ENTRY'!F12,'BIZ kWh ENTRY'!V12,'BIZ kWh ENTRY'!AL12,'BIZ kWh ENTRY'!BB12)</f>
        <v>0</v>
      </c>
      <c r="G12" s="3">
        <f>SUM('BIZ kWh ENTRY'!G12,'BIZ kWh ENTRY'!W12,'BIZ kWh ENTRY'!AM12,'BIZ kWh ENTRY'!BC12)</f>
        <v>0</v>
      </c>
      <c r="H12" s="3">
        <f>SUM('BIZ kWh ENTRY'!H12,'BIZ kWh ENTRY'!X12,'BIZ kWh ENTRY'!AN12,'BIZ kWh ENTRY'!BD12)</f>
        <v>0</v>
      </c>
      <c r="I12" s="3">
        <f>SUM('BIZ kWh ENTRY'!I12,'BIZ kWh ENTRY'!Y12,'BIZ kWh ENTRY'!AO12,'BIZ kWh ENTRY'!BE12)</f>
        <v>0</v>
      </c>
      <c r="J12" s="3">
        <f>SUM('BIZ kWh ENTRY'!J12,'BIZ kWh ENTRY'!Z12,'BIZ kWh ENTRY'!AP12,'BIZ kWh ENTRY'!BF12)</f>
        <v>0</v>
      </c>
      <c r="K12" s="3">
        <f>SUM('BIZ kWh ENTRY'!K12,'BIZ kWh ENTRY'!AA12,'BIZ kWh ENTRY'!AQ12,'BIZ kWh ENTRY'!BG12)</f>
        <v>0</v>
      </c>
      <c r="L12" s="3">
        <f>SUM('BIZ kWh ENTRY'!L12,'BIZ kWh ENTRY'!AB12,'BIZ kWh ENTRY'!AR12,'BIZ kWh ENTRY'!BH12)</f>
        <v>0</v>
      </c>
      <c r="M12" s="3">
        <f>SUM('BIZ kWh ENTRY'!M12,'BIZ kWh ENTRY'!AC12,'BIZ kWh ENTRY'!AS12,'BIZ kWh ENTRY'!BI12)</f>
        <v>0</v>
      </c>
      <c r="N12" s="3">
        <f>SUM('BIZ kWh ENTRY'!N12,'BIZ kWh ENTRY'!AD12,'BIZ kWh ENTRY'!AT12,'BIZ kWh ENTRY'!BJ12)</f>
        <v>0</v>
      </c>
      <c r="O12" s="67">
        <f t="shared" si="0"/>
        <v>0</v>
      </c>
    </row>
    <row r="13" spans="1:15" x14ac:dyDescent="0.25">
      <c r="A13" s="573"/>
      <c r="B13" s="11" t="s">
        <v>51</v>
      </c>
      <c r="C13" s="3">
        <f>SUM('BIZ kWh ENTRY'!C13,'BIZ kWh ENTRY'!S13,'BIZ kWh ENTRY'!AI13,'BIZ kWh ENTRY'!AY13)</f>
        <v>0</v>
      </c>
      <c r="D13" s="3">
        <f>SUM('BIZ kWh ENTRY'!D13,'BIZ kWh ENTRY'!T13,'BIZ kWh ENTRY'!AJ13,'BIZ kWh ENTRY'!AZ13)</f>
        <v>0</v>
      </c>
      <c r="E13" s="3">
        <f>SUM('BIZ kWh ENTRY'!E13,'BIZ kWh ENTRY'!U13,'BIZ kWh ENTRY'!AK13,'BIZ kWh ENTRY'!BA13)</f>
        <v>0</v>
      </c>
      <c r="F13" s="3">
        <f>SUM('BIZ kWh ENTRY'!F13,'BIZ kWh ENTRY'!V13,'BIZ kWh ENTRY'!AL13,'BIZ kWh ENTRY'!BB13)</f>
        <v>0</v>
      </c>
      <c r="G13" s="3">
        <f>SUM('BIZ kWh ENTRY'!G13,'BIZ kWh ENTRY'!W13,'BIZ kWh ENTRY'!AM13,'BIZ kWh ENTRY'!BC13)</f>
        <v>0</v>
      </c>
      <c r="H13" s="3">
        <f>SUM('BIZ kWh ENTRY'!H13,'BIZ kWh ENTRY'!X13,'BIZ kWh ENTRY'!AN13,'BIZ kWh ENTRY'!BD13)</f>
        <v>0</v>
      </c>
      <c r="I13" s="3">
        <f>SUM('BIZ kWh ENTRY'!I13,'BIZ kWh ENTRY'!Y13,'BIZ kWh ENTRY'!AO13,'BIZ kWh ENTRY'!BE13)</f>
        <v>0</v>
      </c>
      <c r="J13" s="3">
        <f>SUM('BIZ kWh ENTRY'!J13,'BIZ kWh ENTRY'!Z13,'BIZ kWh ENTRY'!AP13,'BIZ kWh ENTRY'!BF13)</f>
        <v>0</v>
      </c>
      <c r="K13" s="3">
        <f>SUM('BIZ kWh ENTRY'!K13,'BIZ kWh ENTRY'!AA13,'BIZ kWh ENTRY'!AQ13,'BIZ kWh ENTRY'!BG13)</f>
        <v>0</v>
      </c>
      <c r="L13" s="3">
        <f>SUM('BIZ kWh ENTRY'!L13,'BIZ kWh ENTRY'!AB13,'BIZ kWh ENTRY'!AR13,'BIZ kWh ENTRY'!BH13)</f>
        <v>0</v>
      </c>
      <c r="M13" s="3">
        <f>SUM('BIZ kWh ENTRY'!M13,'BIZ kWh ENTRY'!AC13,'BIZ kWh ENTRY'!AS13,'BIZ kWh ENTRY'!BI13)</f>
        <v>0</v>
      </c>
      <c r="N13" s="3">
        <f>SUM('BIZ kWh ENTRY'!N13,'BIZ kWh ENTRY'!AD13,'BIZ kWh ENTRY'!AT13,'BIZ kWh ENTRY'!BJ13)</f>
        <v>0</v>
      </c>
      <c r="O13" s="67">
        <f t="shared" si="0"/>
        <v>0</v>
      </c>
    </row>
    <row r="14" spans="1:15" x14ac:dyDescent="0.25">
      <c r="A14" s="573"/>
      <c r="B14" s="11" t="s">
        <v>50</v>
      </c>
      <c r="C14" s="3">
        <f>SUM('BIZ kWh ENTRY'!C14,'BIZ kWh ENTRY'!S14,'BIZ kWh ENTRY'!AI14,'BIZ kWh ENTRY'!AY14)</f>
        <v>0</v>
      </c>
      <c r="D14" s="3">
        <f>SUM('BIZ kWh ENTRY'!D14,'BIZ kWh ENTRY'!T14,'BIZ kWh ENTRY'!AJ14,'BIZ kWh ENTRY'!AZ14)</f>
        <v>0</v>
      </c>
      <c r="E14" s="3">
        <f>SUM('BIZ kWh ENTRY'!E14,'BIZ kWh ENTRY'!U14,'BIZ kWh ENTRY'!AK14,'BIZ kWh ENTRY'!BA14)</f>
        <v>0</v>
      </c>
      <c r="F14" s="3">
        <f>SUM('BIZ kWh ENTRY'!F14,'BIZ kWh ENTRY'!V14,'BIZ kWh ENTRY'!AL14,'BIZ kWh ENTRY'!BB14)</f>
        <v>0</v>
      </c>
      <c r="G14" s="3">
        <f>SUM('BIZ kWh ENTRY'!G14,'BIZ kWh ENTRY'!W14,'BIZ kWh ENTRY'!AM14,'BIZ kWh ENTRY'!BC14)</f>
        <v>0</v>
      </c>
      <c r="H14" s="3">
        <f>SUM('BIZ kWh ENTRY'!H14,'BIZ kWh ENTRY'!X14,'BIZ kWh ENTRY'!AN14,'BIZ kWh ENTRY'!BD14)</f>
        <v>0</v>
      </c>
      <c r="I14" s="3">
        <f>SUM('BIZ kWh ENTRY'!I14,'BIZ kWh ENTRY'!Y14,'BIZ kWh ENTRY'!AO14,'BIZ kWh ENTRY'!BE14)</f>
        <v>0</v>
      </c>
      <c r="J14" s="3">
        <f>SUM('BIZ kWh ENTRY'!J14,'BIZ kWh ENTRY'!Z14,'BIZ kWh ENTRY'!AP14,'BIZ kWh ENTRY'!BF14)</f>
        <v>0</v>
      </c>
      <c r="K14" s="3">
        <f>SUM('BIZ kWh ENTRY'!K14,'BIZ kWh ENTRY'!AA14,'BIZ kWh ENTRY'!AQ14,'BIZ kWh ENTRY'!BG14)</f>
        <v>0</v>
      </c>
      <c r="L14" s="3">
        <f>SUM('BIZ kWh ENTRY'!L14,'BIZ kWh ENTRY'!AB14,'BIZ kWh ENTRY'!AR14,'BIZ kWh ENTRY'!BH14)</f>
        <v>0</v>
      </c>
      <c r="M14" s="3">
        <f>SUM('BIZ kWh ENTRY'!M14,'BIZ kWh ENTRY'!AC14,'BIZ kWh ENTRY'!AS14,'BIZ kWh ENTRY'!BI14)</f>
        <v>0</v>
      </c>
      <c r="N14" s="3">
        <f>SUM('BIZ kWh ENTRY'!N14,'BIZ kWh ENTRY'!AD14,'BIZ kWh ENTRY'!AT14,'BIZ kWh ENTRY'!BJ14)</f>
        <v>0</v>
      </c>
      <c r="O14" s="67">
        <f t="shared" si="0"/>
        <v>0</v>
      </c>
    </row>
    <row r="15" spans="1:15" x14ac:dyDescent="0.25">
      <c r="A15" s="573"/>
      <c r="B15" s="11" t="s">
        <v>49</v>
      </c>
      <c r="C15" s="3">
        <f>SUM('BIZ kWh ENTRY'!C15,'BIZ kWh ENTRY'!S15,'BIZ kWh ENTRY'!AI15,'BIZ kWh ENTRY'!AY15)</f>
        <v>0</v>
      </c>
      <c r="D15" s="3">
        <f>SUM('BIZ kWh ENTRY'!D15,'BIZ kWh ENTRY'!T15,'BIZ kWh ENTRY'!AJ15,'BIZ kWh ENTRY'!AZ15)</f>
        <v>0</v>
      </c>
      <c r="E15" s="3">
        <f>SUM('BIZ kWh ENTRY'!E15,'BIZ kWh ENTRY'!U15,'BIZ kWh ENTRY'!AK15,'BIZ kWh ENTRY'!BA15)</f>
        <v>0</v>
      </c>
      <c r="F15" s="3">
        <f>SUM('BIZ kWh ENTRY'!F15,'BIZ kWh ENTRY'!V15,'BIZ kWh ENTRY'!AL15,'BIZ kWh ENTRY'!BB15)</f>
        <v>0</v>
      </c>
      <c r="G15" s="3">
        <f>SUM('BIZ kWh ENTRY'!G15,'BIZ kWh ENTRY'!W15,'BIZ kWh ENTRY'!AM15,'BIZ kWh ENTRY'!BC15)</f>
        <v>0</v>
      </c>
      <c r="H15" s="3">
        <f>SUM('BIZ kWh ENTRY'!H15,'BIZ kWh ENTRY'!X15,'BIZ kWh ENTRY'!AN15,'BIZ kWh ENTRY'!BD15)</f>
        <v>0</v>
      </c>
      <c r="I15" s="3">
        <f>SUM('BIZ kWh ENTRY'!I15,'BIZ kWh ENTRY'!Y15,'BIZ kWh ENTRY'!AO15,'BIZ kWh ENTRY'!BE15)</f>
        <v>0</v>
      </c>
      <c r="J15" s="3">
        <f>SUM('BIZ kWh ENTRY'!J15,'BIZ kWh ENTRY'!Z15,'BIZ kWh ENTRY'!AP15,'BIZ kWh ENTRY'!BF15)</f>
        <v>0</v>
      </c>
      <c r="K15" s="3">
        <f>SUM('BIZ kWh ENTRY'!K15,'BIZ kWh ENTRY'!AA15,'BIZ kWh ENTRY'!AQ15,'BIZ kWh ENTRY'!BG15)</f>
        <v>0</v>
      </c>
      <c r="L15" s="3">
        <f>SUM('BIZ kWh ENTRY'!L15,'BIZ kWh ENTRY'!AB15,'BIZ kWh ENTRY'!AR15,'BIZ kWh ENTRY'!BH15)</f>
        <v>0</v>
      </c>
      <c r="M15" s="3">
        <f>SUM('BIZ kWh ENTRY'!M15,'BIZ kWh ENTRY'!AC15,'BIZ kWh ENTRY'!AS15,'BIZ kWh ENTRY'!BI15)</f>
        <v>0</v>
      </c>
      <c r="N15" s="3">
        <f>SUM('BIZ kWh ENTRY'!N15,'BIZ kWh ENTRY'!AD15,'BIZ kWh ENTRY'!AT15,'BIZ kWh ENTRY'!BJ15)</f>
        <v>0</v>
      </c>
      <c r="O15" s="67">
        <f t="shared" si="0"/>
        <v>0</v>
      </c>
    </row>
    <row r="16" spans="1:15" ht="15.75" thickBot="1" x14ac:dyDescent="0.3">
      <c r="A16" s="574"/>
      <c r="B16" s="11" t="s">
        <v>48</v>
      </c>
      <c r="C16" s="3">
        <f>SUM('BIZ kWh ENTRY'!C16,'BIZ kWh ENTRY'!S16,'BIZ kWh ENTRY'!AI16,'BIZ kWh ENTRY'!AY16)</f>
        <v>0</v>
      </c>
      <c r="D16" s="3">
        <f>SUM('BIZ kWh ENTRY'!D16,'BIZ kWh ENTRY'!T16,'BIZ kWh ENTRY'!AJ16,'BIZ kWh ENTRY'!AZ16)</f>
        <v>0</v>
      </c>
      <c r="E16" s="3">
        <f>SUM('BIZ kWh ENTRY'!E16,'BIZ kWh ENTRY'!U16,'BIZ kWh ENTRY'!AK16,'BIZ kWh ENTRY'!BA16)</f>
        <v>0</v>
      </c>
      <c r="F16" s="3">
        <f>SUM('BIZ kWh ENTRY'!F16,'BIZ kWh ENTRY'!V16,'BIZ kWh ENTRY'!AL16,'BIZ kWh ENTRY'!BB16)</f>
        <v>0</v>
      </c>
      <c r="G16" s="3">
        <f>SUM('BIZ kWh ENTRY'!G16,'BIZ kWh ENTRY'!W16,'BIZ kWh ENTRY'!AM16,'BIZ kWh ENTRY'!BC16)</f>
        <v>0</v>
      </c>
      <c r="H16" s="3">
        <f>SUM('BIZ kWh ENTRY'!H16,'BIZ kWh ENTRY'!X16,'BIZ kWh ENTRY'!AN16,'BIZ kWh ENTRY'!BD16)</f>
        <v>0</v>
      </c>
      <c r="I16" s="3">
        <f>SUM('BIZ kWh ENTRY'!I16,'BIZ kWh ENTRY'!Y16,'BIZ kWh ENTRY'!AO16,'BIZ kWh ENTRY'!BE16)</f>
        <v>0</v>
      </c>
      <c r="J16" s="3">
        <f>SUM('BIZ kWh ENTRY'!J16,'BIZ kWh ENTRY'!Z16,'BIZ kWh ENTRY'!AP16,'BIZ kWh ENTRY'!BF16)</f>
        <v>0</v>
      </c>
      <c r="K16" s="3">
        <f>SUM('BIZ kWh ENTRY'!K16,'BIZ kWh ENTRY'!AA16,'BIZ kWh ENTRY'!AQ16,'BIZ kWh ENTRY'!BG16)</f>
        <v>0</v>
      </c>
      <c r="L16" s="3">
        <f>SUM('BIZ kWh ENTRY'!L16,'BIZ kWh ENTRY'!AB16,'BIZ kWh ENTRY'!AR16,'BIZ kWh ENTRY'!BH16)</f>
        <v>0</v>
      </c>
      <c r="M16" s="3">
        <f>SUM('BIZ kWh ENTRY'!M16,'BIZ kWh ENTRY'!AC16,'BIZ kWh ENTRY'!AS16,'BIZ kWh ENTRY'!BI16)</f>
        <v>0</v>
      </c>
      <c r="N16" s="3">
        <f>SUM('BIZ kWh ENTRY'!N16,'BIZ kWh ENTRY'!AD16,'BIZ kWh ENTRY'!AT16,'BIZ kWh ENTRY'!BJ16)</f>
        <v>0</v>
      </c>
      <c r="O16" s="67">
        <f t="shared" si="0"/>
        <v>0</v>
      </c>
    </row>
    <row r="17" spans="1:15" ht="15.75" thickBot="1" x14ac:dyDescent="0.3">
      <c r="A17" s="71"/>
      <c r="B17" s="177" t="s">
        <v>42</v>
      </c>
      <c r="C17" s="178">
        <f t="shared" ref="C17:N17" si="1">SUM(C4:C16)</f>
        <v>0</v>
      </c>
      <c r="D17" s="178">
        <f t="shared" si="1"/>
        <v>211265.84840873413</v>
      </c>
      <c r="E17" s="178">
        <f t="shared" si="1"/>
        <v>2082132.840789387</v>
      </c>
      <c r="F17" s="178">
        <f t="shared" si="1"/>
        <v>717857.34894962178</v>
      </c>
      <c r="G17" s="178">
        <f t="shared" si="1"/>
        <v>558004.90663431643</v>
      </c>
      <c r="H17" s="178">
        <f t="shared" si="1"/>
        <v>1066015.510018344</v>
      </c>
      <c r="I17" s="178">
        <f t="shared" si="1"/>
        <v>1036770.6149999999</v>
      </c>
      <c r="J17" s="178">
        <f t="shared" si="1"/>
        <v>361767.82799999992</v>
      </c>
      <c r="K17" s="178">
        <f t="shared" si="1"/>
        <v>0</v>
      </c>
      <c r="L17" s="178">
        <f t="shared" si="1"/>
        <v>0</v>
      </c>
      <c r="M17" s="178">
        <f t="shared" si="1"/>
        <v>0</v>
      </c>
      <c r="N17" s="178">
        <f t="shared" si="1"/>
        <v>42554.509758575601</v>
      </c>
      <c r="O17" s="70">
        <f t="shared" si="0"/>
        <v>6076369.4075589785</v>
      </c>
    </row>
    <row r="18" spans="1:15" ht="21.75" thickBot="1" x14ac:dyDescent="0.4">
      <c r="A18" s="73"/>
    </row>
    <row r="19" spans="1:15" ht="21.75" thickBot="1" x14ac:dyDescent="0.4">
      <c r="A19" s="73"/>
      <c r="B19" s="173" t="s">
        <v>35</v>
      </c>
      <c r="C19" s="174">
        <f>C$3</f>
        <v>45292</v>
      </c>
      <c r="D19" s="174">
        <f t="shared" ref="D19:N19" si="2">D$3</f>
        <v>45323</v>
      </c>
      <c r="E19" s="174">
        <f t="shared" si="2"/>
        <v>45352</v>
      </c>
      <c r="F19" s="174">
        <f t="shared" si="2"/>
        <v>45383</v>
      </c>
      <c r="G19" s="174">
        <f t="shared" si="2"/>
        <v>45413</v>
      </c>
      <c r="H19" s="174">
        <f t="shared" si="2"/>
        <v>45444</v>
      </c>
      <c r="I19" s="174">
        <f t="shared" si="2"/>
        <v>45474</v>
      </c>
      <c r="J19" s="174">
        <f t="shared" si="2"/>
        <v>45505</v>
      </c>
      <c r="K19" s="174">
        <f t="shared" si="2"/>
        <v>45536</v>
      </c>
      <c r="L19" s="174">
        <f t="shared" si="2"/>
        <v>45566</v>
      </c>
      <c r="M19" s="174">
        <f t="shared" si="2"/>
        <v>45597</v>
      </c>
      <c r="N19" s="174" t="str">
        <f t="shared" si="2"/>
        <v>Dec-24 +</v>
      </c>
      <c r="O19" s="175" t="s">
        <v>33</v>
      </c>
    </row>
    <row r="20" spans="1:15" ht="15" customHeight="1" x14ac:dyDescent="0.25">
      <c r="A20" s="575" t="s">
        <v>67</v>
      </c>
      <c r="B20" s="11" t="s">
        <v>60</v>
      </c>
      <c r="C20" s="3">
        <f>SUM('BIZ kWh ENTRY'!C20,'BIZ kWh ENTRY'!S20,'BIZ kWh ENTRY'!AI20,'BIZ kWh ENTRY'!AY20)</f>
        <v>0</v>
      </c>
      <c r="D20" s="3">
        <f>SUM('BIZ kWh ENTRY'!D20,'BIZ kWh ENTRY'!T20,'BIZ kWh ENTRY'!AJ20,'BIZ kWh ENTRY'!AZ20)</f>
        <v>0</v>
      </c>
      <c r="E20" s="3">
        <f>SUM('BIZ kWh ENTRY'!E20,'BIZ kWh ENTRY'!U20,'BIZ kWh ENTRY'!AK20,'BIZ kWh ENTRY'!BA20)</f>
        <v>0</v>
      </c>
      <c r="F20" s="3">
        <f>SUM('BIZ kWh ENTRY'!F20,'BIZ kWh ENTRY'!V20,'BIZ kWh ENTRY'!AL20,'BIZ kWh ENTRY'!BB20)</f>
        <v>0</v>
      </c>
      <c r="G20" s="3">
        <f>SUM('BIZ kWh ENTRY'!G20,'BIZ kWh ENTRY'!W20,'BIZ kWh ENTRY'!AM20,'BIZ kWh ENTRY'!BC20)</f>
        <v>0</v>
      </c>
      <c r="H20" s="3">
        <f>SUM('BIZ kWh ENTRY'!H20,'BIZ kWh ENTRY'!X20,'BIZ kWh ENTRY'!AN20,'BIZ kWh ENTRY'!BD20)</f>
        <v>0</v>
      </c>
      <c r="I20" s="3">
        <f>SUM('BIZ kWh ENTRY'!I20,'BIZ kWh ENTRY'!Y20,'BIZ kWh ENTRY'!AO20,'BIZ kWh ENTRY'!BE20)</f>
        <v>0</v>
      </c>
      <c r="J20" s="3">
        <f>SUM('BIZ kWh ENTRY'!J20,'BIZ kWh ENTRY'!Z20,'BIZ kWh ENTRY'!AP20,'BIZ kWh ENTRY'!BF20)</f>
        <v>168275.55641193147</v>
      </c>
      <c r="K20" s="3">
        <f>SUM('BIZ kWh ENTRY'!K20,'BIZ kWh ENTRY'!AA20,'BIZ kWh ENTRY'!AQ20,'BIZ kWh ENTRY'!BG20)</f>
        <v>642060</v>
      </c>
      <c r="L20" s="3">
        <f>SUM('BIZ kWh ENTRY'!L20,'BIZ kWh ENTRY'!AB20,'BIZ kWh ENTRY'!AR20,'BIZ kWh ENTRY'!BH20)</f>
        <v>0</v>
      </c>
      <c r="M20" s="3">
        <f>SUM('BIZ kWh ENTRY'!M20,'BIZ kWh ENTRY'!AC20,'BIZ kWh ENTRY'!AS20,'BIZ kWh ENTRY'!BI20)</f>
        <v>0</v>
      </c>
      <c r="N20" s="3">
        <f>SUM('BIZ kWh ENTRY'!N20,'BIZ kWh ENTRY'!AD20,'BIZ kWh ENTRY'!AT20,'BIZ kWh ENTRY'!BJ20)</f>
        <v>316168.30318874406</v>
      </c>
      <c r="O20" s="67">
        <f t="shared" ref="O20:O33" si="3">SUM(C20:N20)</f>
        <v>1126503.8596006755</v>
      </c>
    </row>
    <row r="21" spans="1:15" x14ac:dyDescent="0.25">
      <c r="A21" s="576"/>
      <c r="B21" s="12" t="s">
        <v>59</v>
      </c>
      <c r="C21" s="3">
        <f>SUM('BIZ kWh ENTRY'!C21,'BIZ kWh ENTRY'!S21,'BIZ kWh ENTRY'!AI21,'BIZ kWh ENTRY'!AY21)</f>
        <v>0</v>
      </c>
      <c r="D21" s="3">
        <f>SUM('BIZ kWh ENTRY'!D21,'BIZ kWh ENTRY'!T21,'BIZ kWh ENTRY'!AJ21,'BIZ kWh ENTRY'!AZ21)</f>
        <v>0</v>
      </c>
      <c r="E21" s="3">
        <f>SUM('BIZ kWh ENTRY'!E21,'BIZ kWh ENTRY'!U21,'BIZ kWh ENTRY'!AK21,'BIZ kWh ENTRY'!BA21)</f>
        <v>0</v>
      </c>
      <c r="F21" s="3">
        <f>SUM('BIZ kWh ENTRY'!F21,'BIZ kWh ENTRY'!V21,'BIZ kWh ENTRY'!AL21,'BIZ kWh ENTRY'!BB21)</f>
        <v>9908.2635984287535</v>
      </c>
      <c r="G21" s="3">
        <f>SUM('BIZ kWh ENTRY'!G21,'BIZ kWh ENTRY'!W21,'BIZ kWh ENTRY'!AM21,'BIZ kWh ENTRY'!BC21)</f>
        <v>0</v>
      </c>
      <c r="H21" s="3">
        <f>SUM('BIZ kWh ENTRY'!H21,'BIZ kWh ENTRY'!X21,'BIZ kWh ENTRY'!AN21,'BIZ kWh ENTRY'!BD21)</f>
        <v>0</v>
      </c>
      <c r="I21" s="3">
        <f>SUM('BIZ kWh ENTRY'!I21,'BIZ kWh ENTRY'!Y21,'BIZ kWh ENTRY'!AO21,'BIZ kWh ENTRY'!BE21)</f>
        <v>0</v>
      </c>
      <c r="J21" s="3">
        <f>SUM('BIZ kWh ENTRY'!J21,'BIZ kWh ENTRY'!Z21,'BIZ kWh ENTRY'!AP21,'BIZ kWh ENTRY'!BF21)</f>
        <v>0</v>
      </c>
      <c r="K21" s="3">
        <f>SUM('BIZ kWh ENTRY'!K21,'BIZ kWh ENTRY'!AA21,'BIZ kWh ENTRY'!AQ21,'BIZ kWh ENTRY'!BG21)</f>
        <v>41560.698481669708</v>
      </c>
      <c r="L21" s="3">
        <f>SUM('BIZ kWh ENTRY'!L21,'BIZ kWh ENTRY'!AB21,'BIZ kWh ENTRY'!AR21,'BIZ kWh ENTRY'!BH21)</f>
        <v>0</v>
      </c>
      <c r="M21" s="3">
        <f>SUM('BIZ kWh ENTRY'!M21,'BIZ kWh ENTRY'!AC21,'BIZ kWh ENTRY'!AS21,'BIZ kWh ENTRY'!BI21)</f>
        <v>0</v>
      </c>
      <c r="N21" s="3">
        <f>SUM('BIZ kWh ENTRY'!N21,'BIZ kWh ENTRY'!AD21,'BIZ kWh ENTRY'!AT21,'BIZ kWh ENTRY'!BJ21)</f>
        <v>0</v>
      </c>
      <c r="O21" s="67">
        <f t="shared" si="3"/>
        <v>51468.962080098463</v>
      </c>
    </row>
    <row r="22" spans="1:15" x14ac:dyDescent="0.25">
      <c r="A22" s="576"/>
      <c r="B22" s="11" t="s">
        <v>58</v>
      </c>
      <c r="C22" s="3">
        <f>SUM('BIZ kWh ENTRY'!C22,'BIZ kWh ENTRY'!S22,'BIZ kWh ENTRY'!AI22,'BIZ kWh ENTRY'!AY22)</f>
        <v>0</v>
      </c>
      <c r="D22" s="3">
        <f>SUM('BIZ kWh ENTRY'!D22,'BIZ kWh ENTRY'!T22,'BIZ kWh ENTRY'!AJ22,'BIZ kWh ENTRY'!AZ22)</f>
        <v>0</v>
      </c>
      <c r="E22" s="3">
        <f>SUM('BIZ kWh ENTRY'!E22,'BIZ kWh ENTRY'!U22,'BIZ kWh ENTRY'!AK22,'BIZ kWh ENTRY'!BA22)</f>
        <v>0</v>
      </c>
      <c r="F22" s="3">
        <f>SUM('BIZ kWh ENTRY'!F22,'BIZ kWh ENTRY'!V22,'BIZ kWh ENTRY'!AL22,'BIZ kWh ENTRY'!BB22)</f>
        <v>0</v>
      </c>
      <c r="G22" s="3">
        <f>SUM('BIZ kWh ENTRY'!G22,'BIZ kWh ENTRY'!W22,'BIZ kWh ENTRY'!AM22,'BIZ kWh ENTRY'!BC22)</f>
        <v>0</v>
      </c>
      <c r="H22" s="3">
        <f>SUM('BIZ kWh ENTRY'!H22,'BIZ kWh ENTRY'!X22,'BIZ kWh ENTRY'!AN22,'BIZ kWh ENTRY'!BD22)</f>
        <v>0</v>
      </c>
      <c r="I22" s="3">
        <f>SUM('BIZ kWh ENTRY'!I22,'BIZ kWh ENTRY'!Y22,'BIZ kWh ENTRY'!AO22,'BIZ kWh ENTRY'!BE22)</f>
        <v>0</v>
      </c>
      <c r="J22" s="3">
        <f>SUM('BIZ kWh ENTRY'!J22,'BIZ kWh ENTRY'!Z22,'BIZ kWh ENTRY'!AP22,'BIZ kWh ENTRY'!BF22)</f>
        <v>0</v>
      </c>
      <c r="K22" s="3">
        <f>SUM('BIZ kWh ENTRY'!K22,'BIZ kWh ENTRY'!AA22,'BIZ kWh ENTRY'!AQ22,'BIZ kWh ENTRY'!BG22)</f>
        <v>0</v>
      </c>
      <c r="L22" s="3">
        <f>SUM('BIZ kWh ENTRY'!L22,'BIZ kWh ENTRY'!AB22,'BIZ kWh ENTRY'!AR22,'BIZ kWh ENTRY'!BH22)</f>
        <v>0</v>
      </c>
      <c r="M22" s="3">
        <f>SUM('BIZ kWh ENTRY'!M22,'BIZ kWh ENTRY'!AC22,'BIZ kWh ENTRY'!AS22,'BIZ kWh ENTRY'!BI22)</f>
        <v>0</v>
      </c>
      <c r="N22" s="3">
        <f>SUM('BIZ kWh ENTRY'!N22,'BIZ kWh ENTRY'!AD22,'BIZ kWh ENTRY'!AT22,'BIZ kWh ENTRY'!BJ22)</f>
        <v>0</v>
      </c>
      <c r="O22" s="67">
        <f t="shared" si="3"/>
        <v>0</v>
      </c>
    </row>
    <row r="23" spans="1:15" x14ac:dyDescent="0.25">
      <c r="A23" s="576"/>
      <c r="B23" s="11" t="s">
        <v>57</v>
      </c>
      <c r="C23" s="3">
        <f>SUM('BIZ kWh ENTRY'!C23,'BIZ kWh ENTRY'!S23,'BIZ kWh ENTRY'!AI23,'BIZ kWh ENTRY'!AY23)</f>
        <v>0</v>
      </c>
      <c r="D23" s="3">
        <f>SUM('BIZ kWh ENTRY'!D23,'BIZ kWh ENTRY'!T23,'BIZ kWh ENTRY'!AJ23,'BIZ kWh ENTRY'!AZ23)</f>
        <v>0</v>
      </c>
      <c r="E23" s="3">
        <f>SUM('BIZ kWh ENTRY'!E23,'BIZ kWh ENTRY'!U23,'BIZ kWh ENTRY'!AK23,'BIZ kWh ENTRY'!BA23)</f>
        <v>410836.0270626003</v>
      </c>
      <c r="F23" s="3">
        <f>SUM('BIZ kWh ENTRY'!F23,'BIZ kWh ENTRY'!V23,'BIZ kWh ENTRY'!AL23,'BIZ kWh ENTRY'!BB23)</f>
        <v>117597.60956539112</v>
      </c>
      <c r="G23" s="3">
        <f>SUM('BIZ kWh ENTRY'!G23,'BIZ kWh ENTRY'!W23,'BIZ kWh ENTRY'!AM23,'BIZ kWh ENTRY'!BC23)</f>
        <v>313934.91508881142</v>
      </c>
      <c r="H23" s="3">
        <f>SUM('BIZ kWh ENTRY'!H23,'BIZ kWh ENTRY'!X23,'BIZ kWh ENTRY'!AN23,'BIZ kWh ENTRY'!BD23)</f>
        <v>186976.13437789489</v>
      </c>
      <c r="I23" s="3">
        <f>SUM('BIZ kWh ENTRY'!I23,'BIZ kWh ENTRY'!Y23,'BIZ kWh ENTRY'!AO23,'BIZ kWh ENTRY'!BE23)</f>
        <v>0</v>
      </c>
      <c r="J23" s="3">
        <f>SUM('BIZ kWh ENTRY'!J23,'BIZ kWh ENTRY'!Z23,'BIZ kWh ENTRY'!AP23,'BIZ kWh ENTRY'!BF23)</f>
        <v>109160.31133405065</v>
      </c>
      <c r="K23" s="3">
        <f>SUM('BIZ kWh ENTRY'!K23,'BIZ kWh ENTRY'!AA23,'BIZ kWh ENTRY'!AQ23,'BIZ kWh ENTRY'!BG23)</f>
        <v>235482.39331248048</v>
      </c>
      <c r="L23" s="3">
        <f>SUM('BIZ kWh ENTRY'!L23,'BIZ kWh ENTRY'!AB23,'BIZ kWh ENTRY'!AR23,'BIZ kWh ENTRY'!BH23)</f>
        <v>403803.79949294042</v>
      </c>
      <c r="M23" s="3">
        <f>SUM('BIZ kWh ENTRY'!M23,'BIZ kWh ENTRY'!AC23,'BIZ kWh ENTRY'!AS23,'BIZ kWh ENTRY'!BI23)</f>
        <v>307335</v>
      </c>
      <c r="N23" s="3">
        <f>SUM('BIZ kWh ENTRY'!N23,'BIZ kWh ENTRY'!AD23,'BIZ kWh ENTRY'!AT23,'BIZ kWh ENTRY'!BJ23)</f>
        <v>3816786.2622558745</v>
      </c>
      <c r="O23" s="67">
        <f t="shared" si="3"/>
        <v>5901912.4524900438</v>
      </c>
    </row>
    <row r="24" spans="1:15" x14ac:dyDescent="0.25">
      <c r="A24" s="576"/>
      <c r="B24" s="12" t="s">
        <v>56</v>
      </c>
      <c r="C24" s="3">
        <f>SUM('BIZ kWh ENTRY'!C24,'BIZ kWh ENTRY'!S24,'BIZ kWh ENTRY'!AI24,'BIZ kWh ENTRY'!AY24)</f>
        <v>0</v>
      </c>
      <c r="D24" s="3">
        <f>SUM('BIZ kWh ENTRY'!D24,'BIZ kWh ENTRY'!T24,'BIZ kWh ENTRY'!AJ24,'BIZ kWh ENTRY'!AZ24)</f>
        <v>0</v>
      </c>
      <c r="E24" s="3">
        <f>SUM('BIZ kWh ENTRY'!E24,'BIZ kWh ENTRY'!U24,'BIZ kWh ENTRY'!AK24,'BIZ kWh ENTRY'!BA24)</f>
        <v>0</v>
      </c>
      <c r="F24" s="3">
        <f>SUM('BIZ kWh ENTRY'!F24,'BIZ kWh ENTRY'!V24,'BIZ kWh ENTRY'!AL24,'BIZ kWh ENTRY'!BB24)</f>
        <v>0</v>
      </c>
      <c r="G24" s="3">
        <f>SUM('BIZ kWh ENTRY'!G24,'BIZ kWh ENTRY'!W24,'BIZ kWh ENTRY'!AM24,'BIZ kWh ENTRY'!BC24)</f>
        <v>0</v>
      </c>
      <c r="H24" s="3">
        <f>SUM('BIZ kWh ENTRY'!H24,'BIZ kWh ENTRY'!X24,'BIZ kWh ENTRY'!AN24,'BIZ kWh ENTRY'!BD24)</f>
        <v>0</v>
      </c>
      <c r="I24" s="3">
        <f>SUM('BIZ kWh ENTRY'!I24,'BIZ kWh ENTRY'!Y24,'BIZ kWh ENTRY'!AO24,'BIZ kWh ENTRY'!BE24)</f>
        <v>0</v>
      </c>
      <c r="J24" s="3">
        <f>SUM('BIZ kWh ENTRY'!J24,'BIZ kWh ENTRY'!Z24,'BIZ kWh ENTRY'!AP24,'BIZ kWh ENTRY'!BF24)</f>
        <v>0</v>
      </c>
      <c r="K24" s="3">
        <f>SUM('BIZ kWh ENTRY'!K24,'BIZ kWh ENTRY'!AA24,'BIZ kWh ENTRY'!AQ24,'BIZ kWh ENTRY'!BG24)</f>
        <v>0</v>
      </c>
      <c r="L24" s="3">
        <f>SUM('BIZ kWh ENTRY'!L24,'BIZ kWh ENTRY'!AB24,'BIZ kWh ENTRY'!AR24,'BIZ kWh ENTRY'!BH24)</f>
        <v>0</v>
      </c>
      <c r="M24" s="3">
        <f>SUM('BIZ kWh ENTRY'!M24,'BIZ kWh ENTRY'!AC24,'BIZ kWh ENTRY'!AS24,'BIZ kWh ENTRY'!BI24)</f>
        <v>0</v>
      </c>
      <c r="N24" s="3">
        <f>SUM('BIZ kWh ENTRY'!N24,'BIZ kWh ENTRY'!AD24,'BIZ kWh ENTRY'!AT24,'BIZ kWh ENTRY'!BJ24)</f>
        <v>0</v>
      </c>
      <c r="O24" s="67">
        <f t="shared" si="3"/>
        <v>0</v>
      </c>
    </row>
    <row r="25" spans="1:15" x14ac:dyDescent="0.25">
      <c r="A25" s="576"/>
      <c r="B25" s="11" t="s">
        <v>55</v>
      </c>
      <c r="C25" s="3">
        <f>SUM('BIZ kWh ENTRY'!C25,'BIZ kWh ENTRY'!S25,'BIZ kWh ENTRY'!AI25,'BIZ kWh ENTRY'!AY25)</f>
        <v>0</v>
      </c>
      <c r="D25" s="3">
        <f>SUM('BIZ kWh ENTRY'!D25,'BIZ kWh ENTRY'!T25,'BIZ kWh ENTRY'!AJ25,'BIZ kWh ENTRY'!AZ25)</f>
        <v>0</v>
      </c>
      <c r="E25" s="3">
        <f>SUM('BIZ kWh ENTRY'!E25,'BIZ kWh ENTRY'!U25,'BIZ kWh ENTRY'!AK25,'BIZ kWh ENTRY'!BA25)</f>
        <v>0</v>
      </c>
      <c r="F25" s="3">
        <f>SUM('BIZ kWh ENTRY'!F25,'BIZ kWh ENTRY'!V25,'BIZ kWh ENTRY'!AL25,'BIZ kWh ENTRY'!BB25)</f>
        <v>0</v>
      </c>
      <c r="G25" s="3">
        <f>SUM('BIZ kWh ENTRY'!G25,'BIZ kWh ENTRY'!W25,'BIZ kWh ENTRY'!AM25,'BIZ kWh ENTRY'!BC25)</f>
        <v>0</v>
      </c>
      <c r="H25" s="3">
        <f>SUM('BIZ kWh ENTRY'!H25,'BIZ kWh ENTRY'!X25,'BIZ kWh ENTRY'!AN25,'BIZ kWh ENTRY'!BD25)</f>
        <v>0</v>
      </c>
      <c r="I25" s="3">
        <f>SUM('BIZ kWh ENTRY'!I25,'BIZ kWh ENTRY'!Y25,'BIZ kWh ENTRY'!AO25,'BIZ kWh ENTRY'!BE25)</f>
        <v>0</v>
      </c>
      <c r="J25" s="3">
        <f>SUM('BIZ kWh ENTRY'!J25,'BIZ kWh ENTRY'!Z25,'BIZ kWh ENTRY'!AP25,'BIZ kWh ENTRY'!BF25)</f>
        <v>0</v>
      </c>
      <c r="K25" s="3">
        <f>SUM('BIZ kWh ENTRY'!K25,'BIZ kWh ENTRY'!AA25,'BIZ kWh ENTRY'!AQ25,'BIZ kWh ENTRY'!BG25)</f>
        <v>0</v>
      </c>
      <c r="L25" s="3">
        <f>SUM('BIZ kWh ENTRY'!L25,'BIZ kWh ENTRY'!AB25,'BIZ kWh ENTRY'!AR25,'BIZ kWh ENTRY'!BH25)</f>
        <v>0</v>
      </c>
      <c r="M25" s="3">
        <f>SUM('BIZ kWh ENTRY'!M25,'BIZ kWh ENTRY'!AC25,'BIZ kWh ENTRY'!AS25,'BIZ kWh ENTRY'!BI25)</f>
        <v>0</v>
      </c>
      <c r="N25" s="3">
        <f>SUM('BIZ kWh ENTRY'!N25,'BIZ kWh ENTRY'!AD25,'BIZ kWh ENTRY'!AT25,'BIZ kWh ENTRY'!BJ25)</f>
        <v>0</v>
      </c>
      <c r="O25" s="67">
        <f t="shared" si="3"/>
        <v>0</v>
      </c>
    </row>
    <row r="26" spans="1:15" x14ac:dyDescent="0.25">
      <c r="A26" s="576"/>
      <c r="B26" s="11" t="s">
        <v>54</v>
      </c>
      <c r="C26" s="3">
        <f>SUM('BIZ kWh ENTRY'!C26,'BIZ kWh ENTRY'!S26,'BIZ kWh ENTRY'!AI26,'BIZ kWh ENTRY'!AY26)</f>
        <v>0</v>
      </c>
      <c r="D26" s="3">
        <f>SUM('BIZ kWh ENTRY'!D26,'BIZ kWh ENTRY'!T26,'BIZ kWh ENTRY'!AJ26,'BIZ kWh ENTRY'!AZ26)</f>
        <v>0</v>
      </c>
      <c r="E26" s="3">
        <f>SUM('BIZ kWh ENTRY'!E26,'BIZ kWh ENTRY'!U26,'BIZ kWh ENTRY'!AK26,'BIZ kWh ENTRY'!BA26)</f>
        <v>55832.259225375667</v>
      </c>
      <c r="F26" s="3">
        <f>SUM('BIZ kWh ENTRY'!F26,'BIZ kWh ENTRY'!V26,'BIZ kWh ENTRY'!AL26,'BIZ kWh ENTRY'!BB26)</f>
        <v>138552.71531537813</v>
      </c>
      <c r="G26" s="3">
        <f>SUM('BIZ kWh ENTRY'!G26,'BIZ kWh ENTRY'!W26,'BIZ kWh ENTRY'!AM26,'BIZ kWh ENTRY'!BC26)</f>
        <v>19976.686940448195</v>
      </c>
      <c r="H26" s="3">
        <f>SUM('BIZ kWh ENTRY'!H26,'BIZ kWh ENTRY'!X26,'BIZ kWh ENTRY'!AN26,'BIZ kWh ENTRY'!BD26)</f>
        <v>1207443.5864378456</v>
      </c>
      <c r="I26" s="3">
        <f>SUM('BIZ kWh ENTRY'!I26,'BIZ kWh ENTRY'!Y26,'BIZ kWh ENTRY'!AO26,'BIZ kWh ENTRY'!BE26)</f>
        <v>0</v>
      </c>
      <c r="J26" s="3">
        <f>SUM('BIZ kWh ENTRY'!J26,'BIZ kWh ENTRY'!Z26,'BIZ kWh ENTRY'!AP26,'BIZ kWh ENTRY'!BF26)</f>
        <v>172820.62301191789</v>
      </c>
      <c r="K26" s="3">
        <f>SUM('BIZ kWh ENTRY'!K26,'BIZ kWh ENTRY'!AA26,'BIZ kWh ENTRY'!AQ26,'BIZ kWh ENTRY'!BG26)</f>
        <v>745999.00509622239</v>
      </c>
      <c r="L26" s="3">
        <f>SUM('BIZ kWh ENTRY'!L26,'BIZ kWh ENTRY'!AB26,'BIZ kWh ENTRY'!AR26,'BIZ kWh ENTRY'!BH26)</f>
        <v>930713.99047500547</v>
      </c>
      <c r="M26" s="3">
        <f>SUM('BIZ kWh ENTRY'!M26,'BIZ kWh ENTRY'!AC26,'BIZ kWh ENTRY'!AS26,'BIZ kWh ENTRY'!BI26)</f>
        <v>1112893.9941802248</v>
      </c>
      <c r="N26" s="3">
        <f>SUM('BIZ kWh ENTRY'!N26,'BIZ kWh ENTRY'!AD26,'BIZ kWh ENTRY'!AT26,'BIZ kWh ENTRY'!BJ26)</f>
        <v>5620824.9922755044</v>
      </c>
      <c r="O26" s="67">
        <f t="shared" si="3"/>
        <v>10005057.852957923</v>
      </c>
    </row>
    <row r="27" spans="1:15" x14ac:dyDescent="0.25">
      <c r="A27" s="576"/>
      <c r="B27" s="11" t="s">
        <v>53</v>
      </c>
      <c r="C27" s="3">
        <f>SUM('BIZ kWh ENTRY'!C27,'BIZ kWh ENTRY'!S27,'BIZ kWh ENTRY'!AI27,'BIZ kWh ENTRY'!AY27)</f>
        <v>0</v>
      </c>
      <c r="D27" s="3">
        <f>SUM('BIZ kWh ENTRY'!D27,'BIZ kWh ENTRY'!T27,'BIZ kWh ENTRY'!AJ27,'BIZ kWh ENTRY'!AZ27)</f>
        <v>3008.5217660325807</v>
      </c>
      <c r="E27" s="3">
        <f>SUM('BIZ kWh ENTRY'!E27,'BIZ kWh ENTRY'!U27,'BIZ kWh ENTRY'!AK27,'BIZ kWh ENTRY'!BA27)</f>
        <v>199478.14185136877</v>
      </c>
      <c r="F27" s="3">
        <f>SUM('BIZ kWh ENTRY'!F27,'BIZ kWh ENTRY'!V27,'BIZ kWh ENTRY'!AL27,'BIZ kWh ENTRY'!BB27)</f>
        <v>209661.32897666568</v>
      </c>
      <c r="G27" s="3">
        <f>SUM('BIZ kWh ENTRY'!G27,'BIZ kWh ENTRY'!W27,'BIZ kWh ENTRY'!AM27,'BIZ kWh ENTRY'!BC27)</f>
        <v>479375.27496401506</v>
      </c>
      <c r="H27" s="3">
        <f>SUM('BIZ kWh ENTRY'!H27,'BIZ kWh ENTRY'!X27,'BIZ kWh ENTRY'!AN27,'BIZ kWh ENTRY'!BD27)</f>
        <v>954833.01809739263</v>
      </c>
      <c r="I27" s="3">
        <f>SUM('BIZ kWh ENTRY'!I27,'BIZ kWh ENTRY'!Y27,'BIZ kWh ENTRY'!AO27,'BIZ kWh ENTRY'!BE27)</f>
        <v>82308.617851843897</v>
      </c>
      <c r="J27" s="3">
        <f>SUM('BIZ kWh ENTRY'!J27,'BIZ kWh ENTRY'!Z27,'BIZ kWh ENTRY'!AP27,'BIZ kWh ENTRY'!BF27)</f>
        <v>3174054.3538503833</v>
      </c>
      <c r="K27" s="3">
        <f>SUM('BIZ kWh ENTRY'!K27,'BIZ kWh ENTRY'!AA27,'BIZ kWh ENTRY'!AQ27,'BIZ kWh ENTRY'!BG27)</f>
        <v>2292737.1165358583</v>
      </c>
      <c r="L27" s="3">
        <f>SUM('BIZ kWh ENTRY'!L27,'BIZ kWh ENTRY'!AB27,'BIZ kWh ENTRY'!AR27,'BIZ kWh ENTRY'!BH27)</f>
        <v>131516.08928047703</v>
      </c>
      <c r="M27" s="3">
        <f>SUM('BIZ kWh ENTRY'!M27,'BIZ kWh ENTRY'!AC27,'BIZ kWh ENTRY'!AS27,'BIZ kWh ENTRY'!BI27)</f>
        <v>3018894.1197180394</v>
      </c>
      <c r="N27" s="3">
        <f>SUM('BIZ kWh ENTRY'!N27,'BIZ kWh ENTRY'!AD27,'BIZ kWh ENTRY'!AT27,'BIZ kWh ENTRY'!BJ27)</f>
        <v>6664477.6333020106</v>
      </c>
      <c r="O27" s="67">
        <f t="shared" si="3"/>
        <v>17210344.216194086</v>
      </c>
    </row>
    <row r="28" spans="1:15" x14ac:dyDescent="0.25">
      <c r="A28" s="576"/>
      <c r="B28" s="11" t="s">
        <v>52</v>
      </c>
      <c r="C28" s="3">
        <f>SUM('BIZ kWh ENTRY'!C28,'BIZ kWh ENTRY'!S28,'BIZ kWh ENTRY'!AI28,'BIZ kWh ENTRY'!AY28)</f>
        <v>0</v>
      </c>
      <c r="D28" s="3">
        <f>SUM('BIZ kWh ENTRY'!D28,'BIZ kWh ENTRY'!T28,'BIZ kWh ENTRY'!AJ28,'BIZ kWh ENTRY'!AZ28)</f>
        <v>0</v>
      </c>
      <c r="E28" s="3">
        <f>SUM('BIZ kWh ENTRY'!E28,'BIZ kWh ENTRY'!U28,'BIZ kWh ENTRY'!AK28,'BIZ kWh ENTRY'!BA28)</f>
        <v>0</v>
      </c>
      <c r="F28" s="3">
        <f>SUM('BIZ kWh ENTRY'!F28,'BIZ kWh ENTRY'!V28,'BIZ kWh ENTRY'!AL28,'BIZ kWh ENTRY'!BB28)</f>
        <v>0</v>
      </c>
      <c r="G28" s="3">
        <f>SUM('BIZ kWh ENTRY'!G28,'BIZ kWh ENTRY'!W28,'BIZ kWh ENTRY'!AM28,'BIZ kWh ENTRY'!BC28)</f>
        <v>0</v>
      </c>
      <c r="H28" s="3">
        <f>SUM('BIZ kWh ENTRY'!H28,'BIZ kWh ENTRY'!X28,'BIZ kWh ENTRY'!AN28,'BIZ kWh ENTRY'!BD28)</f>
        <v>0</v>
      </c>
      <c r="I28" s="3">
        <f>SUM('BIZ kWh ENTRY'!I28,'BIZ kWh ENTRY'!Y28,'BIZ kWh ENTRY'!AO28,'BIZ kWh ENTRY'!BE28)</f>
        <v>0</v>
      </c>
      <c r="J28" s="3">
        <f>SUM('BIZ kWh ENTRY'!J28,'BIZ kWh ENTRY'!Z28,'BIZ kWh ENTRY'!AP28,'BIZ kWh ENTRY'!BF28)</f>
        <v>0</v>
      </c>
      <c r="K28" s="3">
        <f>SUM('BIZ kWh ENTRY'!K28,'BIZ kWh ENTRY'!AA28,'BIZ kWh ENTRY'!AQ28,'BIZ kWh ENTRY'!BG28)</f>
        <v>0</v>
      </c>
      <c r="L28" s="3">
        <f>SUM('BIZ kWh ENTRY'!L28,'BIZ kWh ENTRY'!AB28,'BIZ kWh ENTRY'!AR28,'BIZ kWh ENTRY'!BH28)</f>
        <v>0</v>
      </c>
      <c r="M28" s="3">
        <f>SUM('BIZ kWh ENTRY'!M28,'BIZ kWh ENTRY'!AC28,'BIZ kWh ENTRY'!AS28,'BIZ kWh ENTRY'!BI28)</f>
        <v>0</v>
      </c>
      <c r="N28" s="3">
        <f>SUM('BIZ kWh ENTRY'!N28,'BIZ kWh ENTRY'!AD28,'BIZ kWh ENTRY'!AT28,'BIZ kWh ENTRY'!BJ28)</f>
        <v>0</v>
      </c>
      <c r="O28" s="67">
        <f t="shared" si="3"/>
        <v>0</v>
      </c>
    </row>
    <row r="29" spans="1:15" x14ac:dyDescent="0.25">
      <c r="A29" s="576"/>
      <c r="B29" s="11" t="s">
        <v>51</v>
      </c>
      <c r="C29" s="3">
        <f>SUM('BIZ kWh ENTRY'!C29,'BIZ kWh ENTRY'!S29,'BIZ kWh ENTRY'!AI29,'BIZ kWh ENTRY'!AY29)</f>
        <v>0</v>
      </c>
      <c r="D29" s="3">
        <f>SUM('BIZ kWh ENTRY'!D29,'BIZ kWh ENTRY'!T29,'BIZ kWh ENTRY'!AJ29,'BIZ kWh ENTRY'!AZ29)</f>
        <v>0</v>
      </c>
      <c r="E29" s="3">
        <f>SUM('BIZ kWh ENTRY'!E29,'BIZ kWh ENTRY'!U29,'BIZ kWh ENTRY'!AK29,'BIZ kWh ENTRY'!BA29)</f>
        <v>0</v>
      </c>
      <c r="F29" s="3">
        <f>SUM('BIZ kWh ENTRY'!F29,'BIZ kWh ENTRY'!V29,'BIZ kWh ENTRY'!AL29,'BIZ kWh ENTRY'!BB29)</f>
        <v>0</v>
      </c>
      <c r="G29" s="3">
        <f>SUM('BIZ kWh ENTRY'!G29,'BIZ kWh ENTRY'!W29,'BIZ kWh ENTRY'!AM29,'BIZ kWh ENTRY'!BC29)</f>
        <v>0</v>
      </c>
      <c r="H29" s="3">
        <f>SUM('BIZ kWh ENTRY'!H29,'BIZ kWh ENTRY'!X29,'BIZ kWh ENTRY'!AN29,'BIZ kWh ENTRY'!BD29)</f>
        <v>0</v>
      </c>
      <c r="I29" s="3">
        <f>SUM('BIZ kWh ENTRY'!I29,'BIZ kWh ENTRY'!Y29,'BIZ kWh ENTRY'!AO29,'BIZ kWh ENTRY'!BE29)</f>
        <v>190765.12917909876</v>
      </c>
      <c r="J29" s="3">
        <f>SUM('BIZ kWh ENTRY'!J29,'BIZ kWh ENTRY'!Z29,'BIZ kWh ENTRY'!AP29,'BIZ kWh ENTRY'!BF29)</f>
        <v>869782.72371789115</v>
      </c>
      <c r="K29" s="3">
        <f>SUM('BIZ kWh ENTRY'!K29,'BIZ kWh ENTRY'!AA29,'BIZ kWh ENTRY'!AQ29,'BIZ kWh ENTRY'!BG29)</f>
        <v>0</v>
      </c>
      <c r="L29" s="3">
        <f>SUM('BIZ kWh ENTRY'!L29,'BIZ kWh ENTRY'!AB29,'BIZ kWh ENTRY'!AR29,'BIZ kWh ENTRY'!BH29)</f>
        <v>34990.200341580246</v>
      </c>
      <c r="M29" s="3">
        <f>SUM('BIZ kWh ENTRY'!M29,'BIZ kWh ENTRY'!AC29,'BIZ kWh ENTRY'!AS29,'BIZ kWh ENTRY'!BI29)</f>
        <v>0</v>
      </c>
      <c r="N29" s="3">
        <f>SUM('BIZ kWh ENTRY'!N29,'BIZ kWh ENTRY'!AD29,'BIZ kWh ENTRY'!AT29,'BIZ kWh ENTRY'!BJ29)</f>
        <v>48497.768033034772</v>
      </c>
      <c r="O29" s="67">
        <f t="shared" si="3"/>
        <v>1144035.8212716049</v>
      </c>
    </row>
    <row r="30" spans="1:15" x14ac:dyDescent="0.25">
      <c r="A30" s="576"/>
      <c r="B30" s="11" t="s">
        <v>50</v>
      </c>
      <c r="C30" s="3">
        <f>SUM('BIZ kWh ENTRY'!C30,'BIZ kWh ENTRY'!S30,'BIZ kWh ENTRY'!AI30,'BIZ kWh ENTRY'!AY30)</f>
        <v>0</v>
      </c>
      <c r="D30" s="3">
        <f>SUM('BIZ kWh ENTRY'!D30,'BIZ kWh ENTRY'!T30,'BIZ kWh ENTRY'!AJ30,'BIZ kWh ENTRY'!AZ30)</f>
        <v>0</v>
      </c>
      <c r="E30" s="3">
        <f>SUM('BIZ kWh ENTRY'!E30,'BIZ kWh ENTRY'!U30,'BIZ kWh ENTRY'!AK30,'BIZ kWh ENTRY'!BA30)</f>
        <v>0</v>
      </c>
      <c r="F30" s="3">
        <f>SUM('BIZ kWh ENTRY'!F30,'BIZ kWh ENTRY'!V30,'BIZ kWh ENTRY'!AL30,'BIZ kWh ENTRY'!BB30)</f>
        <v>0</v>
      </c>
      <c r="G30" s="3">
        <f>SUM('BIZ kWh ENTRY'!G30,'BIZ kWh ENTRY'!W30,'BIZ kWh ENTRY'!AM30,'BIZ kWh ENTRY'!BC30)</f>
        <v>154300</v>
      </c>
      <c r="H30" s="3">
        <f>SUM('BIZ kWh ENTRY'!H30,'BIZ kWh ENTRY'!X30,'BIZ kWh ENTRY'!AN30,'BIZ kWh ENTRY'!BD30)</f>
        <v>0</v>
      </c>
      <c r="I30" s="3">
        <f>SUM('BIZ kWh ENTRY'!I30,'BIZ kWh ENTRY'!Y30,'BIZ kWh ENTRY'!AO30,'BIZ kWh ENTRY'!BE30)</f>
        <v>9195.3531601411651</v>
      </c>
      <c r="J30" s="3">
        <f>SUM('BIZ kWh ENTRY'!J30,'BIZ kWh ENTRY'!Z30,'BIZ kWh ENTRY'!AP30,'BIZ kWh ENTRY'!BF30)</f>
        <v>5686890</v>
      </c>
      <c r="K30" s="3">
        <f>SUM('BIZ kWh ENTRY'!K30,'BIZ kWh ENTRY'!AA30,'BIZ kWh ENTRY'!AQ30,'BIZ kWh ENTRY'!BG30)</f>
        <v>63952.40324071236</v>
      </c>
      <c r="L30" s="3">
        <f>SUM('BIZ kWh ENTRY'!L30,'BIZ kWh ENTRY'!AB30,'BIZ kWh ENTRY'!AR30,'BIZ kWh ENTRY'!BH30)</f>
        <v>0</v>
      </c>
      <c r="M30" s="3">
        <f>SUM('BIZ kWh ENTRY'!M30,'BIZ kWh ENTRY'!AC30,'BIZ kWh ENTRY'!AS30,'BIZ kWh ENTRY'!BI30)</f>
        <v>2397217.9601147724</v>
      </c>
      <c r="N30" s="3">
        <f>SUM('BIZ kWh ENTRY'!N30,'BIZ kWh ENTRY'!AD30,'BIZ kWh ENTRY'!AT30,'BIZ kWh ENTRY'!BJ30)</f>
        <v>5149027.2937096134</v>
      </c>
      <c r="O30" s="67">
        <f t="shared" si="3"/>
        <v>13460583.01022524</v>
      </c>
    </row>
    <row r="31" spans="1:15" x14ac:dyDescent="0.25">
      <c r="A31" s="576"/>
      <c r="B31" s="11" t="s">
        <v>49</v>
      </c>
      <c r="C31" s="3">
        <f>SUM('BIZ kWh ENTRY'!C31,'BIZ kWh ENTRY'!S31,'BIZ kWh ENTRY'!AI31,'BIZ kWh ENTRY'!AY31)</f>
        <v>0</v>
      </c>
      <c r="D31" s="3">
        <f>SUM('BIZ kWh ENTRY'!D31,'BIZ kWh ENTRY'!T31,'BIZ kWh ENTRY'!AJ31,'BIZ kWh ENTRY'!AZ31)</f>
        <v>0</v>
      </c>
      <c r="E31" s="3">
        <f>SUM('BIZ kWh ENTRY'!E31,'BIZ kWh ENTRY'!U31,'BIZ kWh ENTRY'!AK31,'BIZ kWh ENTRY'!BA31)</f>
        <v>0</v>
      </c>
      <c r="F31" s="3">
        <f>SUM('BIZ kWh ENTRY'!F31,'BIZ kWh ENTRY'!V31,'BIZ kWh ENTRY'!AL31,'BIZ kWh ENTRY'!BB31)</f>
        <v>73675.147695587235</v>
      </c>
      <c r="G31" s="3">
        <f>SUM('BIZ kWh ENTRY'!G31,'BIZ kWh ENTRY'!W31,'BIZ kWh ENTRY'!AM31,'BIZ kWh ENTRY'!BC31)</f>
        <v>0</v>
      </c>
      <c r="H31" s="3">
        <f>SUM('BIZ kWh ENTRY'!H31,'BIZ kWh ENTRY'!X31,'BIZ kWh ENTRY'!AN31,'BIZ kWh ENTRY'!BD31)</f>
        <v>0</v>
      </c>
      <c r="I31" s="3">
        <f>SUM('BIZ kWh ENTRY'!I31,'BIZ kWh ENTRY'!Y31,'BIZ kWh ENTRY'!AO31,'BIZ kWh ENTRY'!BE31)</f>
        <v>0</v>
      </c>
      <c r="J31" s="3">
        <f>SUM('BIZ kWh ENTRY'!J31,'BIZ kWh ENTRY'!Z31,'BIZ kWh ENTRY'!AP31,'BIZ kWh ENTRY'!BF31)</f>
        <v>0</v>
      </c>
      <c r="K31" s="3">
        <f>SUM('BIZ kWh ENTRY'!K31,'BIZ kWh ENTRY'!AA31,'BIZ kWh ENTRY'!AQ31,'BIZ kWh ENTRY'!BG31)</f>
        <v>34276.009654058937</v>
      </c>
      <c r="L31" s="3">
        <f>SUM('BIZ kWh ENTRY'!L31,'BIZ kWh ENTRY'!AB31,'BIZ kWh ENTRY'!AR31,'BIZ kWh ENTRY'!BH31)</f>
        <v>5293.7772292936188</v>
      </c>
      <c r="M31" s="3">
        <f>SUM('BIZ kWh ENTRY'!M31,'BIZ kWh ENTRY'!AC31,'BIZ kWh ENTRY'!AS31,'BIZ kWh ENTRY'!BI31)</f>
        <v>2637.1728747797142</v>
      </c>
      <c r="N31" s="3">
        <f>SUM('BIZ kWh ENTRY'!N31,'BIZ kWh ENTRY'!AD31,'BIZ kWh ENTRY'!AT31,'BIZ kWh ENTRY'!BJ31)</f>
        <v>788925</v>
      </c>
      <c r="O31" s="67">
        <f t="shared" si="3"/>
        <v>904807.10745371948</v>
      </c>
    </row>
    <row r="32" spans="1:15" ht="15.75" thickBot="1" x14ac:dyDescent="0.3">
      <c r="A32" s="577"/>
      <c r="B32" s="11" t="s">
        <v>48</v>
      </c>
      <c r="C32" s="3">
        <f>SUM('BIZ kWh ENTRY'!C32,'BIZ kWh ENTRY'!S32,'BIZ kWh ENTRY'!AI32,'BIZ kWh ENTRY'!AY32)</f>
        <v>0</v>
      </c>
      <c r="D32" s="3">
        <f>SUM('BIZ kWh ENTRY'!D32,'BIZ kWh ENTRY'!T32,'BIZ kWh ENTRY'!AJ32,'BIZ kWh ENTRY'!AZ32)</f>
        <v>0</v>
      </c>
      <c r="E32" s="3">
        <f>SUM('BIZ kWh ENTRY'!E32,'BIZ kWh ENTRY'!U32,'BIZ kWh ENTRY'!AK32,'BIZ kWh ENTRY'!BA32)</f>
        <v>0</v>
      </c>
      <c r="F32" s="3">
        <f>SUM('BIZ kWh ENTRY'!F32,'BIZ kWh ENTRY'!V32,'BIZ kWh ENTRY'!AL32,'BIZ kWh ENTRY'!BB32)</f>
        <v>0</v>
      </c>
      <c r="G32" s="3">
        <f>SUM('BIZ kWh ENTRY'!G32,'BIZ kWh ENTRY'!W32,'BIZ kWh ENTRY'!AM32,'BIZ kWh ENTRY'!BC32)</f>
        <v>0</v>
      </c>
      <c r="H32" s="3">
        <f>SUM('BIZ kWh ENTRY'!H32,'BIZ kWh ENTRY'!X32,'BIZ kWh ENTRY'!AN32,'BIZ kWh ENTRY'!BD32)</f>
        <v>0</v>
      </c>
      <c r="I32" s="3">
        <f>SUM('BIZ kWh ENTRY'!I32,'BIZ kWh ENTRY'!Y32,'BIZ kWh ENTRY'!AO32,'BIZ kWh ENTRY'!BE32)</f>
        <v>0</v>
      </c>
      <c r="J32" s="3">
        <f>SUM('BIZ kWh ENTRY'!J32,'BIZ kWh ENTRY'!Z32,'BIZ kWh ENTRY'!AP32,'BIZ kWh ENTRY'!BF32)</f>
        <v>0</v>
      </c>
      <c r="K32" s="3">
        <f>SUM('BIZ kWh ENTRY'!K32,'BIZ kWh ENTRY'!AA32,'BIZ kWh ENTRY'!AQ32,'BIZ kWh ENTRY'!BG32)</f>
        <v>0</v>
      </c>
      <c r="L32" s="3">
        <f>SUM('BIZ kWh ENTRY'!L32,'BIZ kWh ENTRY'!AB32,'BIZ kWh ENTRY'!AR32,'BIZ kWh ENTRY'!BH32)</f>
        <v>0</v>
      </c>
      <c r="M32" s="3">
        <f>SUM('BIZ kWh ENTRY'!M32,'BIZ kWh ENTRY'!AC32,'BIZ kWh ENTRY'!AS32,'BIZ kWh ENTRY'!BI32)</f>
        <v>0</v>
      </c>
      <c r="N32" s="3">
        <f>SUM('BIZ kWh ENTRY'!N32,'BIZ kWh ENTRY'!AD32,'BIZ kWh ENTRY'!AT32,'BIZ kWh ENTRY'!BJ32)</f>
        <v>0</v>
      </c>
      <c r="O32" s="67">
        <f t="shared" si="3"/>
        <v>0</v>
      </c>
    </row>
    <row r="33" spans="1:15" ht="15.75" thickBot="1" x14ac:dyDescent="0.3">
      <c r="A33" s="71"/>
      <c r="B33" s="177" t="s">
        <v>42</v>
      </c>
      <c r="C33" s="178">
        <f t="shared" ref="C33:N33" si="4">SUM(C20:C32)</f>
        <v>0</v>
      </c>
      <c r="D33" s="178">
        <f t="shared" si="4"/>
        <v>3008.5217660325807</v>
      </c>
      <c r="E33" s="178">
        <f t="shared" si="4"/>
        <v>666146.42813934479</v>
      </c>
      <c r="F33" s="178">
        <f t="shared" si="4"/>
        <v>549395.06515145092</v>
      </c>
      <c r="G33" s="178">
        <f t="shared" si="4"/>
        <v>967586.87699327467</v>
      </c>
      <c r="H33" s="178">
        <f t="shared" si="4"/>
        <v>2349252.7389131333</v>
      </c>
      <c r="I33" s="178">
        <f t="shared" si="4"/>
        <v>282269.10019108379</v>
      </c>
      <c r="J33" s="178">
        <f t="shared" si="4"/>
        <v>10180983.568326175</v>
      </c>
      <c r="K33" s="178">
        <f t="shared" si="4"/>
        <v>4056067.6263210024</v>
      </c>
      <c r="L33" s="178">
        <f t="shared" si="4"/>
        <v>1506317.8568192967</v>
      </c>
      <c r="M33" s="178">
        <f t="shared" si="4"/>
        <v>6838978.2468878161</v>
      </c>
      <c r="N33" s="178">
        <f t="shared" si="4"/>
        <v>22404707.252764784</v>
      </c>
      <c r="O33" s="70">
        <f t="shared" si="3"/>
        <v>49804713.282273397</v>
      </c>
    </row>
    <row r="34" spans="1:15" ht="21.75" thickBot="1" x14ac:dyDescent="0.4">
      <c r="A34" s="73"/>
    </row>
    <row r="35" spans="1:15" s="323" customFormat="1" ht="21.75" thickBot="1" x14ac:dyDescent="0.4">
      <c r="A35" s="320"/>
      <c r="B35" s="246" t="s">
        <v>35</v>
      </c>
      <c r="C35" s="321">
        <f>C$3</f>
        <v>45292</v>
      </c>
      <c r="D35" s="321">
        <f t="shared" ref="D35:N35" si="5">D$3</f>
        <v>45323</v>
      </c>
      <c r="E35" s="321">
        <f t="shared" si="5"/>
        <v>45352</v>
      </c>
      <c r="F35" s="321">
        <f t="shared" si="5"/>
        <v>45383</v>
      </c>
      <c r="G35" s="321">
        <f t="shared" si="5"/>
        <v>45413</v>
      </c>
      <c r="H35" s="321">
        <f t="shared" si="5"/>
        <v>45444</v>
      </c>
      <c r="I35" s="321">
        <f t="shared" si="5"/>
        <v>45474</v>
      </c>
      <c r="J35" s="321">
        <f t="shared" si="5"/>
        <v>45505</v>
      </c>
      <c r="K35" s="321">
        <f t="shared" si="5"/>
        <v>45536</v>
      </c>
      <c r="L35" s="321">
        <f t="shared" si="5"/>
        <v>45566</v>
      </c>
      <c r="M35" s="321">
        <f t="shared" si="5"/>
        <v>45597</v>
      </c>
      <c r="N35" s="321" t="str">
        <f t="shared" si="5"/>
        <v>Dec-24 +</v>
      </c>
      <c r="O35" s="322" t="s">
        <v>33</v>
      </c>
    </row>
    <row r="36" spans="1:15" s="323" customFormat="1" ht="15" customHeight="1" x14ac:dyDescent="0.25">
      <c r="A36" s="592" t="s">
        <v>66</v>
      </c>
      <c r="B36" s="324" t="s">
        <v>60</v>
      </c>
      <c r="C36" s="156">
        <f>SUM('BIZ kWh ENTRY'!C36,'BIZ kWh ENTRY'!S36,'BIZ kWh ENTRY'!AI36,'BIZ kWh ENTRY'!AY36)</f>
        <v>0</v>
      </c>
      <c r="D36" s="156">
        <f>SUM('BIZ kWh ENTRY'!D36,'BIZ kWh ENTRY'!T36,'BIZ kWh ENTRY'!AJ36,'BIZ kWh ENTRY'!AZ36)</f>
        <v>0</v>
      </c>
      <c r="E36" s="156">
        <f>SUM('BIZ kWh ENTRY'!E36,'BIZ kWh ENTRY'!U36,'BIZ kWh ENTRY'!AK36,'BIZ kWh ENTRY'!BA36)</f>
        <v>0</v>
      </c>
      <c r="F36" s="156">
        <f>SUM('BIZ kWh ENTRY'!F36,'BIZ kWh ENTRY'!V36,'BIZ kWh ENTRY'!AL36,'BIZ kWh ENTRY'!BB36)</f>
        <v>0</v>
      </c>
      <c r="G36" s="156">
        <f>SUM('BIZ kWh ENTRY'!G36,'BIZ kWh ENTRY'!W36,'BIZ kWh ENTRY'!AM36,'BIZ kWh ENTRY'!BC36)</f>
        <v>0</v>
      </c>
      <c r="H36" s="156">
        <f>SUM('BIZ kWh ENTRY'!H36,'BIZ kWh ENTRY'!X36,'BIZ kWh ENTRY'!AN36,'BIZ kWh ENTRY'!BD36)</f>
        <v>0</v>
      </c>
      <c r="I36" s="156">
        <f>SUM('BIZ kWh ENTRY'!I36,'BIZ kWh ENTRY'!Y36,'BIZ kWh ENTRY'!AO36,'BIZ kWh ENTRY'!BE36)</f>
        <v>0</v>
      </c>
      <c r="J36" s="156">
        <f>SUM('BIZ kWh ENTRY'!J36,'BIZ kWh ENTRY'!Z36,'BIZ kWh ENTRY'!AP36,'BIZ kWh ENTRY'!BF36)</f>
        <v>0</v>
      </c>
      <c r="K36" s="156">
        <f>SUM('BIZ kWh ENTRY'!K36,'BIZ kWh ENTRY'!AA36,'BIZ kWh ENTRY'!AQ36,'BIZ kWh ENTRY'!BG36)</f>
        <v>0</v>
      </c>
      <c r="L36" s="156">
        <f>SUM('BIZ kWh ENTRY'!L36,'BIZ kWh ENTRY'!AB36,'BIZ kWh ENTRY'!AR36,'BIZ kWh ENTRY'!BH36)</f>
        <v>0</v>
      </c>
      <c r="M36" s="156">
        <f>SUM('BIZ kWh ENTRY'!M36,'BIZ kWh ENTRY'!AC36,'BIZ kWh ENTRY'!AS36,'BIZ kWh ENTRY'!BI36)</f>
        <v>0</v>
      </c>
      <c r="N36" s="156">
        <f>SUM('BIZ kWh ENTRY'!N36,'BIZ kWh ENTRY'!AD36,'BIZ kWh ENTRY'!AT36,'BIZ kWh ENTRY'!BJ36)</f>
        <v>0</v>
      </c>
      <c r="O36" s="325">
        <f t="shared" ref="O36:O49" si="6">SUM(C36:N36)</f>
        <v>0</v>
      </c>
    </row>
    <row r="37" spans="1:15" s="323" customFormat="1" x14ac:dyDescent="0.25">
      <c r="A37" s="593"/>
      <c r="B37" s="324" t="s">
        <v>59</v>
      </c>
      <c r="C37" s="156">
        <f>SUM('BIZ kWh ENTRY'!C37,'BIZ kWh ENTRY'!S37,'BIZ kWh ENTRY'!AI37,'BIZ kWh ENTRY'!AY37)</f>
        <v>0</v>
      </c>
      <c r="D37" s="156">
        <f>SUM('BIZ kWh ENTRY'!D37,'BIZ kWh ENTRY'!T37,'BIZ kWh ENTRY'!AJ37,'BIZ kWh ENTRY'!AZ37)</f>
        <v>0</v>
      </c>
      <c r="E37" s="156">
        <f>SUM('BIZ kWh ENTRY'!E37,'BIZ kWh ENTRY'!U37,'BIZ kWh ENTRY'!AK37,'BIZ kWh ENTRY'!BA37)</f>
        <v>0</v>
      </c>
      <c r="F37" s="156">
        <f>SUM('BIZ kWh ENTRY'!F37,'BIZ kWh ENTRY'!V37,'BIZ kWh ENTRY'!AL37,'BIZ kWh ENTRY'!BB37)</f>
        <v>0</v>
      </c>
      <c r="G37" s="156">
        <f>SUM('BIZ kWh ENTRY'!G37,'BIZ kWh ENTRY'!W37,'BIZ kWh ENTRY'!AM37,'BIZ kWh ENTRY'!BC37)</f>
        <v>0</v>
      </c>
      <c r="H37" s="156">
        <f>SUM('BIZ kWh ENTRY'!H37,'BIZ kWh ENTRY'!X37,'BIZ kWh ENTRY'!AN37,'BIZ kWh ENTRY'!BD37)</f>
        <v>0</v>
      </c>
      <c r="I37" s="156">
        <f>SUM('BIZ kWh ENTRY'!I37,'BIZ kWh ENTRY'!Y37,'BIZ kWh ENTRY'!AO37,'BIZ kWh ENTRY'!BE37)</f>
        <v>0</v>
      </c>
      <c r="J37" s="156">
        <f>SUM('BIZ kWh ENTRY'!J37,'BIZ kWh ENTRY'!Z37,'BIZ kWh ENTRY'!AP37,'BIZ kWh ENTRY'!BF37)</f>
        <v>0</v>
      </c>
      <c r="K37" s="156">
        <f>SUM('BIZ kWh ENTRY'!K37,'BIZ kWh ENTRY'!AA37,'BIZ kWh ENTRY'!AQ37,'BIZ kWh ENTRY'!BG37)</f>
        <v>0</v>
      </c>
      <c r="L37" s="156">
        <f>SUM('BIZ kWh ENTRY'!L37,'BIZ kWh ENTRY'!AB37,'BIZ kWh ENTRY'!AR37,'BIZ kWh ENTRY'!BH37)</f>
        <v>0</v>
      </c>
      <c r="M37" s="156">
        <f>SUM('BIZ kWh ENTRY'!M37,'BIZ kWh ENTRY'!AC37,'BIZ kWh ENTRY'!AS37,'BIZ kWh ENTRY'!BI37)</f>
        <v>0</v>
      </c>
      <c r="N37" s="156">
        <f>SUM('BIZ kWh ENTRY'!N37,'BIZ kWh ENTRY'!AD37,'BIZ kWh ENTRY'!AT37,'BIZ kWh ENTRY'!BJ37)</f>
        <v>0</v>
      </c>
      <c r="O37" s="325">
        <f t="shared" si="6"/>
        <v>0</v>
      </c>
    </row>
    <row r="38" spans="1:15" s="323" customFormat="1" x14ac:dyDescent="0.25">
      <c r="A38" s="593"/>
      <c r="B38" s="324" t="s">
        <v>58</v>
      </c>
      <c r="C38" s="156">
        <f>SUM('BIZ kWh ENTRY'!C38,'BIZ kWh ENTRY'!S38,'BIZ kWh ENTRY'!AI38,'BIZ kWh ENTRY'!AY38)</f>
        <v>0</v>
      </c>
      <c r="D38" s="156">
        <f>SUM('BIZ kWh ENTRY'!D38,'BIZ kWh ENTRY'!T38,'BIZ kWh ENTRY'!AJ38,'BIZ kWh ENTRY'!AZ38)</f>
        <v>0</v>
      </c>
      <c r="E38" s="156">
        <f>SUM('BIZ kWh ENTRY'!E38,'BIZ kWh ENTRY'!U38,'BIZ kWh ENTRY'!AK38,'BIZ kWh ENTRY'!BA38)</f>
        <v>0</v>
      </c>
      <c r="F38" s="156">
        <f>SUM('BIZ kWh ENTRY'!F38,'BIZ kWh ENTRY'!V38,'BIZ kWh ENTRY'!AL38,'BIZ kWh ENTRY'!BB38)</f>
        <v>0</v>
      </c>
      <c r="G38" s="156">
        <f>SUM('BIZ kWh ENTRY'!G38,'BIZ kWh ENTRY'!W38,'BIZ kWh ENTRY'!AM38,'BIZ kWh ENTRY'!BC38)</f>
        <v>0</v>
      </c>
      <c r="H38" s="156">
        <f>SUM('BIZ kWh ENTRY'!H38,'BIZ kWh ENTRY'!X38,'BIZ kWh ENTRY'!AN38,'BIZ kWh ENTRY'!BD38)</f>
        <v>0</v>
      </c>
      <c r="I38" s="156">
        <f>SUM('BIZ kWh ENTRY'!I38,'BIZ kWh ENTRY'!Y38,'BIZ kWh ENTRY'!AO38,'BIZ kWh ENTRY'!BE38)</f>
        <v>0</v>
      </c>
      <c r="J38" s="156">
        <f>SUM('BIZ kWh ENTRY'!J38,'BIZ kWh ENTRY'!Z38,'BIZ kWh ENTRY'!AP38,'BIZ kWh ENTRY'!BF38)</f>
        <v>0</v>
      </c>
      <c r="K38" s="156">
        <f>SUM('BIZ kWh ENTRY'!K38,'BIZ kWh ENTRY'!AA38,'BIZ kWh ENTRY'!AQ38,'BIZ kWh ENTRY'!BG38)</f>
        <v>0</v>
      </c>
      <c r="L38" s="156">
        <f>SUM('BIZ kWh ENTRY'!L38,'BIZ kWh ENTRY'!AB38,'BIZ kWh ENTRY'!AR38,'BIZ kWh ENTRY'!BH38)</f>
        <v>0</v>
      </c>
      <c r="M38" s="156">
        <f>SUM('BIZ kWh ENTRY'!M38,'BIZ kWh ENTRY'!AC38,'BIZ kWh ENTRY'!AS38,'BIZ kWh ENTRY'!BI38)</f>
        <v>0</v>
      </c>
      <c r="N38" s="156">
        <f>SUM('BIZ kWh ENTRY'!N38,'BIZ kWh ENTRY'!AD38,'BIZ kWh ENTRY'!AT38,'BIZ kWh ENTRY'!BJ38)</f>
        <v>0</v>
      </c>
      <c r="O38" s="325">
        <f t="shared" si="6"/>
        <v>0</v>
      </c>
    </row>
    <row r="39" spans="1:15" s="323" customFormat="1" x14ac:dyDescent="0.25">
      <c r="A39" s="593"/>
      <c r="B39" s="324" t="s">
        <v>57</v>
      </c>
      <c r="C39" s="156">
        <f>SUM('BIZ kWh ENTRY'!C39,'BIZ kWh ENTRY'!S39,'BIZ kWh ENTRY'!AI39,'BIZ kWh ENTRY'!AY39)</f>
        <v>0</v>
      </c>
      <c r="D39" s="156">
        <f>SUM('BIZ kWh ENTRY'!D39,'BIZ kWh ENTRY'!T39,'BIZ kWh ENTRY'!AJ39,'BIZ kWh ENTRY'!AZ39)</f>
        <v>0</v>
      </c>
      <c r="E39" s="156">
        <f>SUM('BIZ kWh ENTRY'!E39,'BIZ kWh ENTRY'!U39,'BIZ kWh ENTRY'!AK39,'BIZ kWh ENTRY'!BA39)</f>
        <v>0</v>
      </c>
      <c r="F39" s="156">
        <f>SUM('BIZ kWh ENTRY'!F39,'BIZ kWh ENTRY'!V39,'BIZ kWh ENTRY'!AL39,'BIZ kWh ENTRY'!BB39)</f>
        <v>0</v>
      </c>
      <c r="G39" s="156">
        <f>SUM('BIZ kWh ENTRY'!G39,'BIZ kWh ENTRY'!W39,'BIZ kWh ENTRY'!AM39,'BIZ kWh ENTRY'!BC39)</f>
        <v>0</v>
      </c>
      <c r="H39" s="156">
        <f>SUM('BIZ kWh ENTRY'!H39,'BIZ kWh ENTRY'!X39,'BIZ kWh ENTRY'!AN39,'BIZ kWh ENTRY'!BD39)</f>
        <v>0</v>
      </c>
      <c r="I39" s="156">
        <f>SUM('BIZ kWh ENTRY'!I39,'BIZ kWh ENTRY'!Y39,'BIZ kWh ENTRY'!AO39,'BIZ kWh ENTRY'!BE39)</f>
        <v>0</v>
      </c>
      <c r="J39" s="156">
        <f>SUM('BIZ kWh ENTRY'!J39,'BIZ kWh ENTRY'!Z39,'BIZ kWh ENTRY'!AP39,'BIZ kWh ENTRY'!BF39)</f>
        <v>0</v>
      </c>
      <c r="K39" s="156">
        <f>SUM('BIZ kWh ENTRY'!K39,'BIZ kWh ENTRY'!AA39,'BIZ kWh ENTRY'!AQ39,'BIZ kWh ENTRY'!BG39)</f>
        <v>0</v>
      </c>
      <c r="L39" s="156">
        <f>SUM('BIZ kWh ENTRY'!L39,'BIZ kWh ENTRY'!AB39,'BIZ kWh ENTRY'!AR39,'BIZ kWh ENTRY'!BH39)</f>
        <v>0</v>
      </c>
      <c r="M39" s="156">
        <f>SUM('BIZ kWh ENTRY'!M39,'BIZ kWh ENTRY'!AC39,'BIZ kWh ENTRY'!AS39,'BIZ kWh ENTRY'!BI39)</f>
        <v>0</v>
      </c>
      <c r="N39" s="156">
        <f>SUM('BIZ kWh ENTRY'!N39,'BIZ kWh ENTRY'!AD39,'BIZ kWh ENTRY'!AT39,'BIZ kWh ENTRY'!BJ39)</f>
        <v>0</v>
      </c>
      <c r="O39" s="325">
        <f t="shared" si="6"/>
        <v>0</v>
      </c>
    </row>
    <row r="40" spans="1:15" s="323" customFormat="1" x14ac:dyDescent="0.25">
      <c r="A40" s="593"/>
      <c r="B40" s="324" t="s">
        <v>56</v>
      </c>
      <c r="C40" s="156">
        <f>SUM('BIZ kWh ENTRY'!C40,'BIZ kWh ENTRY'!S40,'BIZ kWh ENTRY'!AI40,'BIZ kWh ENTRY'!AY40)</f>
        <v>0</v>
      </c>
      <c r="D40" s="156">
        <f>SUM('BIZ kWh ENTRY'!D40,'BIZ kWh ENTRY'!T40,'BIZ kWh ENTRY'!AJ40,'BIZ kWh ENTRY'!AZ40)</f>
        <v>0</v>
      </c>
      <c r="E40" s="156">
        <f>SUM('BIZ kWh ENTRY'!E40,'BIZ kWh ENTRY'!U40,'BIZ kWh ENTRY'!AK40,'BIZ kWh ENTRY'!BA40)</f>
        <v>0</v>
      </c>
      <c r="F40" s="156">
        <f>SUM('BIZ kWh ENTRY'!F40,'BIZ kWh ENTRY'!V40,'BIZ kWh ENTRY'!AL40,'BIZ kWh ENTRY'!BB40)</f>
        <v>0</v>
      </c>
      <c r="G40" s="156">
        <f>SUM('BIZ kWh ENTRY'!G40,'BIZ kWh ENTRY'!W40,'BIZ kWh ENTRY'!AM40,'BIZ kWh ENTRY'!BC40)</f>
        <v>0</v>
      </c>
      <c r="H40" s="156">
        <f>SUM('BIZ kWh ENTRY'!H40,'BIZ kWh ENTRY'!X40,'BIZ kWh ENTRY'!AN40,'BIZ kWh ENTRY'!BD40)</f>
        <v>0</v>
      </c>
      <c r="I40" s="156">
        <f>SUM('BIZ kWh ENTRY'!I40,'BIZ kWh ENTRY'!Y40,'BIZ kWh ENTRY'!AO40,'BIZ kWh ENTRY'!BE40)</f>
        <v>0</v>
      </c>
      <c r="J40" s="156">
        <f>SUM('BIZ kWh ENTRY'!J40,'BIZ kWh ENTRY'!Z40,'BIZ kWh ENTRY'!AP40,'BIZ kWh ENTRY'!BF40)</f>
        <v>0</v>
      </c>
      <c r="K40" s="156">
        <f>SUM('BIZ kWh ENTRY'!K40,'BIZ kWh ENTRY'!AA40,'BIZ kWh ENTRY'!AQ40,'BIZ kWh ENTRY'!BG40)</f>
        <v>0</v>
      </c>
      <c r="L40" s="156">
        <f>SUM('BIZ kWh ENTRY'!L40,'BIZ kWh ENTRY'!AB40,'BIZ kWh ENTRY'!AR40,'BIZ kWh ENTRY'!BH40)</f>
        <v>0</v>
      </c>
      <c r="M40" s="156">
        <f>SUM('BIZ kWh ENTRY'!M40,'BIZ kWh ENTRY'!AC40,'BIZ kWh ENTRY'!AS40,'BIZ kWh ENTRY'!BI40)</f>
        <v>0</v>
      </c>
      <c r="N40" s="156">
        <f>SUM('BIZ kWh ENTRY'!N40,'BIZ kWh ENTRY'!AD40,'BIZ kWh ENTRY'!AT40,'BIZ kWh ENTRY'!BJ40)</f>
        <v>0</v>
      </c>
      <c r="O40" s="325">
        <f t="shared" si="6"/>
        <v>0</v>
      </c>
    </row>
    <row r="41" spans="1:15" s="323" customFormat="1" x14ac:dyDescent="0.25">
      <c r="A41" s="593"/>
      <c r="B41" s="324" t="s">
        <v>55</v>
      </c>
      <c r="C41" s="156">
        <f>SUM('BIZ kWh ENTRY'!C41,'BIZ kWh ENTRY'!S41,'BIZ kWh ENTRY'!AI41,'BIZ kWh ENTRY'!AY41)</f>
        <v>0</v>
      </c>
      <c r="D41" s="156">
        <f>SUM('BIZ kWh ENTRY'!D41,'BIZ kWh ENTRY'!T41,'BIZ kWh ENTRY'!AJ41,'BIZ kWh ENTRY'!AZ41)</f>
        <v>0</v>
      </c>
      <c r="E41" s="156">
        <f>SUM('BIZ kWh ENTRY'!E41,'BIZ kWh ENTRY'!U41,'BIZ kWh ENTRY'!AK41,'BIZ kWh ENTRY'!BA41)</f>
        <v>0</v>
      </c>
      <c r="F41" s="156">
        <f>SUM('BIZ kWh ENTRY'!F41,'BIZ kWh ENTRY'!V41,'BIZ kWh ENTRY'!AL41,'BIZ kWh ENTRY'!BB41)</f>
        <v>0</v>
      </c>
      <c r="G41" s="156">
        <f>SUM('BIZ kWh ENTRY'!G41,'BIZ kWh ENTRY'!W41,'BIZ kWh ENTRY'!AM41,'BIZ kWh ENTRY'!BC41)</f>
        <v>0</v>
      </c>
      <c r="H41" s="156">
        <f>SUM('BIZ kWh ENTRY'!H41,'BIZ kWh ENTRY'!X41,'BIZ kWh ENTRY'!AN41,'BIZ kWh ENTRY'!BD41)</f>
        <v>0</v>
      </c>
      <c r="I41" s="156">
        <f>SUM('BIZ kWh ENTRY'!I41,'BIZ kWh ENTRY'!Y41,'BIZ kWh ENTRY'!AO41,'BIZ kWh ENTRY'!BE41)</f>
        <v>0</v>
      </c>
      <c r="J41" s="156">
        <f>SUM('BIZ kWh ENTRY'!J41,'BIZ kWh ENTRY'!Z41,'BIZ kWh ENTRY'!AP41,'BIZ kWh ENTRY'!BF41)</f>
        <v>0</v>
      </c>
      <c r="K41" s="156">
        <f>SUM('BIZ kWh ENTRY'!K41,'BIZ kWh ENTRY'!AA41,'BIZ kWh ENTRY'!AQ41,'BIZ kWh ENTRY'!BG41)</f>
        <v>0</v>
      </c>
      <c r="L41" s="156">
        <f>SUM('BIZ kWh ENTRY'!L41,'BIZ kWh ENTRY'!AB41,'BIZ kWh ENTRY'!AR41,'BIZ kWh ENTRY'!BH41)</f>
        <v>0</v>
      </c>
      <c r="M41" s="156">
        <f>SUM('BIZ kWh ENTRY'!M41,'BIZ kWh ENTRY'!AC41,'BIZ kWh ENTRY'!AS41,'BIZ kWh ENTRY'!BI41)</f>
        <v>0</v>
      </c>
      <c r="N41" s="156">
        <f>SUM('BIZ kWh ENTRY'!N41,'BIZ kWh ENTRY'!AD41,'BIZ kWh ENTRY'!AT41,'BIZ kWh ENTRY'!BJ41)</f>
        <v>0</v>
      </c>
      <c r="O41" s="325">
        <f t="shared" si="6"/>
        <v>0</v>
      </c>
    </row>
    <row r="42" spans="1:15" s="323" customFormat="1" x14ac:dyDescent="0.25">
      <c r="A42" s="593"/>
      <c r="B42" s="324" t="s">
        <v>54</v>
      </c>
      <c r="C42" s="156">
        <f>SUM('BIZ kWh ENTRY'!C42,'BIZ kWh ENTRY'!S42,'BIZ kWh ENTRY'!AI42,'BIZ kWh ENTRY'!AY42)</f>
        <v>0</v>
      </c>
      <c r="D42" s="156">
        <f>SUM('BIZ kWh ENTRY'!D42,'BIZ kWh ENTRY'!T42,'BIZ kWh ENTRY'!AJ42,'BIZ kWh ENTRY'!AZ42)</f>
        <v>0</v>
      </c>
      <c r="E42" s="156">
        <f>SUM('BIZ kWh ENTRY'!E42,'BIZ kWh ENTRY'!U42,'BIZ kWh ENTRY'!AK42,'BIZ kWh ENTRY'!BA42)</f>
        <v>0</v>
      </c>
      <c r="F42" s="156">
        <f>SUM('BIZ kWh ENTRY'!F42,'BIZ kWh ENTRY'!V42,'BIZ kWh ENTRY'!AL42,'BIZ kWh ENTRY'!BB42)</f>
        <v>0</v>
      </c>
      <c r="G42" s="156">
        <f>SUM('BIZ kWh ENTRY'!G42,'BIZ kWh ENTRY'!W42,'BIZ kWh ENTRY'!AM42,'BIZ kWh ENTRY'!BC42)</f>
        <v>0</v>
      </c>
      <c r="H42" s="156">
        <f>SUM('BIZ kWh ENTRY'!H42,'BIZ kWh ENTRY'!X42,'BIZ kWh ENTRY'!AN42,'BIZ kWh ENTRY'!BD42)</f>
        <v>0</v>
      </c>
      <c r="I42" s="156">
        <f>SUM('BIZ kWh ENTRY'!I42,'BIZ kWh ENTRY'!Y42,'BIZ kWh ENTRY'!AO42,'BIZ kWh ENTRY'!BE42)</f>
        <v>0</v>
      </c>
      <c r="J42" s="156">
        <f>SUM('BIZ kWh ENTRY'!J42,'BIZ kWh ENTRY'!Z42,'BIZ kWh ENTRY'!AP42,'BIZ kWh ENTRY'!BF42)</f>
        <v>0</v>
      </c>
      <c r="K42" s="156">
        <f>SUM('BIZ kWh ENTRY'!K42,'BIZ kWh ENTRY'!AA42,'BIZ kWh ENTRY'!AQ42,'BIZ kWh ENTRY'!BG42)</f>
        <v>0</v>
      </c>
      <c r="L42" s="156">
        <f>SUM('BIZ kWh ENTRY'!L42,'BIZ kWh ENTRY'!AB42,'BIZ kWh ENTRY'!AR42,'BIZ kWh ENTRY'!BH42)</f>
        <v>0</v>
      </c>
      <c r="M42" s="156">
        <f>SUM('BIZ kWh ENTRY'!M42,'BIZ kWh ENTRY'!AC42,'BIZ kWh ENTRY'!AS42,'BIZ kWh ENTRY'!BI42)</f>
        <v>0</v>
      </c>
      <c r="N42" s="156">
        <f>SUM('BIZ kWh ENTRY'!N42,'BIZ kWh ENTRY'!AD42,'BIZ kWh ENTRY'!AT42,'BIZ kWh ENTRY'!BJ42)</f>
        <v>0</v>
      </c>
      <c r="O42" s="325">
        <f t="shared" si="6"/>
        <v>0</v>
      </c>
    </row>
    <row r="43" spans="1:15" s="323" customFormat="1" x14ac:dyDescent="0.25">
      <c r="A43" s="593"/>
      <c r="B43" s="324" t="s">
        <v>53</v>
      </c>
      <c r="C43" s="156">
        <f>SUM('BIZ kWh ENTRY'!C43,'BIZ kWh ENTRY'!S43,'BIZ kWh ENTRY'!AI43,'BIZ kWh ENTRY'!AY43)</f>
        <v>0</v>
      </c>
      <c r="D43" s="156">
        <f>SUM('BIZ kWh ENTRY'!D43,'BIZ kWh ENTRY'!T43,'BIZ kWh ENTRY'!AJ43,'BIZ kWh ENTRY'!AZ43)</f>
        <v>0</v>
      </c>
      <c r="E43" s="156">
        <f>SUM('BIZ kWh ENTRY'!E43,'BIZ kWh ENTRY'!U43,'BIZ kWh ENTRY'!AK43,'BIZ kWh ENTRY'!BA43)</f>
        <v>0</v>
      </c>
      <c r="F43" s="156">
        <f>SUM('BIZ kWh ENTRY'!F43,'BIZ kWh ENTRY'!V43,'BIZ kWh ENTRY'!AL43,'BIZ kWh ENTRY'!BB43)</f>
        <v>0</v>
      </c>
      <c r="G43" s="156">
        <f>SUM('BIZ kWh ENTRY'!G43,'BIZ kWh ENTRY'!W43,'BIZ kWh ENTRY'!AM43,'BIZ kWh ENTRY'!BC43)</f>
        <v>0</v>
      </c>
      <c r="H43" s="156">
        <f>SUM('BIZ kWh ENTRY'!H43,'BIZ kWh ENTRY'!X43,'BIZ kWh ENTRY'!AN43,'BIZ kWh ENTRY'!BD43)</f>
        <v>0</v>
      </c>
      <c r="I43" s="156">
        <f>SUM('BIZ kWh ENTRY'!I43,'BIZ kWh ENTRY'!Y43,'BIZ kWh ENTRY'!AO43,'BIZ kWh ENTRY'!BE43)</f>
        <v>0</v>
      </c>
      <c r="J43" s="156">
        <f>SUM('BIZ kWh ENTRY'!J43,'BIZ kWh ENTRY'!Z43,'BIZ kWh ENTRY'!AP43,'BIZ kWh ENTRY'!BF43)</f>
        <v>0</v>
      </c>
      <c r="K43" s="156">
        <f>SUM('BIZ kWh ENTRY'!K43,'BIZ kWh ENTRY'!AA43,'BIZ kWh ENTRY'!AQ43,'BIZ kWh ENTRY'!BG43)</f>
        <v>0</v>
      </c>
      <c r="L43" s="156">
        <f>SUM('BIZ kWh ENTRY'!L43,'BIZ kWh ENTRY'!AB43,'BIZ kWh ENTRY'!AR43,'BIZ kWh ENTRY'!BH43)</f>
        <v>0</v>
      </c>
      <c r="M43" s="156">
        <f>SUM('BIZ kWh ENTRY'!M43,'BIZ kWh ENTRY'!AC43,'BIZ kWh ENTRY'!AS43,'BIZ kWh ENTRY'!BI43)</f>
        <v>0</v>
      </c>
      <c r="N43" s="156">
        <f>SUM('BIZ kWh ENTRY'!N43,'BIZ kWh ENTRY'!AD43,'BIZ kWh ENTRY'!AT43,'BIZ kWh ENTRY'!BJ43)</f>
        <v>0</v>
      </c>
      <c r="O43" s="325">
        <f t="shared" si="6"/>
        <v>0</v>
      </c>
    </row>
    <row r="44" spans="1:15" s="323" customFormat="1" x14ac:dyDescent="0.25">
      <c r="A44" s="593"/>
      <c r="B44" s="324" t="s">
        <v>52</v>
      </c>
      <c r="C44" s="156">
        <f>SUM('BIZ kWh ENTRY'!C44,'BIZ kWh ENTRY'!S44,'BIZ kWh ENTRY'!AI44,'BIZ kWh ENTRY'!AY44)</f>
        <v>0</v>
      </c>
      <c r="D44" s="156">
        <f>SUM('BIZ kWh ENTRY'!D44,'BIZ kWh ENTRY'!T44,'BIZ kWh ENTRY'!AJ44,'BIZ kWh ENTRY'!AZ44)</f>
        <v>0</v>
      </c>
      <c r="E44" s="156">
        <f>SUM('BIZ kWh ENTRY'!E44,'BIZ kWh ENTRY'!U44,'BIZ kWh ENTRY'!AK44,'BIZ kWh ENTRY'!BA44)</f>
        <v>0</v>
      </c>
      <c r="F44" s="156">
        <f>SUM('BIZ kWh ENTRY'!F44,'BIZ kWh ENTRY'!V44,'BIZ kWh ENTRY'!AL44,'BIZ kWh ENTRY'!BB44)</f>
        <v>0</v>
      </c>
      <c r="G44" s="156">
        <f>SUM('BIZ kWh ENTRY'!G44,'BIZ kWh ENTRY'!W44,'BIZ kWh ENTRY'!AM44,'BIZ kWh ENTRY'!BC44)</f>
        <v>0</v>
      </c>
      <c r="H44" s="156">
        <f>SUM('BIZ kWh ENTRY'!H44,'BIZ kWh ENTRY'!X44,'BIZ kWh ENTRY'!AN44,'BIZ kWh ENTRY'!BD44)</f>
        <v>0</v>
      </c>
      <c r="I44" s="156">
        <f>SUM('BIZ kWh ENTRY'!I44,'BIZ kWh ENTRY'!Y44,'BIZ kWh ENTRY'!AO44,'BIZ kWh ENTRY'!BE44)</f>
        <v>0</v>
      </c>
      <c r="J44" s="156">
        <f>SUM('BIZ kWh ENTRY'!J44,'BIZ kWh ENTRY'!Z44,'BIZ kWh ENTRY'!AP44,'BIZ kWh ENTRY'!BF44)</f>
        <v>0</v>
      </c>
      <c r="K44" s="156">
        <f>SUM('BIZ kWh ENTRY'!K44,'BIZ kWh ENTRY'!AA44,'BIZ kWh ENTRY'!AQ44,'BIZ kWh ENTRY'!BG44)</f>
        <v>0</v>
      </c>
      <c r="L44" s="156">
        <f>SUM('BIZ kWh ENTRY'!L44,'BIZ kWh ENTRY'!AB44,'BIZ kWh ENTRY'!AR44,'BIZ kWh ENTRY'!BH44)</f>
        <v>0</v>
      </c>
      <c r="M44" s="156">
        <f>SUM('BIZ kWh ENTRY'!M44,'BIZ kWh ENTRY'!AC44,'BIZ kWh ENTRY'!AS44,'BIZ kWh ENTRY'!BI44)</f>
        <v>0</v>
      </c>
      <c r="N44" s="156">
        <f>SUM('BIZ kWh ENTRY'!N44,'BIZ kWh ENTRY'!AD44,'BIZ kWh ENTRY'!AT44,'BIZ kWh ENTRY'!BJ44)</f>
        <v>0</v>
      </c>
      <c r="O44" s="325">
        <f t="shared" si="6"/>
        <v>0</v>
      </c>
    </row>
    <row r="45" spans="1:15" s="323" customFormat="1" x14ac:dyDescent="0.25">
      <c r="A45" s="593"/>
      <c r="B45" s="324" t="s">
        <v>51</v>
      </c>
      <c r="C45" s="156">
        <f>SUM('BIZ kWh ENTRY'!C45,'BIZ kWh ENTRY'!S45,'BIZ kWh ENTRY'!AI45,'BIZ kWh ENTRY'!AY45)</f>
        <v>0</v>
      </c>
      <c r="D45" s="156">
        <f>SUM('BIZ kWh ENTRY'!D45,'BIZ kWh ENTRY'!T45,'BIZ kWh ENTRY'!AJ45,'BIZ kWh ENTRY'!AZ45)</f>
        <v>0</v>
      </c>
      <c r="E45" s="156">
        <f>SUM('BIZ kWh ENTRY'!E45,'BIZ kWh ENTRY'!U45,'BIZ kWh ENTRY'!AK45,'BIZ kWh ENTRY'!BA45)</f>
        <v>0</v>
      </c>
      <c r="F45" s="156">
        <f>SUM('BIZ kWh ENTRY'!F45,'BIZ kWh ENTRY'!V45,'BIZ kWh ENTRY'!AL45,'BIZ kWh ENTRY'!BB45)</f>
        <v>0</v>
      </c>
      <c r="G45" s="156">
        <f>SUM('BIZ kWh ENTRY'!G45,'BIZ kWh ENTRY'!W45,'BIZ kWh ENTRY'!AM45,'BIZ kWh ENTRY'!BC45)</f>
        <v>0</v>
      </c>
      <c r="H45" s="156">
        <f>SUM('BIZ kWh ENTRY'!H45,'BIZ kWh ENTRY'!X45,'BIZ kWh ENTRY'!AN45,'BIZ kWh ENTRY'!BD45)</f>
        <v>0</v>
      </c>
      <c r="I45" s="156">
        <f>SUM('BIZ kWh ENTRY'!I45,'BIZ kWh ENTRY'!Y45,'BIZ kWh ENTRY'!AO45,'BIZ kWh ENTRY'!BE45)</f>
        <v>0</v>
      </c>
      <c r="J45" s="156">
        <f>SUM('BIZ kWh ENTRY'!J45,'BIZ kWh ENTRY'!Z45,'BIZ kWh ENTRY'!AP45,'BIZ kWh ENTRY'!BF45)</f>
        <v>0</v>
      </c>
      <c r="K45" s="156">
        <f>SUM('BIZ kWh ENTRY'!K45,'BIZ kWh ENTRY'!AA45,'BIZ kWh ENTRY'!AQ45,'BIZ kWh ENTRY'!BG45)</f>
        <v>0</v>
      </c>
      <c r="L45" s="156">
        <f>SUM('BIZ kWh ENTRY'!L45,'BIZ kWh ENTRY'!AB45,'BIZ kWh ENTRY'!AR45,'BIZ kWh ENTRY'!BH45)</f>
        <v>0</v>
      </c>
      <c r="M45" s="156">
        <f>SUM('BIZ kWh ENTRY'!M45,'BIZ kWh ENTRY'!AC45,'BIZ kWh ENTRY'!AS45,'BIZ kWh ENTRY'!BI45)</f>
        <v>0</v>
      </c>
      <c r="N45" s="156">
        <f>SUM('BIZ kWh ENTRY'!N45,'BIZ kWh ENTRY'!AD45,'BIZ kWh ENTRY'!AT45,'BIZ kWh ENTRY'!BJ45)</f>
        <v>0</v>
      </c>
      <c r="O45" s="325">
        <f t="shared" si="6"/>
        <v>0</v>
      </c>
    </row>
    <row r="46" spans="1:15" s="323" customFormat="1" x14ac:dyDescent="0.25">
      <c r="A46" s="593"/>
      <c r="B46" s="324" t="s">
        <v>50</v>
      </c>
      <c r="C46" s="156">
        <f>SUM('BIZ kWh ENTRY'!C46,'BIZ kWh ENTRY'!S46,'BIZ kWh ENTRY'!AI46,'BIZ kWh ENTRY'!AY46)</f>
        <v>0</v>
      </c>
      <c r="D46" s="156">
        <f>SUM('BIZ kWh ENTRY'!D46,'BIZ kWh ENTRY'!T46,'BIZ kWh ENTRY'!AJ46,'BIZ kWh ENTRY'!AZ46)</f>
        <v>0</v>
      </c>
      <c r="E46" s="156">
        <f>SUM('BIZ kWh ENTRY'!E46,'BIZ kWh ENTRY'!U46,'BIZ kWh ENTRY'!AK46,'BIZ kWh ENTRY'!BA46)</f>
        <v>0</v>
      </c>
      <c r="F46" s="156">
        <f>SUM('BIZ kWh ENTRY'!F46,'BIZ kWh ENTRY'!V46,'BIZ kWh ENTRY'!AL46,'BIZ kWh ENTRY'!BB46)</f>
        <v>0</v>
      </c>
      <c r="G46" s="156">
        <f>SUM('BIZ kWh ENTRY'!G46,'BIZ kWh ENTRY'!W46,'BIZ kWh ENTRY'!AM46,'BIZ kWh ENTRY'!BC46)</f>
        <v>0</v>
      </c>
      <c r="H46" s="156">
        <f>SUM('BIZ kWh ENTRY'!H46,'BIZ kWh ENTRY'!X46,'BIZ kWh ENTRY'!AN46,'BIZ kWh ENTRY'!BD46)</f>
        <v>0</v>
      </c>
      <c r="I46" s="156">
        <f>SUM('BIZ kWh ENTRY'!I46,'BIZ kWh ENTRY'!Y46,'BIZ kWh ENTRY'!AO46,'BIZ kWh ENTRY'!BE46)</f>
        <v>0</v>
      </c>
      <c r="J46" s="156">
        <f>SUM('BIZ kWh ENTRY'!J46,'BIZ kWh ENTRY'!Z46,'BIZ kWh ENTRY'!AP46,'BIZ kWh ENTRY'!BF46)</f>
        <v>0</v>
      </c>
      <c r="K46" s="156">
        <f>SUM('BIZ kWh ENTRY'!K46,'BIZ kWh ENTRY'!AA46,'BIZ kWh ENTRY'!AQ46,'BIZ kWh ENTRY'!BG46)</f>
        <v>0</v>
      </c>
      <c r="L46" s="156">
        <f>SUM('BIZ kWh ENTRY'!L46,'BIZ kWh ENTRY'!AB46,'BIZ kWh ENTRY'!AR46,'BIZ kWh ENTRY'!BH46)</f>
        <v>0</v>
      </c>
      <c r="M46" s="156">
        <f>SUM('BIZ kWh ENTRY'!M46,'BIZ kWh ENTRY'!AC46,'BIZ kWh ENTRY'!AS46,'BIZ kWh ENTRY'!BI46)</f>
        <v>0</v>
      </c>
      <c r="N46" s="156">
        <f>SUM('BIZ kWh ENTRY'!N46,'BIZ kWh ENTRY'!AD46,'BIZ kWh ENTRY'!AT46,'BIZ kWh ENTRY'!BJ46)</f>
        <v>0</v>
      </c>
      <c r="O46" s="325">
        <f t="shared" si="6"/>
        <v>0</v>
      </c>
    </row>
    <row r="47" spans="1:15" s="323" customFormat="1" x14ac:dyDescent="0.25">
      <c r="A47" s="593"/>
      <c r="B47" s="324" t="s">
        <v>49</v>
      </c>
      <c r="C47" s="156">
        <f>SUM('BIZ kWh ENTRY'!C47,'BIZ kWh ENTRY'!S47,'BIZ kWh ENTRY'!AI47,'BIZ kWh ENTRY'!AY47)</f>
        <v>0</v>
      </c>
      <c r="D47" s="156">
        <f>SUM('BIZ kWh ENTRY'!D47,'BIZ kWh ENTRY'!T47,'BIZ kWh ENTRY'!AJ47,'BIZ kWh ENTRY'!AZ47)</f>
        <v>0</v>
      </c>
      <c r="E47" s="156">
        <f>SUM('BIZ kWh ENTRY'!E47,'BIZ kWh ENTRY'!U47,'BIZ kWh ENTRY'!AK47,'BIZ kWh ENTRY'!BA47)</f>
        <v>0</v>
      </c>
      <c r="F47" s="156">
        <f>SUM('BIZ kWh ENTRY'!F47,'BIZ kWh ENTRY'!V47,'BIZ kWh ENTRY'!AL47,'BIZ kWh ENTRY'!BB47)</f>
        <v>0</v>
      </c>
      <c r="G47" s="156">
        <f>SUM('BIZ kWh ENTRY'!G47,'BIZ kWh ENTRY'!W47,'BIZ kWh ENTRY'!AM47,'BIZ kWh ENTRY'!BC47)</f>
        <v>0</v>
      </c>
      <c r="H47" s="156">
        <f>SUM('BIZ kWh ENTRY'!H47,'BIZ kWh ENTRY'!X47,'BIZ kWh ENTRY'!AN47,'BIZ kWh ENTRY'!BD47)</f>
        <v>0</v>
      </c>
      <c r="I47" s="156">
        <f>SUM('BIZ kWh ENTRY'!I47,'BIZ kWh ENTRY'!Y47,'BIZ kWh ENTRY'!AO47,'BIZ kWh ENTRY'!BE47)</f>
        <v>0</v>
      </c>
      <c r="J47" s="156">
        <f>SUM('BIZ kWh ENTRY'!J47,'BIZ kWh ENTRY'!Z47,'BIZ kWh ENTRY'!AP47,'BIZ kWh ENTRY'!BF47)</f>
        <v>0</v>
      </c>
      <c r="K47" s="156">
        <f>SUM('BIZ kWh ENTRY'!K47,'BIZ kWh ENTRY'!AA47,'BIZ kWh ENTRY'!AQ47,'BIZ kWh ENTRY'!BG47)</f>
        <v>0</v>
      </c>
      <c r="L47" s="156">
        <f>SUM('BIZ kWh ENTRY'!L47,'BIZ kWh ENTRY'!AB47,'BIZ kWh ENTRY'!AR47,'BIZ kWh ENTRY'!BH47)</f>
        <v>0</v>
      </c>
      <c r="M47" s="156">
        <f>SUM('BIZ kWh ENTRY'!M47,'BIZ kWh ENTRY'!AC47,'BIZ kWh ENTRY'!AS47,'BIZ kWh ENTRY'!BI47)</f>
        <v>0</v>
      </c>
      <c r="N47" s="156">
        <f>SUM('BIZ kWh ENTRY'!N47,'BIZ kWh ENTRY'!AD47,'BIZ kWh ENTRY'!AT47,'BIZ kWh ENTRY'!BJ47)</f>
        <v>0</v>
      </c>
      <c r="O47" s="325">
        <f t="shared" si="6"/>
        <v>0</v>
      </c>
    </row>
    <row r="48" spans="1:15" s="323" customFormat="1" ht="15.75" thickBot="1" x14ac:dyDescent="0.3">
      <c r="A48" s="594"/>
      <c r="B48" s="324" t="s">
        <v>48</v>
      </c>
      <c r="C48" s="156">
        <f>SUM('BIZ kWh ENTRY'!C48,'BIZ kWh ENTRY'!S48,'BIZ kWh ENTRY'!AI48,'BIZ kWh ENTRY'!AY48)</f>
        <v>0</v>
      </c>
      <c r="D48" s="156">
        <f>SUM('BIZ kWh ENTRY'!D48,'BIZ kWh ENTRY'!T48,'BIZ kWh ENTRY'!AJ48,'BIZ kWh ENTRY'!AZ48)</f>
        <v>0</v>
      </c>
      <c r="E48" s="156">
        <f>SUM('BIZ kWh ENTRY'!E48,'BIZ kWh ENTRY'!U48,'BIZ kWh ENTRY'!AK48,'BIZ kWh ENTRY'!BA48)</f>
        <v>0</v>
      </c>
      <c r="F48" s="156">
        <f>SUM('BIZ kWh ENTRY'!F48,'BIZ kWh ENTRY'!V48,'BIZ kWh ENTRY'!AL48,'BIZ kWh ENTRY'!BB48)</f>
        <v>0</v>
      </c>
      <c r="G48" s="156">
        <f>SUM('BIZ kWh ENTRY'!G48,'BIZ kWh ENTRY'!W48,'BIZ kWh ENTRY'!AM48,'BIZ kWh ENTRY'!BC48)</f>
        <v>0</v>
      </c>
      <c r="H48" s="156">
        <f>SUM('BIZ kWh ENTRY'!H48,'BIZ kWh ENTRY'!X48,'BIZ kWh ENTRY'!AN48,'BIZ kWh ENTRY'!BD48)</f>
        <v>0</v>
      </c>
      <c r="I48" s="156">
        <f>SUM('BIZ kWh ENTRY'!I48,'BIZ kWh ENTRY'!Y48,'BIZ kWh ENTRY'!AO48,'BIZ kWh ENTRY'!BE48)</f>
        <v>0</v>
      </c>
      <c r="J48" s="156">
        <f>SUM('BIZ kWh ENTRY'!J48,'BIZ kWh ENTRY'!Z48,'BIZ kWh ENTRY'!AP48,'BIZ kWh ENTRY'!BF48)</f>
        <v>0</v>
      </c>
      <c r="K48" s="156">
        <f>SUM('BIZ kWh ENTRY'!K48,'BIZ kWh ENTRY'!AA48,'BIZ kWh ENTRY'!AQ48,'BIZ kWh ENTRY'!BG48)</f>
        <v>0</v>
      </c>
      <c r="L48" s="156">
        <f>SUM('BIZ kWh ENTRY'!L48,'BIZ kWh ENTRY'!AB48,'BIZ kWh ENTRY'!AR48,'BIZ kWh ENTRY'!BH48)</f>
        <v>0</v>
      </c>
      <c r="M48" s="156">
        <f>SUM('BIZ kWh ENTRY'!M48,'BIZ kWh ENTRY'!AC48,'BIZ kWh ENTRY'!AS48,'BIZ kWh ENTRY'!BI48)</f>
        <v>0</v>
      </c>
      <c r="N48" s="156">
        <f>SUM('BIZ kWh ENTRY'!N48,'BIZ kWh ENTRY'!AD48,'BIZ kWh ENTRY'!AT48,'BIZ kWh ENTRY'!BJ48)</f>
        <v>0</v>
      </c>
      <c r="O48" s="325">
        <f t="shared" si="6"/>
        <v>0</v>
      </c>
    </row>
    <row r="49" spans="1:15" s="323" customFormat="1" ht="15.75" thickBot="1" x14ac:dyDescent="0.3">
      <c r="A49" s="271"/>
      <c r="B49" s="326" t="s">
        <v>42</v>
      </c>
      <c r="C49" s="327">
        <f t="shared" ref="C49:N49" si="7">SUM(C36:C48)</f>
        <v>0</v>
      </c>
      <c r="D49" s="327">
        <f t="shared" si="7"/>
        <v>0</v>
      </c>
      <c r="E49" s="327">
        <f t="shared" si="7"/>
        <v>0</v>
      </c>
      <c r="F49" s="327">
        <f t="shared" si="7"/>
        <v>0</v>
      </c>
      <c r="G49" s="327">
        <f t="shared" si="7"/>
        <v>0</v>
      </c>
      <c r="H49" s="327">
        <f t="shared" si="7"/>
        <v>0</v>
      </c>
      <c r="I49" s="327">
        <f t="shared" si="7"/>
        <v>0</v>
      </c>
      <c r="J49" s="327">
        <f t="shared" si="7"/>
        <v>0</v>
      </c>
      <c r="K49" s="327">
        <f t="shared" si="7"/>
        <v>0</v>
      </c>
      <c r="L49" s="327">
        <f t="shared" si="7"/>
        <v>0</v>
      </c>
      <c r="M49" s="327">
        <f t="shared" si="7"/>
        <v>0</v>
      </c>
      <c r="N49" s="327">
        <f t="shared" si="7"/>
        <v>0</v>
      </c>
      <c r="O49" s="328">
        <f t="shared" si="6"/>
        <v>0</v>
      </c>
    </row>
    <row r="50" spans="1:15" ht="21.75" thickBot="1" x14ac:dyDescent="0.4">
      <c r="A50" s="73"/>
    </row>
    <row r="51" spans="1:15" ht="21.75" thickBot="1" x14ac:dyDescent="0.4">
      <c r="A51" s="73"/>
      <c r="B51" s="173" t="s">
        <v>35</v>
      </c>
      <c r="C51" s="174">
        <f>C$3</f>
        <v>45292</v>
      </c>
      <c r="D51" s="174">
        <f t="shared" ref="D51:N51" si="8">D$3</f>
        <v>45323</v>
      </c>
      <c r="E51" s="174">
        <f t="shared" si="8"/>
        <v>45352</v>
      </c>
      <c r="F51" s="174">
        <f t="shared" si="8"/>
        <v>45383</v>
      </c>
      <c r="G51" s="174">
        <f t="shared" si="8"/>
        <v>45413</v>
      </c>
      <c r="H51" s="174">
        <f t="shared" si="8"/>
        <v>45444</v>
      </c>
      <c r="I51" s="174">
        <f t="shared" si="8"/>
        <v>45474</v>
      </c>
      <c r="J51" s="174">
        <f t="shared" si="8"/>
        <v>45505</v>
      </c>
      <c r="K51" s="174">
        <f t="shared" si="8"/>
        <v>45536</v>
      </c>
      <c r="L51" s="174">
        <f t="shared" si="8"/>
        <v>45566</v>
      </c>
      <c r="M51" s="174">
        <f t="shared" si="8"/>
        <v>45597</v>
      </c>
      <c r="N51" s="174" t="str">
        <f t="shared" si="8"/>
        <v>Dec-24 +</v>
      </c>
      <c r="O51" s="175" t="s">
        <v>33</v>
      </c>
    </row>
    <row r="52" spans="1:15" ht="15" customHeight="1" x14ac:dyDescent="0.25">
      <c r="A52" s="575" t="s">
        <v>65</v>
      </c>
      <c r="B52" s="11" t="s">
        <v>60</v>
      </c>
      <c r="C52" s="3">
        <f>SUM('BIZ kWh ENTRY'!C52,'BIZ kWh ENTRY'!S52,'BIZ kWh ENTRY'!AI52,'BIZ kWh ENTRY'!AY52)</f>
        <v>0</v>
      </c>
      <c r="D52" s="3">
        <f>SUM('BIZ kWh ENTRY'!D52,'BIZ kWh ENTRY'!T52,'BIZ kWh ENTRY'!AJ52,'BIZ kWh ENTRY'!AZ52)</f>
        <v>0</v>
      </c>
      <c r="E52" s="3">
        <f>SUM('BIZ kWh ENTRY'!E52,'BIZ kWh ENTRY'!U52,'BIZ kWh ENTRY'!AK52,'BIZ kWh ENTRY'!BA52)</f>
        <v>0</v>
      </c>
      <c r="F52" s="3">
        <f>SUM('BIZ kWh ENTRY'!F52,'BIZ kWh ENTRY'!V52,'BIZ kWh ENTRY'!AL52,'BIZ kWh ENTRY'!BB52)</f>
        <v>0</v>
      </c>
      <c r="G52" s="3">
        <f>SUM('BIZ kWh ENTRY'!G52,'BIZ kWh ENTRY'!W52,'BIZ kWh ENTRY'!AM52,'BIZ kWh ENTRY'!BC52)</f>
        <v>0</v>
      </c>
      <c r="H52" s="3">
        <f>SUM('BIZ kWh ENTRY'!H52,'BIZ kWh ENTRY'!X52,'BIZ kWh ENTRY'!AN52,'BIZ kWh ENTRY'!BD52)</f>
        <v>0</v>
      </c>
      <c r="I52" s="3">
        <f>SUM('BIZ kWh ENTRY'!I52,'BIZ kWh ENTRY'!Y52,'BIZ kWh ENTRY'!AO52,'BIZ kWh ENTRY'!BE52)</f>
        <v>0</v>
      </c>
      <c r="J52" s="3">
        <f>SUM('BIZ kWh ENTRY'!J52,'BIZ kWh ENTRY'!Z52,'BIZ kWh ENTRY'!AP52,'BIZ kWh ENTRY'!BF52)</f>
        <v>71852</v>
      </c>
      <c r="K52" s="3">
        <f>SUM('BIZ kWh ENTRY'!K52,'BIZ kWh ENTRY'!AA52,'BIZ kWh ENTRY'!AQ52,'BIZ kWh ENTRY'!BG52)</f>
        <v>7696</v>
      </c>
      <c r="L52" s="3">
        <f>SUM('BIZ kWh ENTRY'!L52,'BIZ kWh ENTRY'!AB52,'BIZ kWh ENTRY'!AR52,'BIZ kWh ENTRY'!BH52)</f>
        <v>0</v>
      </c>
      <c r="M52" s="3">
        <f>SUM('BIZ kWh ENTRY'!M52,'BIZ kWh ENTRY'!AC52,'BIZ kWh ENTRY'!AS52,'BIZ kWh ENTRY'!BI52)</f>
        <v>0</v>
      </c>
      <c r="N52" s="3">
        <f>SUM('BIZ kWh ENTRY'!N52,'BIZ kWh ENTRY'!AD52,'BIZ kWh ENTRY'!AT52,'BIZ kWh ENTRY'!BJ52)</f>
        <v>744613</v>
      </c>
      <c r="O52" s="67">
        <f t="shared" ref="O52:O65" si="9">SUM(C52:N52)</f>
        <v>824161</v>
      </c>
    </row>
    <row r="53" spans="1:15" x14ac:dyDescent="0.25">
      <c r="A53" s="576"/>
      <c r="B53" s="12" t="s">
        <v>59</v>
      </c>
      <c r="C53" s="3">
        <f>SUM('BIZ kWh ENTRY'!C53,'BIZ kWh ENTRY'!S53,'BIZ kWh ENTRY'!AI53,'BIZ kWh ENTRY'!AY53)</f>
        <v>0</v>
      </c>
      <c r="D53" s="3">
        <f>SUM('BIZ kWh ENTRY'!D53,'BIZ kWh ENTRY'!T53,'BIZ kWh ENTRY'!AJ53,'BIZ kWh ENTRY'!AZ53)</f>
        <v>0</v>
      </c>
      <c r="E53" s="3">
        <f>SUM('BIZ kWh ENTRY'!E53,'BIZ kWh ENTRY'!U53,'BIZ kWh ENTRY'!AK53,'BIZ kWh ENTRY'!BA53)</f>
        <v>0</v>
      </c>
      <c r="F53" s="3">
        <f>SUM('BIZ kWh ENTRY'!F53,'BIZ kWh ENTRY'!V53,'BIZ kWh ENTRY'!AL53,'BIZ kWh ENTRY'!BB53)</f>
        <v>0</v>
      </c>
      <c r="G53" s="3">
        <f>SUM('BIZ kWh ENTRY'!G53,'BIZ kWh ENTRY'!W53,'BIZ kWh ENTRY'!AM53,'BIZ kWh ENTRY'!BC53)</f>
        <v>0</v>
      </c>
      <c r="H53" s="3">
        <f>SUM('BIZ kWh ENTRY'!H53,'BIZ kWh ENTRY'!X53,'BIZ kWh ENTRY'!AN53,'BIZ kWh ENTRY'!BD53)</f>
        <v>0</v>
      </c>
      <c r="I53" s="3">
        <f>SUM('BIZ kWh ENTRY'!I53,'BIZ kWh ENTRY'!Y53,'BIZ kWh ENTRY'!AO53,'BIZ kWh ENTRY'!BE53)</f>
        <v>0</v>
      </c>
      <c r="J53" s="3">
        <f>SUM('BIZ kWh ENTRY'!J53,'BIZ kWh ENTRY'!Z53,'BIZ kWh ENTRY'!AP53,'BIZ kWh ENTRY'!BF53)</f>
        <v>0</v>
      </c>
      <c r="K53" s="3">
        <f>SUM('BIZ kWh ENTRY'!K53,'BIZ kWh ENTRY'!AA53,'BIZ kWh ENTRY'!AQ53,'BIZ kWh ENTRY'!BG53)</f>
        <v>0</v>
      </c>
      <c r="L53" s="3">
        <f>SUM('BIZ kWh ENTRY'!L53,'BIZ kWh ENTRY'!AB53,'BIZ kWh ENTRY'!AR53,'BIZ kWh ENTRY'!BH53)</f>
        <v>0</v>
      </c>
      <c r="M53" s="3">
        <f>SUM('BIZ kWh ENTRY'!M53,'BIZ kWh ENTRY'!AC53,'BIZ kWh ENTRY'!AS53,'BIZ kWh ENTRY'!BI53)</f>
        <v>0</v>
      </c>
      <c r="N53" s="3">
        <f>SUM('BIZ kWh ENTRY'!N53,'BIZ kWh ENTRY'!AD53,'BIZ kWh ENTRY'!AT53,'BIZ kWh ENTRY'!BJ53)</f>
        <v>0</v>
      </c>
      <c r="O53" s="67">
        <f t="shared" si="9"/>
        <v>0</v>
      </c>
    </row>
    <row r="54" spans="1:15" x14ac:dyDescent="0.25">
      <c r="A54" s="576"/>
      <c r="B54" s="11" t="s">
        <v>58</v>
      </c>
      <c r="C54" s="3">
        <f>SUM('BIZ kWh ENTRY'!C54,'BIZ kWh ENTRY'!S54,'BIZ kWh ENTRY'!AI54,'BIZ kWh ENTRY'!AY54)</f>
        <v>0</v>
      </c>
      <c r="D54" s="3">
        <f>SUM('BIZ kWh ENTRY'!D54,'BIZ kWh ENTRY'!T54,'BIZ kWh ENTRY'!AJ54,'BIZ kWh ENTRY'!AZ54)</f>
        <v>0</v>
      </c>
      <c r="E54" s="3">
        <f>SUM('BIZ kWh ENTRY'!E54,'BIZ kWh ENTRY'!U54,'BIZ kWh ENTRY'!AK54,'BIZ kWh ENTRY'!BA54)</f>
        <v>0</v>
      </c>
      <c r="F54" s="3">
        <f>SUM('BIZ kWh ENTRY'!F54,'BIZ kWh ENTRY'!V54,'BIZ kWh ENTRY'!AL54,'BIZ kWh ENTRY'!BB54)</f>
        <v>0</v>
      </c>
      <c r="G54" s="3">
        <f>SUM('BIZ kWh ENTRY'!G54,'BIZ kWh ENTRY'!W54,'BIZ kWh ENTRY'!AM54,'BIZ kWh ENTRY'!BC54)</f>
        <v>0</v>
      </c>
      <c r="H54" s="3">
        <f>SUM('BIZ kWh ENTRY'!H54,'BIZ kWh ENTRY'!X54,'BIZ kWh ENTRY'!AN54,'BIZ kWh ENTRY'!BD54)</f>
        <v>0</v>
      </c>
      <c r="I54" s="3">
        <f>SUM('BIZ kWh ENTRY'!I54,'BIZ kWh ENTRY'!Y54,'BIZ kWh ENTRY'!AO54,'BIZ kWh ENTRY'!BE54)</f>
        <v>0</v>
      </c>
      <c r="J54" s="3">
        <f>SUM('BIZ kWh ENTRY'!J54,'BIZ kWh ENTRY'!Z54,'BIZ kWh ENTRY'!AP54,'BIZ kWh ENTRY'!BF54)</f>
        <v>0</v>
      </c>
      <c r="K54" s="3">
        <f>SUM('BIZ kWh ENTRY'!K54,'BIZ kWh ENTRY'!AA54,'BIZ kWh ENTRY'!AQ54,'BIZ kWh ENTRY'!BG54)</f>
        <v>0</v>
      </c>
      <c r="L54" s="3">
        <f>SUM('BIZ kWh ENTRY'!L54,'BIZ kWh ENTRY'!AB54,'BIZ kWh ENTRY'!AR54,'BIZ kWh ENTRY'!BH54)</f>
        <v>0</v>
      </c>
      <c r="M54" s="3">
        <f>SUM('BIZ kWh ENTRY'!M54,'BIZ kWh ENTRY'!AC54,'BIZ kWh ENTRY'!AS54,'BIZ kWh ENTRY'!BI54)</f>
        <v>0</v>
      </c>
      <c r="N54" s="3">
        <f>SUM('BIZ kWh ENTRY'!N54,'BIZ kWh ENTRY'!AD54,'BIZ kWh ENTRY'!AT54,'BIZ kWh ENTRY'!BJ54)</f>
        <v>0</v>
      </c>
      <c r="O54" s="67">
        <f t="shared" si="9"/>
        <v>0</v>
      </c>
    </row>
    <row r="55" spans="1:15" x14ac:dyDescent="0.25">
      <c r="A55" s="576"/>
      <c r="B55" s="11" t="s">
        <v>57</v>
      </c>
      <c r="C55" s="3">
        <f>SUM('BIZ kWh ENTRY'!C55,'BIZ kWh ENTRY'!S55,'BIZ kWh ENTRY'!AI55,'BIZ kWh ENTRY'!AY55)</f>
        <v>0</v>
      </c>
      <c r="D55" s="3">
        <f>SUM('BIZ kWh ENTRY'!D55,'BIZ kWh ENTRY'!T55,'BIZ kWh ENTRY'!AJ55,'BIZ kWh ENTRY'!AZ55)</f>
        <v>0</v>
      </c>
      <c r="E55" s="3">
        <f>SUM('BIZ kWh ENTRY'!E55,'BIZ kWh ENTRY'!U55,'BIZ kWh ENTRY'!AK55,'BIZ kWh ENTRY'!BA55)</f>
        <v>0</v>
      </c>
      <c r="F55" s="3">
        <f>SUM('BIZ kWh ENTRY'!F55,'BIZ kWh ENTRY'!V55,'BIZ kWh ENTRY'!AL55,'BIZ kWh ENTRY'!BB55)</f>
        <v>0</v>
      </c>
      <c r="G55" s="3">
        <f>SUM('BIZ kWh ENTRY'!G55,'BIZ kWh ENTRY'!W55,'BIZ kWh ENTRY'!AM55,'BIZ kWh ENTRY'!BC55)</f>
        <v>0</v>
      </c>
      <c r="H55" s="3">
        <f>SUM('BIZ kWh ENTRY'!H55,'BIZ kWh ENTRY'!X55,'BIZ kWh ENTRY'!AN55,'BIZ kWh ENTRY'!BD55)</f>
        <v>0</v>
      </c>
      <c r="I55" s="3">
        <f>SUM('BIZ kWh ENTRY'!I55,'BIZ kWh ENTRY'!Y55,'BIZ kWh ENTRY'!AO55,'BIZ kWh ENTRY'!BE55)</f>
        <v>0</v>
      </c>
      <c r="J55" s="3">
        <f>SUM('BIZ kWh ENTRY'!J55,'BIZ kWh ENTRY'!Z55,'BIZ kWh ENTRY'!AP55,'BIZ kWh ENTRY'!BF55)</f>
        <v>0</v>
      </c>
      <c r="K55" s="3">
        <f>SUM('BIZ kWh ENTRY'!K55,'BIZ kWh ENTRY'!AA55,'BIZ kWh ENTRY'!AQ55,'BIZ kWh ENTRY'!BG55)</f>
        <v>0</v>
      </c>
      <c r="L55" s="3">
        <f>SUM('BIZ kWh ENTRY'!L55,'BIZ kWh ENTRY'!AB55,'BIZ kWh ENTRY'!AR55,'BIZ kWh ENTRY'!BH55)</f>
        <v>0</v>
      </c>
      <c r="M55" s="3">
        <f>SUM('BIZ kWh ENTRY'!M55,'BIZ kWh ENTRY'!AC55,'BIZ kWh ENTRY'!AS55,'BIZ kWh ENTRY'!BI55)</f>
        <v>0</v>
      </c>
      <c r="N55" s="3">
        <f>SUM('BIZ kWh ENTRY'!N55,'BIZ kWh ENTRY'!AD55,'BIZ kWh ENTRY'!AT55,'BIZ kWh ENTRY'!BJ55)</f>
        <v>222038</v>
      </c>
      <c r="O55" s="67">
        <f t="shared" si="9"/>
        <v>222038</v>
      </c>
    </row>
    <row r="56" spans="1:15" x14ac:dyDescent="0.25">
      <c r="A56" s="576"/>
      <c r="B56" s="12" t="s">
        <v>56</v>
      </c>
      <c r="C56" s="3">
        <f>SUM('BIZ kWh ENTRY'!C56,'BIZ kWh ENTRY'!S56,'BIZ kWh ENTRY'!AI56,'BIZ kWh ENTRY'!AY56)</f>
        <v>0</v>
      </c>
      <c r="D56" s="3">
        <f>SUM('BIZ kWh ENTRY'!D56,'BIZ kWh ENTRY'!T56,'BIZ kWh ENTRY'!AJ56,'BIZ kWh ENTRY'!AZ56)</f>
        <v>0</v>
      </c>
      <c r="E56" s="3">
        <f>SUM('BIZ kWh ENTRY'!E56,'BIZ kWh ENTRY'!U56,'BIZ kWh ENTRY'!AK56,'BIZ kWh ENTRY'!BA56)</f>
        <v>0</v>
      </c>
      <c r="F56" s="3">
        <f>SUM('BIZ kWh ENTRY'!F56,'BIZ kWh ENTRY'!V56,'BIZ kWh ENTRY'!AL56,'BIZ kWh ENTRY'!BB56)</f>
        <v>0</v>
      </c>
      <c r="G56" s="3">
        <f>SUM('BIZ kWh ENTRY'!G56,'BIZ kWh ENTRY'!W56,'BIZ kWh ENTRY'!AM56,'BIZ kWh ENTRY'!BC56)</f>
        <v>0</v>
      </c>
      <c r="H56" s="3">
        <f>SUM('BIZ kWh ENTRY'!H56,'BIZ kWh ENTRY'!X56,'BIZ kWh ENTRY'!AN56,'BIZ kWh ENTRY'!BD56)</f>
        <v>0</v>
      </c>
      <c r="I56" s="3">
        <f>SUM('BIZ kWh ENTRY'!I56,'BIZ kWh ENTRY'!Y56,'BIZ kWh ENTRY'!AO56,'BIZ kWh ENTRY'!BE56)</f>
        <v>0</v>
      </c>
      <c r="J56" s="3">
        <f>SUM('BIZ kWh ENTRY'!J56,'BIZ kWh ENTRY'!Z56,'BIZ kWh ENTRY'!AP56,'BIZ kWh ENTRY'!BF56)</f>
        <v>0</v>
      </c>
      <c r="K56" s="3">
        <f>SUM('BIZ kWh ENTRY'!K56,'BIZ kWh ENTRY'!AA56,'BIZ kWh ENTRY'!AQ56,'BIZ kWh ENTRY'!BG56)</f>
        <v>0</v>
      </c>
      <c r="L56" s="3">
        <f>SUM('BIZ kWh ENTRY'!L56,'BIZ kWh ENTRY'!AB56,'BIZ kWh ENTRY'!AR56,'BIZ kWh ENTRY'!BH56)</f>
        <v>0</v>
      </c>
      <c r="M56" s="3">
        <f>SUM('BIZ kWh ENTRY'!M56,'BIZ kWh ENTRY'!AC56,'BIZ kWh ENTRY'!AS56,'BIZ kWh ENTRY'!BI56)</f>
        <v>0</v>
      </c>
      <c r="N56" s="3">
        <f>SUM('BIZ kWh ENTRY'!N56,'BIZ kWh ENTRY'!AD56,'BIZ kWh ENTRY'!AT56,'BIZ kWh ENTRY'!BJ56)</f>
        <v>0</v>
      </c>
      <c r="O56" s="67">
        <f t="shared" si="9"/>
        <v>0</v>
      </c>
    </row>
    <row r="57" spans="1:15" x14ac:dyDescent="0.25">
      <c r="A57" s="576"/>
      <c r="B57" s="11" t="s">
        <v>55</v>
      </c>
      <c r="C57" s="3">
        <f>SUM('BIZ kWh ENTRY'!C57,'BIZ kWh ENTRY'!S57,'BIZ kWh ENTRY'!AI57,'BIZ kWh ENTRY'!AY57)</f>
        <v>0</v>
      </c>
      <c r="D57" s="3">
        <f>SUM('BIZ kWh ENTRY'!D57,'BIZ kWh ENTRY'!T57,'BIZ kWh ENTRY'!AJ57,'BIZ kWh ENTRY'!AZ57)</f>
        <v>0</v>
      </c>
      <c r="E57" s="3">
        <f>SUM('BIZ kWh ENTRY'!E57,'BIZ kWh ENTRY'!U57,'BIZ kWh ENTRY'!AK57,'BIZ kWh ENTRY'!BA57)</f>
        <v>0</v>
      </c>
      <c r="F57" s="3">
        <f>SUM('BIZ kWh ENTRY'!F57,'BIZ kWh ENTRY'!V57,'BIZ kWh ENTRY'!AL57,'BIZ kWh ENTRY'!BB57)</f>
        <v>0</v>
      </c>
      <c r="G57" s="3">
        <f>SUM('BIZ kWh ENTRY'!G57,'BIZ kWh ENTRY'!W57,'BIZ kWh ENTRY'!AM57,'BIZ kWh ENTRY'!BC57)</f>
        <v>0</v>
      </c>
      <c r="H57" s="3">
        <f>SUM('BIZ kWh ENTRY'!H57,'BIZ kWh ENTRY'!X57,'BIZ kWh ENTRY'!AN57,'BIZ kWh ENTRY'!BD57)</f>
        <v>0</v>
      </c>
      <c r="I57" s="3">
        <f>SUM('BIZ kWh ENTRY'!I57,'BIZ kWh ENTRY'!Y57,'BIZ kWh ENTRY'!AO57,'BIZ kWh ENTRY'!BE57)</f>
        <v>0</v>
      </c>
      <c r="J57" s="3">
        <f>SUM('BIZ kWh ENTRY'!J57,'BIZ kWh ENTRY'!Z57,'BIZ kWh ENTRY'!AP57,'BIZ kWh ENTRY'!BF57)</f>
        <v>0</v>
      </c>
      <c r="K57" s="3">
        <f>SUM('BIZ kWh ENTRY'!K57,'BIZ kWh ENTRY'!AA57,'BIZ kWh ENTRY'!AQ57,'BIZ kWh ENTRY'!BG57)</f>
        <v>0</v>
      </c>
      <c r="L57" s="3">
        <f>SUM('BIZ kWh ENTRY'!L57,'BIZ kWh ENTRY'!AB57,'BIZ kWh ENTRY'!AR57,'BIZ kWh ENTRY'!BH57)</f>
        <v>0</v>
      </c>
      <c r="M57" s="3">
        <f>SUM('BIZ kWh ENTRY'!M57,'BIZ kWh ENTRY'!AC57,'BIZ kWh ENTRY'!AS57,'BIZ kWh ENTRY'!BI57)</f>
        <v>0</v>
      </c>
      <c r="N57" s="3">
        <f>SUM('BIZ kWh ENTRY'!N57,'BIZ kWh ENTRY'!AD57,'BIZ kWh ENTRY'!AT57,'BIZ kWh ENTRY'!BJ57)</f>
        <v>0</v>
      </c>
      <c r="O57" s="67">
        <f t="shared" si="9"/>
        <v>0</v>
      </c>
    </row>
    <row r="58" spans="1:15" x14ac:dyDescent="0.25">
      <c r="A58" s="576"/>
      <c r="B58" s="11" t="s">
        <v>54</v>
      </c>
      <c r="C58" s="3">
        <f>SUM('BIZ kWh ENTRY'!C58,'BIZ kWh ENTRY'!S58,'BIZ kWh ENTRY'!AI58,'BIZ kWh ENTRY'!AY58)</f>
        <v>0</v>
      </c>
      <c r="D58" s="3">
        <f>SUM('BIZ kWh ENTRY'!D58,'BIZ kWh ENTRY'!T58,'BIZ kWh ENTRY'!AJ58,'BIZ kWh ENTRY'!AZ58)</f>
        <v>0</v>
      </c>
      <c r="E58" s="3">
        <f>SUM('BIZ kWh ENTRY'!E58,'BIZ kWh ENTRY'!U58,'BIZ kWh ENTRY'!AK58,'BIZ kWh ENTRY'!BA58)</f>
        <v>0</v>
      </c>
      <c r="F58" s="3">
        <f>SUM('BIZ kWh ENTRY'!F58,'BIZ kWh ENTRY'!V58,'BIZ kWh ENTRY'!AL58,'BIZ kWh ENTRY'!BB58)</f>
        <v>0</v>
      </c>
      <c r="G58" s="3">
        <f>SUM('BIZ kWh ENTRY'!G58,'BIZ kWh ENTRY'!W58,'BIZ kWh ENTRY'!AM58,'BIZ kWh ENTRY'!BC58)</f>
        <v>0</v>
      </c>
      <c r="H58" s="3">
        <f>SUM('BIZ kWh ENTRY'!H58,'BIZ kWh ENTRY'!X58,'BIZ kWh ENTRY'!AN58,'BIZ kWh ENTRY'!BD58)</f>
        <v>0</v>
      </c>
      <c r="I58" s="3">
        <f>SUM('BIZ kWh ENTRY'!I58,'BIZ kWh ENTRY'!Y58,'BIZ kWh ENTRY'!AO58,'BIZ kWh ENTRY'!BE58)</f>
        <v>69489.98681485682</v>
      </c>
      <c r="J58" s="3">
        <f>SUM('BIZ kWh ENTRY'!J58,'BIZ kWh ENTRY'!Z58,'BIZ kWh ENTRY'!AP58,'BIZ kWh ENTRY'!BF58)</f>
        <v>90508</v>
      </c>
      <c r="K58" s="3">
        <f>SUM('BIZ kWh ENTRY'!K58,'BIZ kWh ENTRY'!AA58,'BIZ kWh ENTRY'!AQ58,'BIZ kWh ENTRY'!BG58)</f>
        <v>1295585</v>
      </c>
      <c r="L58" s="3">
        <f>SUM('BIZ kWh ENTRY'!L58,'BIZ kWh ENTRY'!AB58,'BIZ kWh ENTRY'!AR58,'BIZ kWh ENTRY'!BH58)</f>
        <v>356910.44</v>
      </c>
      <c r="M58" s="3">
        <f>SUM('BIZ kWh ENTRY'!M58,'BIZ kWh ENTRY'!AC58,'BIZ kWh ENTRY'!AS58,'BIZ kWh ENTRY'!BI58)</f>
        <v>0</v>
      </c>
      <c r="N58" s="3">
        <f>SUM('BIZ kWh ENTRY'!N58,'BIZ kWh ENTRY'!AD58,'BIZ kWh ENTRY'!AT58,'BIZ kWh ENTRY'!BJ58)</f>
        <v>2428106.5</v>
      </c>
      <c r="O58" s="67">
        <f t="shared" si="9"/>
        <v>4240599.9268148569</v>
      </c>
    </row>
    <row r="59" spans="1:15" x14ac:dyDescent="0.25">
      <c r="A59" s="576"/>
      <c r="B59" s="11" t="s">
        <v>53</v>
      </c>
      <c r="C59" s="3">
        <f>SUM('BIZ kWh ENTRY'!C59,'BIZ kWh ENTRY'!S59,'BIZ kWh ENTRY'!AI59,'BIZ kWh ENTRY'!AY59)</f>
        <v>0</v>
      </c>
      <c r="D59" s="3">
        <f>SUM('BIZ kWh ENTRY'!D59,'BIZ kWh ENTRY'!T59,'BIZ kWh ENTRY'!AJ59,'BIZ kWh ENTRY'!AZ59)</f>
        <v>0</v>
      </c>
      <c r="E59" s="3">
        <f>SUM('BIZ kWh ENTRY'!E59,'BIZ kWh ENTRY'!U59,'BIZ kWh ENTRY'!AK59,'BIZ kWh ENTRY'!BA59)</f>
        <v>0</v>
      </c>
      <c r="F59" s="3">
        <f>SUM('BIZ kWh ENTRY'!F59,'BIZ kWh ENTRY'!V59,'BIZ kWh ENTRY'!AL59,'BIZ kWh ENTRY'!BB59)</f>
        <v>0</v>
      </c>
      <c r="G59" s="3">
        <f>SUM('BIZ kWh ENTRY'!G59,'BIZ kWh ENTRY'!W59,'BIZ kWh ENTRY'!AM59,'BIZ kWh ENTRY'!BC59)</f>
        <v>0</v>
      </c>
      <c r="H59" s="3">
        <f>SUM('BIZ kWh ENTRY'!H59,'BIZ kWh ENTRY'!X59,'BIZ kWh ENTRY'!AN59,'BIZ kWh ENTRY'!BD59)</f>
        <v>0</v>
      </c>
      <c r="I59" s="3">
        <f>SUM('BIZ kWh ENTRY'!I59,'BIZ kWh ENTRY'!Y59,'BIZ kWh ENTRY'!AO59,'BIZ kWh ENTRY'!BE59)</f>
        <v>86962.793185143222</v>
      </c>
      <c r="J59" s="3">
        <f>SUM('BIZ kWh ENTRY'!J59,'BIZ kWh ENTRY'!Z59,'BIZ kWh ENTRY'!AP59,'BIZ kWh ENTRY'!BF59)</f>
        <v>97584.950000000012</v>
      </c>
      <c r="K59" s="3">
        <f>SUM('BIZ kWh ENTRY'!K59,'BIZ kWh ENTRY'!AA59,'BIZ kWh ENTRY'!AQ59,'BIZ kWh ENTRY'!BG59)</f>
        <v>164574.20000000001</v>
      </c>
      <c r="L59" s="3">
        <f>SUM('BIZ kWh ENTRY'!L59,'BIZ kWh ENTRY'!AB59,'BIZ kWh ENTRY'!AR59,'BIZ kWh ENTRY'!BH59)</f>
        <v>7442.39</v>
      </c>
      <c r="M59" s="3">
        <f>SUM('BIZ kWh ENTRY'!M59,'BIZ kWh ENTRY'!AC59,'BIZ kWh ENTRY'!AS59,'BIZ kWh ENTRY'!BI59)</f>
        <v>0</v>
      </c>
      <c r="N59" s="3">
        <f>SUM('BIZ kWh ENTRY'!N59,'BIZ kWh ENTRY'!AD59,'BIZ kWh ENTRY'!AT59,'BIZ kWh ENTRY'!BJ59)</f>
        <v>65869.52</v>
      </c>
      <c r="O59" s="67">
        <f t="shared" si="9"/>
        <v>422433.85318514326</v>
      </c>
    </row>
    <row r="60" spans="1:15" x14ac:dyDescent="0.25">
      <c r="A60" s="576"/>
      <c r="B60" s="11" t="s">
        <v>52</v>
      </c>
      <c r="C60" s="3">
        <f>SUM('BIZ kWh ENTRY'!C60,'BIZ kWh ENTRY'!S60,'BIZ kWh ENTRY'!AI60,'BIZ kWh ENTRY'!AY60)</f>
        <v>0</v>
      </c>
      <c r="D60" s="3">
        <f>SUM('BIZ kWh ENTRY'!D60,'BIZ kWh ENTRY'!T60,'BIZ kWh ENTRY'!AJ60,'BIZ kWh ENTRY'!AZ60)</f>
        <v>0</v>
      </c>
      <c r="E60" s="3">
        <f>SUM('BIZ kWh ENTRY'!E60,'BIZ kWh ENTRY'!U60,'BIZ kWh ENTRY'!AK60,'BIZ kWh ENTRY'!BA60)</f>
        <v>0</v>
      </c>
      <c r="F60" s="3">
        <f>SUM('BIZ kWh ENTRY'!F60,'BIZ kWh ENTRY'!V60,'BIZ kWh ENTRY'!AL60,'BIZ kWh ENTRY'!BB60)</f>
        <v>0</v>
      </c>
      <c r="G60" s="3">
        <f>SUM('BIZ kWh ENTRY'!G60,'BIZ kWh ENTRY'!W60,'BIZ kWh ENTRY'!AM60,'BIZ kWh ENTRY'!BC60)</f>
        <v>0</v>
      </c>
      <c r="H60" s="3">
        <f>SUM('BIZ kWh ENTRY'!H60,'BIZ kWh ENTRY'!X60,'BIZ kWh ENTRY'!AN60,'BIZ kWh ENTRY'!BD60)</f>
        <v>0</v>
      </c>
      <c r="I60" s="3">
        <f>SUM('BIZ kWh ENTRY'!I60,'BIZ kWh ENTRY'!Y60,'BIZ kWh ENTRY'!AO60,'BIZ kWh ENTRY'!BE60)</f>
        <v>0</v>
      </c>
      <c r="J60" s="3">
        <f>SUM('BIZ kWh ENTRY'!J60,'BIZ kWh ENTRY'!Z60,'BIZ kWh ENTRY'!AP60,'BIZ kWh ENTRY'!BF60)</f>
        <v>0</v>
      </c>
      <c r="K60" s="3">
        <f>SUM('BIZ kWh ENTRY'!K60,'BIZ kWh ENTRY'!AA60,'BIZ kWh ENTRY'!AQ60,'BIZ kWh ENTRY'!BG60)</f>
        <v>0</v>
      </c>
      <c r="L60" s="3">
        <f>SUM('BIZ kWh ENTRY'!L60,'BIZ kWh ENTRY'!AB60,'BIZ kWh ENTRY'!AR60,'BIZ kWh ENTRY'!BH60)</f>
        <v>0</v>
      </c>
      <c r="M60" s="3">
        <f>SUM('BIZ kWh ENTRY'!M60,'BIZ kWh ENTRY'!AC60,'BIZ kWh ENTRY'!AS60,'BIZ kWh ENTRY'!BI60)</f>
        <v>0</v>
      </c>
      <c r="N60" s="3">
        <f>SUM('BIZ kWh ENTRY'!N60,'BIZ kWh ENTRY'!AD60,'BIZ kWh ENTRY'!AT60,'BIZ kWh ENTRY'!BJ60)</f>
        <v>0</v>
      </c>
      <c r="O60" s="67">
        <f t="shared" si="9"/>
        <v>0</v>
      </c>
    </row>
    <row r="61" spans="1:15" x14ac:dyDescent="0.25">
      <c r="A61" s="576"/>
      <c r="B61" s="11" t="s">
        <v>51</v>
      </c>
      <c r="C61" s="3">
        <f>SUM('BIZ kWh ENTRY'!C61,'BIZ kWh ENTRY'!S61,'BIZ kWh ENTRY'!AI61,'BIZ kWh ENTRY'!AY61)</f>
        <v>0</v>
      </c>
      <c r="D61" s="3">
        <f>SUM('BIZ kWh ENTRY'!D61,'BIZ kWh ENTRY'!T61,'BIZ kWh ENTRY'!AJ61,'BIZ kWh ENTRY'!AZ61)</f>
        <v>0</v>
      </c>
      <c r="E61" s="3">
        <f>SUM('BIZ kWh ENTRY'!E61,'BIZ kWh ENTRY'!U61,'BIZ kWh ENTRY'!AK61,'BIZ kWh ENTRY'!BA61)</f>
        <v>0</v>
      </c>
      <c r="F61" s="3">
        <f>SUM('BIZ kWh ENTRY'!F61,'BIZ kWh ENTRY'!V61,'BIZ kWh ENTRY'!AL61,'BIZ kWh ENTRY'!BB61)</f>
        <v>0</v>
      </c>
      <c r="G61" s="3">
        <f>SUM('BIZ kWh ENTRY'!G61,'BIZ kWh ENTRY'!W61,'BIZ kWh ENTRY'!AM61,'BIZ kWh ENTRY'!BC61)</f>
        <v>0</v>
      </c>
      <c r="H61" s="3">
        <f>SUM('BIZ kWh ENTRY'!H61,'BIZ kWh ENTRY'!X61,'BIZ kWh ENTRY'!AN61,'BIZ kWh ENTRY'!BD61)</f>
        <v>0</v>
      </c>
      <c r="I61" s="3">
        <f>SUM('BIZ kWh ENTRY'!I61,'BIZ kWh ENTRY'!Y61,'BIZ kWh ENTRY'!AO61,'BIZ kWh ENTRY'!BE61)</f>
        <v>0</v>
      </c>
      <c r="J61" s="3">
        <f>SUM('BIZ kWh ENTRY'!J61,'BIZ kWh ENTRY'!Z61,'BIZ kWh ENTRY'!AP61,'BIZ kWh ENTRY'!BF61)</f>
        <v>0</v>
      </c>
      <c r="K61" s="3">
        <f>SUM('BIZ kWh ENTRY'!K61,'BIZ kWh ENTRY'!AA61,'BIZ kWh ENTRY'!AQ61,'BIZ kWh ENTRY'!BG61)</f>
        <v>0</v>
      </c>
      <c r="L61" s="3">
        <f>SUM('BIZ kWh ENTRY'!L61,'BIZ kWh ENTRY'!AB61,'BIZ kWh ENTRY'!AR61,'BIZ kWh ENTRY'!BH61)</f>
        <v>0</v>
      </c>
      <c r="M61" s="3">
        <f>SUM('BIZ kWh ENTRY'!M61,'BIZ kWh ENTRY'!AC61,'BIZ kWh ENTRY'!AS61,'BIZ kWh ENTRY'!BI61)</f>
        <v>0</v>
      </c>
      <c r="N61" s="3">
        <f>SUM('BIZ kWh ENTRY'!N61,'BIZ kWh ENTRY'!AD61,'BIZ kWh ENTRY'!AT61,'BIZ kWh ENTRY'!BJ61)</f>
        <v>0</v>
      </c>
      <c r="O61" s="67">
        <f t="shared" si="9"/>
        <v>0</v>
      </c>
    </row>
    <row r="62" spans="1:15" x14ac:dyDescent="0.25">
      <c r="A62" s="576"/>
      <c r="B62" s="11" t="s">
        <v>50</v>
      </c>
      <c r="C62" s="3">
        <f>SUM('BIZ kWh ENTRY'!C62,'BIZ kWh ENTRY'!S62,'BIZ kWh ENTRY'!AI62,'BIZ kWh ENTRY'!AY62)</f>
        <v>0</v>
      </c>
      <c r="D62" s="3">
        <f>SUM('BIZ kWh ENTRY'!D62,'BIZ kWh ENTRY'!T62,'BIZ kWh ENTRY'!AJ62,'BIZ kWh ENTRY'!AZ62)</f>
        <v>0</v>
      </c>
      <c r="E62" s="3">
        <f>SUM('BIZ kWh ENTRY'!E62,'BIZ kWh ENTRY'!U62,'BIZ kWh ENTRY'!AK62,'BIZ kWh ENTRY'!BA62)</f>
        <v>0</v>
      </c>
      <c r="F62" s="3">
        <f>SUM('BIZ kWh ENTRY'!F62,'BIZ kWh ENTRY'!V62,'BIZ kWh ENTRY'!AL62,'BIZ kWh ENTRY'!BB62)</f>
        <v>0</v>
      </c>
      <c r="G62" s="3">
        <f>SUM('BIZ kWh ENTRY'!G62,'BIZ kWh ENTRY'!W62,'BIZ kWh ENTRY'!AM62,'BIZ kWh ENTRY'!BC62)</f>
        <v>0</v>
      </c>
      <c r="H62" s="3">
        <f>SUM('BIZ kWh ENTRY'!H62,'BIZ kWh ENTRY'!X62,'BIZ kWh ENTRY'!AN62,'BIZ kWh ENTRY'!BD62)</f>
        <v>0</v>
      </c>
      <c r="I62" s="3">
        <f>SUM('BIZ kWh ENTRY'!I62,'BIZ kWh ENTRY'!Y62,'BIZ kWh ENTRY'!AO62,'BIZ kWh ENTRY'!BE62)</f>
        <v>0</v>
      </c>
      <c r="J62" s="3">
        <f>SUM('BIZ kWh ENTRY'!J62,'BIZ kWh ENTRY'!Z62,'BIZ kWh ENTRY'!AP62,'BIZ kWh ENTRY'!BF62)</f>
        <v>0</v>
      </c>
      <c r="K62" s="3">
        <f>SUM('BIZ kWh ENTRY'!K62,'BIZ kWh ENTRY'!AA62,'BIZ kWh ENTRY'!AQ62,'BIZ kWh ENTRY'!BG62)</f>
        <v>0</v>
      </c>
      <c r="L62" s="3">
        <f>SUM('BIZ kWh ENTRY'!L62,'BIZ kWh ENTRY'!AB62,'BIZ kWh ENTRY'!AR62,'BIZ kWh ENTRY'!BH62)</f>
        <v>0</v>
      </c>
      <c r="M62" s="3">
        <f>SUM('BIZ kWh ENTRY'!M62,'BIZ kWh ENTRY'!AC62,'BIZ kWh ENTRY'!AS62,'BIZ kWh ENTRY'!BI62)</f>
        <v>0</v>
      </c>
      <c r="N62" s="3">
        <f>SUM('BIZ kWh ENTRY'!N62,'BIZ kWh ENTRY'!AD62,'BIZ kWh ENTRY'!AT62,'BIZ kWh ENTRY'!BJ62)</f>
        <v>0</v>
      </c>
      <c r="O62" s="67">
        <f t="shared" si="9"/>
        <v>0</v>
      </c>
    </row>
    <row r="63" spans="1:15" x14ac:dyDescent="0.25">
      <c r="A63" s="576"/>
      <c r="B63" s="11" t="s">
        <v>49</v>
      </c>
      <c r="C63" s="3">
        <f>SUM('BIZ kWh ENTRY'!C63,'BIZ kWh ENTRY'!S63,'BIZ kWh ENTRY'!AI63,'BIZ kWh ENTRY'!AY63)</f>
        <v>0</v>
      </c>
      <c r="D63" s="3">
        <f>SUM('BIZ kWh ENTRY'!D63,'BIZ kWh ENTRY'!T63,'BIZ kWh ENTRY'!AJ63,'BIZ kWh ENTRY'!AZ63)</f>
        <v>0</v>
      </c>
      <c r="E63" s="3">
        <f>SUM('BIZ kWh ENTRY'!E63,'BIZ kWh ENTRY'!U63,'BIZ kWh ENTRY'!AK63,'BIZ kWh ENTRY'!BA63)</f>
        <v>0</v>
      </c>
      <c r="F63" s="3">
        <f>SUM('BIZ kWh ENTRY'!F63,'BIZ kWh ENTRY'!V63,'BIZ kWh ENTRY'!AL63,'BIZ kWh ENTRY'!BB63)</f>
        <v>0</v>
      </c>
      <c r="G63" s="3">
        <f>SUM('BIZ kWh ENTRY'!G63,'BIZ kWh ENTRY'!W63,'BIZ kWh ENTRY'!AM63,'BIZ kWh ENTRY'!BC63)</f>
        <v>0</v>
      </c>
      <c r="H63" s="3">
        <f>SUM('BIZ kWh ENTRY'!H63,'BIZ kWh ENTRY'!X63,'BIZ kWh ENTRY'!AN63,'BIZ kWh ENTRY'!BD63)</f>
        <v>0</v>
      </c>
      <c r="I63" s="3">
        <f>SUM('BIZ kWh ENTRY'!I63,'BIZ kWh ENTRY'!Y63,'BIZ kWh ENTRY'!AO63,'BIZ kWh ENTRY'!BE63)</f>
        <v>0</v>
      </c>
      <c r="J63" s="3">
        <f>SUM('BIZ kWh ENTRY'!J63,'BIZ kWh ENTRY'!Z63,'BIZ kWh ENTRY'!AP63,'BIZ kWh ENTRY'!BF63)</f>
        <v>0</v>
      </c>
      <c r="K63" s="3">
        <f>SUM('BIZ kWh ENTRY'!K63,'BIZ kWh ENTRY'!AA63,'BIZ kWh ENTRY'!AQ63,'BIZ kWh ENTRY'!BG63)</f>
        <v>0</v>
      </c>
      <c r="L63" s="3">
        <f>SUM('BIZ kWh ENTRY'!L63,'BIZ kWh ENTRY'!AB63,'BIZ kWh ENTRY'!AR63,'BIZ kWh ENTRY'!BH63)</f>
        <v>0</v>
      </c>
      <c r="M63" s="3">
        <f>SUM('BIZ kWh ENTRY'!M63,'BIZ kWh ENTRY'!AC63,'BIZ kWh ENTRY'!AS63,'BIZ kWh ENTRY'!BI63)</f>
        <v>0</v>
      </c>
      <c r="N63" s="3">
        <f>SUM('BIZ kWh ENTRY'!N63,'BIZ kWh ENTRY'!AD63,'BIZ kWh ENTRY'!AT63,'BIZ kWh ENTRY'!BJ63)</f>
        <v>0</v>
      </c>
      <c r="O63" s="67">
        <f t="shared" si="9"/>
        <v>0</v>
      </c>
    </row>
    <row r="64" spans="1:15" ht="15.75" thickBot="1" x14ac:dyDescent="0.3">
      <c r="A64" s="577"/>
      <c r="B64" s="11" t="s">
        <v>48</v>
      </c>
      <c r="C64" s="3">
        <f>SUM('BIZ kWh ENTRY'!C64,'BIZ kWh ENTRY'!S64,'BIZ kWh ENTRY'!AI64,'BIZ kWh ENTRY'!AY64)</f>
        <v>0</v>
      </c>
      <c r="D64" s="3">
        <f>SUM('BIZ kWh ENTRY'!D64,'BIZ kWh ENTRY'!T64,'BIZ kWh ENTRY'!AJ64,'BIZ kWh ENTRY'!AZ64)</f>
        <v>0</v>
      </c>
      <c r="E64" s="3">
        <f>SUM('BIZ kWh ENTRY'!E64,'BIZ kWh ENTRY'!U64,'BIZ kWh ENTRY'!AK64,'BIZ kWh ENTRY'!BA64)</f>
        <v>0</v>
      </c>
      <c r="F64" s="3">
        <f>SUM('BIZ kWh ENTRY'!F64,'BIZ kWh ENTRY'!V64,'BIZ kWh ENTRY'!AL64,'BIZ kWh ENTRY'!BB64)</f>
        <v>0</v>
      </c>
      <c r="G64" s="3">
        <f>SUM('BIZ kWh ENTRY'!G64,'BIZ kWh ENTRY'!W64,'BIZ kWh ENTRY'!AM64,'BIZ kWh ENTRY'!BC64)</f>
        <v>0</v>
      </c>
      <c r="H64" s="3">
        <f>SUM('BIZ kWh ENTRY'!H64,'BIZ kWh ENTRY'!X64,'BIZ kWh ENTRY'!AN64,'BIZ kWh ENTRY'!BD64)</f>
        <v>0</v>
      </c>
      <c r="I64" s="3">
        <f>SUM('BIZ kWh ENTRY'!I64,'BIZ kWh ENTRY'!Y64,'BIZ kWh ENTRY'!AO64,'BIZ kWh ENTRY'!BE64)</f>
        <v>0</v>
      </c>
      <c r="J64" s="3">
        <f>SUM('BIZ kWh ENTRY'!J64,'BIZ kWh ENTRY'!Z64,'BIZ kWh ENTRY'!AP64,'BIZ kWh ENTRY'!BF64)</f>
        <v>0</v>
      </c>
      <c r="K64" s="3">
        <f>SUM('BIZ kWh ENTRY'!K64,'BIZ kWh ENTRY'!AA64,'BIZ kWh ENTRY'!AQ64,'BIZ kWh ENTRY'!BG64)</f>
        <v>0</v>
      </c>
      <c r="L64" s="3">
        <f>SUM('BIZ kWh ENTRY'!L64,'BIZ kWh ENTRY'!AB64,'BIZ kWh ENTRY'!AR64,'BIZ kWh ENTRY'!BH64)</f>
        <v>0</v>
      </c>
      <c r="M64" s="3">
        <f>SUM('BIZ kWh ENTRY'!M64,'BIZ kWh ENTRY'!AC64,'BIZ kWh ENTRY'!AS64,'BIZ kWh ENTRY'!BI64)</f>
        <v>0</v>
      </c>
      <c r="N64" s="3">
        <f>SUM('BIZ kWh ENTRY'!N64,'BIZ kWh ENTRY'!AD64,'BIZ kWh ENTRY'!AT64,'BIZ kWh ENTRY'!BJ64)</f>
        <v>0</v>
      </c>
      <c r="O64" s="67">
        <f t="shared" si="9"/>
        <v>0</v>
      </c>
    </row>
    <row r="65" spans="1:15" ht="15.75" thickBot="1" x14ac:dyDescent="0.3">
      <c r="A65" s="71"/>
      <c r="B65" s="177" t="s">
        <v>42</v>
      </c>
      <c r="C65" s="178">
        <f t="shared" ref="C65:N65" si="10">SUM(C52:C64)</f>
        <v>0</v>
      </c>
      <c r="D65" s="178">
        <f t="shared" si="10"/>
        <v>0</v>
      </c>
      <c r="E65" s="178">
        <f t="shared" si="10"/>
        <v>0</v>
      </c>
      <c r="F65" s="178">
        <f t="shared" si="10"/>
        <v>0</v>
      </c>
      <c r="G65" s="178">
        <f t="shared" si="10"/>
        <v>0</v>
      </c>
      <c r="H65" s="178">
        <f t="shared" si="10"/>
        <v>0</v>
      </c>
      <c r="I65" s="178">
        <f t="shared" si="10"/>
        <v>156452.78000000003</v>
      </c>
      <c r="J65" s="178">
        <f t="shared" si="10"/>
        <v>259944.95</v>
      </c>
      <c r="K65" s="178">
        <f t="shared" si="10"/>
        <v>1467855.2</v>
      </c>
      <c r="L65" s="178">
        <f t="shared" si="10"/>
        <v>364352.83</v>
      </c>
      <c r="M65" s="178">
        <f t="shared" si="10"/>
        <v>0</v>
      </c>
      <c r="N65" s="178">
        <f t="shared" si="10"/>
        <v>3460627.02</v>
      </c>
      <c r="O65" s="70">
        <f t="shared" si="9"/>
        <v>5709232.7799999993</v>
      </c>
    </row>
    <row r="66" spans="1:15" ht="21.75" thickBot="1" x14ac:dyDescent="0.4">
      <c r="A66" s="73"/>
    </row>
    <row r="67" spans="1:15" ht="21.75" thickBot="1" x14ac:dyDescent="0.4">
      <c r="A67" s="73"/>
      <c r="B67" s="173" t="s">
        <v>35</v>
      </c>
      <c r="C67" s="174">
        <f>C$3</f>
        <v>45292</v>
      </c>
      <c r="D67" s="174">
        <f t="shared" ref="D67:N67" si="11">D$3</f>
        <v>45323</v>
      </c>
      <c r="E67" s="174">
        <f t="shared" si="11"/>
        <v>45352</v>
      </c>
      <c r="F67" s="174">
        <f t="shared" si="11"/>
        <v>45383</v>
      </c>
      <c r="G67" s="174">
        <f t="shared" si="11"/>
        <v>45413</v>
      </c>
      <c r="H67" s="174">
        <f t="shared" si="11"/>
        <v>45444</v>
      </c>
      <c r="I67" s="174">
        <f t="shared" si="11"/>
        <v>45474</v>
      </c>
      <c r="J67" s="174">
        <f t="shared" si="11"/>
        <v>45505</v>
      </c>
      <c r="K67" s="174">
        <f t="shared" si="11"/>
        <v>45536</v>
      </c>
      <c r="L67" s="174">
        <f t="shared" si="11"/>
        <v>45566</v>
      </c>
      <c r="M67" s="174">
        <f t="shared" si="11"/>
        <v>45597</v>
      </c>
      <c r="N67" s="174" t="str">
        <f t="shared" si="11"/>
        <v>Dec-24 +</v>
      </c>
      <c r="O67" s="175" t="s">
        <v>33</v>
      </c>
    </row>
    <row r="68" spans="1:15" ht="15" customHeight="1" x14ac:dyDescent="0.25">
      <c r="A68" s="581" t="s">
        <v>64</v>
      </c>
      <c r="B68" s="11" t="s">
        <v>60</v>
      </c>
      <c r="C68" s="3">
        <f>SUM('BIZ kWh ENTRY'!C68,'BIZ kWh ENTRY'!S68,'BIZ kWh ENTRY'!AI68,'BIZ kWh ENTRY'!AY68)</f>
        <v>0</v>
      </c>
      <c r="D68" s="3">
        <f>SUM('BIZ kWh ENTRY'!D68,'BIZ kWh ENTRY'!T68,'BIZ kWh ENTRY'!AJ68,'BIZ kWh ENTRY'!AZ68)</f>
        <v>0</v>
      </c>
      <c r="E68" s="3">
        <f>SUM('BIZ kWh ENTRY'!E68,'BIZ kWh ENTRY'!U68,'BIZ kWh ENTRY'!AK68,'BIZ kWh ENTRY'!BA68)</f>
        <v>0</v>
      </c>
      <c r="F68" s="3">
        <f>SUM('BIZ kWh ENTRY'!F68,'BIZ kWh ENTRY'!V68,'BIZ kWh ENTRY'!AL68,'BIZ kWh ENTRY'!BB68)</f>
        <v>0</v>
      </c>
      <c r="G68" s="3">
        <f>SUM('BIZ kWh ENTRY'!G68,'BIZ kWh ENTRY'!W68,'BIZ kWh ENTRY'!AM68,'BIZ kWh ENTRY'!BC68)</f>
        <v>0</v>
      </c>
      <c r="H68" s="3">
        <f>SUM('BIZ kWh ENTRY'!H68,'BIZ kWh ENTRY'!X68,'BIZ kWh ENTRY'!AN68,'BIZ kWh ENTRY'!BD68)</f>
        <v>0</v>
      </c>
      <c r="I68" s="3">
        <f>SUM('BIZ kWh ENTRY'!I68,'BIZ kWh ENTRY'!Y68,'BIZ kWh ENTRY'!AO68,'BIZ kWh ENTRY'!BE68)</f>
        <v>0</v>
      </c>
      <c r="J68" s="3">
        <f>SUM('BIZ kWh ENTRY'!J68,'BIZ kWh ENTRY'!Z68,'BIZ kWh ENTRY'!AP68,'BIZ kWh ENTRY'!BF68)</f>
        <v>0</v>
      </c>
      <c r="K68" s="3">
        <f>SUM('BIZ kWh ENTRY'!K68,'BIZ kWh ENTRY'!AA68,'BIZ kWh ENTRY'!AQ68,'BIZ kWh ENTRY'!BG68)</f>
        <v>0</v>
      </c>
      <c r="L68" s="3">
        <f>SUM('BIZ kWh ENTRY'!L68,'BIZ kWh ENTRY'!AB68,'BIZ kWh ENTRY'!AR68,'BIZ kWh ENTRY'!BH68)</f>
        <v>0</v>
      </c>
      <c r="M68" s="3">
        <f>SUM('BIZ kWh ENTRY'!M68,'BIZ kWh ENTRY'!AC68,'BIZ kWh ENTRY'!AS68,'BIZ kWh ENTRY'!BI68)</f>
        <v>0</v>
      </c>
      <c r="N68" s="3">
        <f>SUM('BIZ kWh ENTRY'!N68,'BIZ kWh ENTRY'!AD68,'BIZ kWh ENTRY'!AT68,'BIZ kWh ENTRY'!BJ68)</f>
        <v>0</v>
      </c>
      <c r="O68" s="67">
        <f t="shared" ref="O68:O81" si="12">SUM(C68:N68)</f>
        <v>0</v>
      </c>
    </row>
    <row r="69" spans="1:15" x14ac:dyDescent="0.25">
      <c r="A69" s="582"/>
      <c r="B69" s="12" t="s">
        <v>59</v>
      </c>
      <c r="C69" s="3">
        <f>SUM('BIZ kWh ENTRY'!C69,'BIZ kWh ENTRY'!S69,'BIZ kWh ENTRY'!AI69,'BIZ kWh ENTRY'!AY69)</f>
        <v>0</v>
      </c>
      <c r="D69" s="3">
        <f>SUM('BIZ kWh ENTRY'!D69,'BIZ kWh ENTRY'!T69,'BIZ kWh ENTRY'!AJ69,'BIZ kWh ENTRY'!AZ69)</f>
        <v>0</v>
      </c>
      <c r="E69" s="3">
        <f>SUM('BIZ kWh ENTRY'!E69,'BIZ kWh ENTRY'!U69,'BIZ kWh ENTRY'!AK69,'BIZ kWh ENTRY'!BA69)</f>
        <v>0</v>
      </c>
      <c r="F69" s="3">
        <f>SUM('BIZ kWh ENTRY'!F69,'BIZ kWh ENTRY'!V69,'BIZ kWh ENTRY'!AL69,'BIZ kWh ENTRY'!BB69)</f>
        <v>0</v>
      </c>
      <c r="G69" s="3">
        <f>SUM('BIZ kWh ENTRY'!G69,'BIZ kWh ENTRY'!W69,'BIZ kWh ENTRY'!AM69,'BIZ kWh ENTRY'!BC69)</f>
        <v>0</v>
      </c>
      <c r="H69" s="3">
        <f>SUM('BIZ kWh ENTRY'!H69,'BIZ kWh ENTRY'!X69,'BIZ kWh ENTRY'!AN69,'BIZ kWh ENTRY'!BD69)</f>
        <v>0</v>
      </c>
      <c r="I69" s="3">
        <f>SUM('BIZ kWh ENTRY'!I69,'BIZ kWh ENTRY'!Y69,'BIZ kWh ENTRY'!AO69,'BIZ kWh ENTRY'!BE69)</f>
        <v>0</v>
      </c>
      <c r="J69" s="3">
        <f>SUM('BIZ kWh ENTRY'!J69,'BIZ kWh ENTRY'!Z69,'BIZ kWh ENTRY'!AP69,'BIZ kWh ENTRY'!BF69)</f>
        <v>0</v>
      </c>
      <c r="K69" s="3">
        <f>SUM('BIZ kWh ENTRY'!K69,'BIZ kWh ENTRY'!AA69,'BIZ kWh ENTRY'!AQ69,'BIZ kWh ENTRY'!BG69)</f>
        <v>0</v>
      </c>
      <c r="L69" s="3">
        <f>SUM('BIZ kWh ENTRY'!L69,'BIZ kWh ENTRY'!AB69,'BIZ kWh ENTRY'!AR69,'BIZ kWh ENTRY'!BH69)</f>
        <v>0</v>
      </c>
      <c r="M69" s="3">
        <f>SUM('BIZ kWh ENTRY'!M69,'BIZ kWh ENTRY'!AC69,'BIZ kWh ENTRY'!AS69,'BIZ kWh ENTRY'!BI69)</f>
        <v>0</v>
      </c>
      <c r="N69" s="3">
        <f>SUM('BIZ kWh ENTRY'!N69,'BIZ kWh ENTRY'!AD69,'BIZ kWh ENTRY'!AT69,'BIZ kWh ENTRY'!BJ69)</f>
        <v>0</v>
      </c>
      <c r="O69" s="67">
        <f t="shared" si="12"/>
        <v>0</v>
      </c>
    </row>
    <row r="70" spans="1:15" x14ac:dyDescent="0.25">
      <c r="A70" s="582"/>
      <c r="B70" s="11" t="s">
        <v>58</v>
      </c>
      <c r="C70" s="3">
        <f>SUM('BIZ kWh ENTRY'!C70,'BIZ kWh ENTRY'!S70,'BIZ kWh ENTRY'!AI70,'BIZ kWh ENTRY'!AY70)</f>
        <v>0</v>
      </c>
      <c r="D70" s="3">
        <f>SUM('BIZ kWh ENTRY'!D70,'BIZ kWh ENTRY'!T70,'BIZ kWh ENTRY'!AJ70,'BIZ kWh ENTRY'!AZ70)</f>
        <v>0</v>
      </c>
      <c r="E70" s="3">
        <f>SUM('BIZ kWh ENTRY'!E70,'BIZ kWh ENTRY'!U70,'BIZ kWh ENTRY'!AK70,'BIZ kWh ENTRY'!BA70)</f>
        <v>0</v>
      </c>
      <c r="F70" s="3">
        <f>SUM('BIZ kWh ENTRY'!F70,'BIZ kWh ENTRY'!V70,'BIZ kWh ENTRY'!AL70,'BIZ kWh ENTRY'!BB70)</f>
        <v>0</v>
      </c>
      <c r="G70" s="3">
        <f>SUM('BIZ kWh ENTRY'!G70,'BIZ kWh ENTRY'!W70,'BIZ kWh ENTRY'!AM70,'BIZ kWh ENTRY'!BC70)</f>
        <v>0</v>
      </c>
      <c r="H70" s="3">
        <f>SUM('BIZ kWh ENTRY'!H70,'BIZ kWh ENTRY'!X70,'BIZ kWh ENTRY'!AN70,'BIZ kWh ENTRY'!BD70)</f>
        <v>0</v>
      </c>
      <c r="I70" s="3">
        <f>SUM('BIZ kWh ENTRY'!I70,'BIZ kWh ENTRY'!Y70,'BIZ kWh ENTRY'!AO70,'BIZ kWh ENTRY'!BE70)</f>
        <v>0</v>
      </c>
      <c r="J70" s="3">
        <f>SUM('BIZ kWh ENTRY'!J70,'BIZ kWh ENTRY'!Z70,'BIZ kWh ENTRY'!AP70,'BIZ kWh ENTRY'!BF70)</f>
        <v>0</v>
      </c>
      <c r="K70" s="3">
        <f>SUM('BIZ kWh ENTRY'!K70,'BIZ kWh ENTRY'!AA70,'BIZ kWh ENTRY'!AQ70,'BIZ kWh ENTRY'!BG70)</f>
        <v>0</v>
      </c>
      <c r="L70" s="3">
        <f>SUM('BIZ kWh ENTRY'!L70,'BIZ kWh ENTRY'!AB70,'BIZ kWh ENTRY'!AR70,'BIZ kWh ENTRY'!BH70)</f>
        <v>0</v>
      </c>
      <c r="M70" s="3">
        <f>SUM('BIZ kWh ENTRY'!M70,'BIZ kWh ENTRY'!AC70,'BIZ kWh ENTRY'!AS70,'BIZ kWh ENTRY'!BI70)</f>
        <v>15349.634596298552</v>
      </c>
      <c r="N70" s="3">
        <f>SUM('BIZ kWh ENTRY'!N70,'BIZ kWh ENTRY'!AD70,'BIZ kWh ENTRY'!AT70,'BIZ kWh ENTRY'!BJ70)</f>
        <v>0</v>
      </c>
      <c r="O70" s="67">
        <f t="shared" si="12"/>
        <v>15349.634596298552</v>
      </c>
    </row>
    <row r="71" spans="1:15" x14ac:dyDescent="0.25">
      <c r="A71" s="582"/>
      <c r="B71" s="11" t="s">
        <v>57</v>
      </c>
      <c r="C71" s="3">
        <f>SUM('BIZ kWh ENTRY'!C71,'BIZ kWh ENTRY'!S71,'BIZ kWh ENTRY'!AI71,'BIZ kWh ENTRY'!AY71)</f>
        <v>0</v>
      </c>
      <c r="D71" s="3">
        <f>SUM('BIZ kWh ENTRY'!D71,'BIZ kWh ENTRY'!T71,'BIZ kWh ENTRY'!AJ71,'BIZ kWh ENTRY'!AZ71)</f>
        <v>0</v>
      </c>
      <c r="E71" s="3">
        <f>SUM('BIZ kWh ENTRY'!E71,'BIZ kWh ENTRY'!U71,'BIZ kWh ENTRY'!AK71,'BIZ kWh ENTRY'!BA71)</f>
        <v>0</v>
      </c>
      <c r="F71" s="3">
        <f>SUM('BIZ kWh ENTRY'!F71,'BIZ kWh ENTRY'!V71,'BIZ kWh ENTRY'!AL71,'BIZ kWh ENTRY'!BB71)</f>
        <v>0</v>
      </c>
      <c r="G71" s="3">
        <f>SUM('BIZ kWh ENTRY'!G71,'BIZ kWh ENTRY'!W71,'BIZ kWh ENTRY'!AM71,'BIZ kWh ENTRY'!BC71)</f>
        <v>0</v>
      </c>
      <c r="H71" s="3">
        <f>SUM('BIZ kWh ENTRY'!H71,'BIZ kWh ENTRY'!X71,'BIZ kWh ENTRY'!AN71,'BIZ kWh ENTRY'!BD71)</f>
        <v>0</v>
      </c>
      <c r="I71" s="3">
        <f>SUM('BIZ kWh ENTRY'!I71,'BIZ kWh ENTRY'!Y71,'BIZ kWh ENTRY'!AO71,'BIZ kWh ENTRY'!BE71)</f>
        <v>0</v>
      </c>
      <c r="J71" s="3">
        <f>SUM('BIZ kWh ENTRY'!J71,'BIZ kWh ENTRY'!Z71,'BIZ kWh ENTRY'!AP71,'BIZ kWh ENTRY'!BF71)</f>
        <v>0</v>
      </c>
      <c r="K71" s="3">
        <f>SUM('BIZ kWh ENTRY'!K71,'BIZ kWh ENTRY'!AA71,'BIZ kWh ENTRY'!AQ71,'BIZ kWh ENTRY'!BG71)</f>
        <v>0</v>
      </c>
      <c r="L71" s="3">
        <f>SUM('BIZ kWh ENTRY'!L71,'BIZ kWh ENTRY'!AB71,'BIZ kWh ENTRY'!AR71,'BIZ kWh ENTRY'!BH71)</f>
        <v>3815.6074813105561</v>
      </c>
      <c r="M71" s="3">
        <f>SUM('BIZ kWh ENTRY'!M71,'BIZ kWh ENTRY'!AC71,'BIZ kWh ENTRY'!AS71,'BIZ kWh ENTRY'!BI71)</f>
        <v>1213.1017812218108</v>
      </c>
      <c r="N71" s="3">
        <f>SUM('BIZ kWh ENTRY'!N71,'BIZ kWh ENTRY'!AD71,'BIZ kWh ENTRY'!AT71,'BIZ kWh ENTRY'!BJ71)</f>
        <v>8475.7647051954336</v>
      </c>
      <c r="O71" s="67">
        <f t="shared" si="12"/>
        <v>13504.473967727801</v>
      </c>
    </row>
    <row r="72" spans="1:15" x14ac:dyDescent="0.25">
      <c r="A72" s="582"/>
      <c r="B72" s="12" t="s">
        <v>56</v>
      </c>
      <c r="C72" s="3">
        <f>SUM('BIZ kWh ENTRY'!C72,'BIZ kWh ENTRY'!S72,'BIZ kWh ENTRY'!AI72,'BIZ kWh ENTRY'!AY72)</f>
        <v>0</v>
      </c>
      <c r="D72" s="3">
        <f>SUM('BIZ kWh ENTRY'!D72,'BIZ kWh ENTRY'!T72,'BIZ kWh ENTRY'!AJ72,'BIZ kWh ENTRY'!AZ72)</f>
        <v>0</v>
      </c>
      <c r="E72" s="3">
        <f>SUM('BIZ kWh ENTRY'!E72,'BIZ kWh ENTRY'!U72,'BIZ kWh ENTRY'!AK72,'BIZ kWh ENTRY'!BA72)</f>
        <v>0</v>
      </c>
      <c r="F72" s="3">
        <f>SUM('BIZ kWh ENTRY'!F72,'BIZ kWh ENTRY'!V72,'BIZ kWh ENTRY'!AL72,'BIZ kWh ENTRY'!BB72)</f>
        <v>0</v>
      </c>
      <c r="G72" s="3">
        <f>SUM('BIZ kWh ENTRY'!G72,'BIZ kWh ENTRY'!W72,'BIZ kWh ENTRY'!AM72,'BIZ kWh ENTRY'!BC72)</f>
        <v>0</v>
      </c>
      <c r="H72" s="3">
        <f>SUM('BIZ kWh ENTRY'!H72,'BIZ kWh ENTRY'!X72,'BIZ kWh ENTRY'!AN72,'BIZ kWh ENTRY'!BD72)</f>
        <v>0</v>
      </c>
      <c r="I72" s="3">
        <f>SUM('BIZ kWh ENTRY'!I72,'BIZ kWh ENTRY'!Y72,'BIZ kWh ENTRY'!AO72,'BIZ kWh ENTRY'!BE72)</f>
        <v>0</v>
      </c>
      <c r="J72" s="3">
        <f>SUM('BIZ kWh ENTRY'!J72,'BIZ kWh ENTRY'!Z72,'BIZ kWh ENTRY'!AP72,'BIZ kWh ENTRY'!BF72)</f>
        <v>0</v>
      </c>
      <c r="K72" s="3">
        <f>SUM('BIZ kWh ENTRY'!K72,'BIZ kWh ENTRY'!AA72,'BIZ kWh ENTRY'!AQ72,'BIZ kWh ENTRY'!BG72)</f>
        <v>0</v>
      </c>
      <c r="L72" s="3">
        <f>SUM('BIZ kWh ENTRY'!L72,'BIZ kWh ENTRY'!AB72,'BIZ kWh ENTRY'!AR72,'BIZ kWh ENTRY'!BH72)</f>
        <v>0</v>
      </c>
      <c r="M72" s="3">
        <f>SUM('BIZ kWh ENTRY'!M72,'BIZ kWh ENTRY'!AC72,'BIZ kWh ENTRY'!AS72,'BIZ kWh ENTRY'!BI72)</f>
        <v>0</v>
      </c>
      <c r="N72" s="3">
        <f>SUM('BIZ kWh ENTRY'!N72,'BIZ kWh ENTRY'!AD72,'BIZ kWh ENTRY'!AT72,'BIZ kWh ENTRY'!BJ72)</f>
        <v>0</v>
      </c>
      <c r="O72" s="67">
        <f t="shared" si="12"/>
        <v>0</v>
      </c>
    </row>
    <row r="73" spans="1:15" x14ac:dyDescent="0.25">
      <c r="A73" s="582"/>
      <c r="B73" s="11" t="s">
        <v>55</v>
      </c>
      <c r="C73" s="3">
        <f>SUM('BIZ kWh ENTRY'!C73,'BIZ kWh ENTRY'!S73,'BIZ kWh ENTRY'!AI73,'BIZ kWh ENTRY'!AY73)</f>
        <v>0</v>
      </c>
      <c r="D73" s="3">
        <f>SUM('BIZ kWh ENTRY'!D73,'BIZ kWh ENTRY'!T73,'BIZ kWh ENTRY'!AJ73,'BIZ kWh ENTRY'!AZ73)</f>
        <v>0</v>
      </c>
      <c r="E73" s="3">
        <f>SUM('BIZ kWh ENTRY'!E73,'BIZ kWh ENTRY'!U73,'BIZ kWh ENTRY'!AK73,'BIZ kWh ENTRY'!BA73)</f>
        <v>0</v>
      </c>
      <c r="F73" s="3">
        <f>SUM('BIZ kWh ENTRY'!F73,'BIZ kWh ENTRY'!V73,'BIZ kWh ENTRY'!AL73,'BIZ kWh ENTRY'!BB73)</f>
        <v>0</v>
      </c>
      <c r="G73" s="3">
        <f>SUM('BIZ kWh ENTRY'!G73,'BIZ kWh ENTRY'!W73,'BIZ kWh ENTRY'!AM73,'BIZ kWh ENTRY'!BC73)</f>
        <v>0</v>
      </c>
      <c r="H73" s="3">
        <f>SUM('BIZ kWh ENTRY'!H73,'BIZ kWh ENTRY'!X73,'BIZ kWh ENTRY'!AN73,'BIZ kWh ENTRY'!BD73)</f>
        <v>0</v>
      </c>
      <c r="I73" s="3">
        <f>SUM('BIZ kWh ENTRY'!I73,'BIZ kWh ENTRY'!Y73,'BIZ kWh ENTRY'!AO73,'BIZ kWh ENTRY'!BE73)</f>
        <v>0</v>
      </c>
      <c r="J73" s="3">
        <f>SUM('BIZ kWh ENTRY'!J73,'BIZ kWh ENTRY'!Z73,'BIZ kWh ENTRY'!AP73,'BIZ kWh ENTRY'!BF73)</f>
        <v>0</v>
      </c>
      <c r="K73" s="3">
        <f>SUM('BIZ kWh ENTRY'!K73,'BIZ kWh ENTRY'!AA73,'BIZ kWh ENTRY'!AQ73,'BIZ kWh ENTRY'!BG73)</f>
        <v>0</v>
      </c>
      <c r="L73" s="3">
        <f>SUM('BIZ kWh ENTRY'!L73,'BIZ kWh ENTRY'!AB73,'BIZ kWh ENTRY'!AR73,'BIZ kWh ENTRY'!BH73)</f>
        <v>0</v>
      </c>
      <c r="M73" s="3">
        <f>SUM('BIZ kWh ENTRY'!M73,'BIZ kWh ENTRY'!AC73,'BIZ kWh ENTRY'!AS73,'BIZ kWh ENTRY'!BI73)</f>
        <v>0</v>
      </c>
      <c r="N73" s="3">
        <f>SUM('BIZ kWh ENTRY'!N73,'BIZ kWh ENTRY'!AD73,'BIZ kWh ENTRY'!AT73,'BIZ kWh ENTRY'!BJ73)</f>
        <v>0</v>
      </c>
      <c r="O73" s="67">
        <f t="shared" si="12"/>
        <v>0</v>
      </c>
    </row>
    <row r="74" spans="1:15" x14ac:dyDescent="0.25">
      <c r="A74" s="582"/>
      <c r="B74" s="11" t="s">
        <v>54</v>
      </c>
      <c r="C74" s="3">
        <f>SUM('BIZ kWh ENTRY'!C74,'BIZ kWh ENTRY'!S74,'BIZ kWh ENTRY'!AI74,'BIZ kWh ENTRY'!AY74)</f>
        <v>0</v>
      </c>
      <c r="D74" s="3">
        <f>SUM('BIZ kWh ENTRY'!D74,'BIZ kWh ENTRY'!T74,'BIZ kWh ENTRY'!AJ74,'BIZ kWh ENTRY'!AZ74)</f>
        <v>0</v>
      </c>
      <c r="E74" s="3">
        <f>SUM('BIZ kWh ENTRY'!E74,'BIZ kWh ENTRY'!U74,'BIZ kWh ENTRY'!AK74,'BIZ kWh ENTRY'!BA74)</f>
        <v>0</v>
      </c>
      <c r="F74" s="3">
        <f>SUM('BIZ kWh ENTRY'!F74,'BIZ kWh ENTRY'!V74,'BIZ kWh ENTRY'!AL74,'BIZ kWh ENTRY'!BB74)</f>
        <v>0</v>
      </c>
      <c r="G74" s="3">
        <f>SUM('BIZ kWh ENTRY'!G74,'BIZ kWh ENTRY'!W74,'BIZ kWh ENTRY'!AM74,'BIZ kWh ENTRY'!BC74)</f>
        <v>0</v>
      </c>
      <c r="H74" s="3">
        <f>SUM('BIZ kWh ENTRY'!H74,'BIZ kWh ENTRY'!X74,'BIZ kWh ENTRY'!AN74,'BIZ kWh ENTRY'!BD74)</f>
        <v>0</v>
      </c>
      <c r="I74" s="3">
        <f>SUM('BIZ kWh ENTRY'!I74,'BIZ kWh ENTRY'!Y74,'BIZ kWh ENTRY'!AO74,'BIZ kWh ENTRY'!BE74)</f>
        <v>0</v>
      </c>
      <c r="J74" s="3">
        <f>SUM('BIZ kWh ENTRY'!J74,'BIZ kWh ENTRY'!Z74,'BIZ kWh ENTRY'!AP74,'BIZ kWh ENTRY'!BF74)</f>
        <v>0</v>
      </c>
      <c r="K74" s="3">
        <f>SUM('BIZ kWh ENTRY'!K74,'BIZ kWh ENTRY'!AA74,'BIZ kWh ENTRY'!AQ74,'BIZ kWh ENTRY'!BG74)</f>
        <v>0</v>
      </c>
      <c r="L74" s="3">
        <f>SUM('BIZ kWh ENTRY'!L74,'BIZ kWh ENTRY'!AB74,'BIZ kWh ENTRY'!AR74,'BIZ kWh ENTRY'!BH74)</f>
        <v>0</v>
      </c>
      <c r="M74" s="3">
        <f>SUM('BIZ kWh ENTRY'!M74,'BIZ kWh ENTRY'!AC74,'BIZ kWh ENTRY'!AS74,'BIZ kWh ENTRY'!BI74)</f>
        <v>0</v>
      </c>
      <c r="N74" s="3">
        <f>SUM('BIZ kWh ENTRY'!N74,'BIZ kWh ENTRY'!AD74,'BIZ kWh ENTRY'!AT74,'BIZ kWh ENTRY'!BJ74)</f>
        <v>4879.6148571428575</v>
      </c>
      <c r="O74" s="67">
        <f t="shared" si="12"/>
        <v>4879.6148571428575</v>
      </c>
    </row>
    <row r="75" spans="1:15" x14ac:dyDescent="0.25">
      <c r="A75" s="582"/>
      <c r="B75" s="11" t="s">
        <v>53</v>
      </c>
      <c r="C75" s="3">
        <f>SUM('BIZ kWh ENTRY'!C75,'BIZ kWh ENTRY'!S75,'BIZ kWh ENTRY'!AI75,'BIZ kWh ENTRY'!AY75)</f>
        <v>0</v>
      </c>
      <c r="D75" s="3">
        <f>SUM('BIZ kWh ENTRY'!D75,'BIZ kWh ENTRY'!T75,'BIZ kWh ENTRY'!AJ75,'BIZ kWh ENTRY'!AZ75)</f>
        <v>142758.01192788055</v>
      </c>
      <c r="E75" s="3">
        <f>SUM('BIZ kWh ENTRY'!E75,'BIZ kWh ENTRY'!U75,'BIZ kWh ENTRY'!AK75,'BIZ kWh ENTRY'!BA75)</f>
        <v>549421.46458335582</v>
      </c>
      <c r="F75" s="3">
        <f>SUM('BIZ kWh ENTRY'!F75,'BIZ kWh ENTRY'!V75,'BIZ kWh ENTRY'!AL75,'BIZ kWh ENTRY'!BB75)</f>
        <v>251633.16036492313</v>
      </c>
      <c r="G75" s="3">
        <f>SUM('BIZ kWh ENTRY'!G75,'BIZ kWh ENTRY'!W75,'BIZ kWh ENTRY'!AM75,'BIZ kWh ENTRY'!BC75)</f>
        <v>404224.07907525176</v>
      </c>
      <c r="H75" s="3">
        <f>SUM('BIZ kWh ENTRY'!H75,'BIZ kWh ENTRY'!X75,'BIZ kWh ENTRY'!AN75,'BIZ kWh ENTRY'!BD75)</f>
        <v>361506.48587315489</v>
      </c>
      <c r="I75" s="3">
        <f>SUM('BIZ kWh ENTRY'!I75,'BIZ kWh ENTRY'!Y75,'BIZ kWh ENTRY'!AO75,'BIZ kWh ENTRY'!BE75)</f>
        <v>341812.00923365937</v>
      </c>
      <c r="J75" s="3">
        <f>SUM('BIZ kWh ENTRY'!J75,'BIZ kWh ENTRY'!Z75,'BIZ kWh ENTRY'!AP75,'BIZ kWh ENTRY'!BF75)</f>
        <v>377198.43177005911</v>
      </c>
      <c r="K75" s="3">
        <f>SUM('BIZ kWh ENTRY'!K75,'BIZ kWh ENTRY'!AA75,'BIZ kWh ENTRY'!AQ75,'BIZ kWh ENTRY'!BG75)</f>
        <v>495847.21486874495</v>
      </c>
      <c r="L75" s="3">
        <f>SUM('BIZ kWh ENTRY'!L75,'BIZ kWh ENTRY'!AB75,'BIZ kWh ENTRY'!AR75,'BIZ kWh ENTRY'!BH75)</f>
        <v>340757.49108685984</v>
      </c>
      <c r="M75" s="3">
        <f>SUM('BIZ kWh ENTRY'!M75,'BIZ kWh ENTRY'!AC75,'BIZ kWh ENTRY'!AS75,'BIZ kWh ENTRY'!BI75)</f>
        <v>874259.99032817048</v>
      </c>
      <c r="N75" s="3">
        <f>SUM('BIZ kWh ENTRY'!N75,'BIZ kWh ENTRY'!AD75,'BIZ kWh ENTRY'!AT75,'BIZ kWh ENTRY'!BJ75)</f>
        <v>1493450.8496672772</v>
      </c>
      <c r="O75" s="67">
        <f t="shared" si="12"/>
        <v>5632869.1887793373</v>
      </c>
    </row>
    <row r="76" spans="1:15" x14ac:dyDescent="0.25">
      <c r="A76" s="582"/>
      <c r="B76" s="11" t="s">
        <v>52</v>
      </c>
      <c r="C76" s="3">
        <f>SUM('BIZ kWh ENTRY'!C76,'BIZ kWh ENTRY'!S76,'BIZ kWh ENTRY'!AI76,'BIZ kWh ENTRY'!AY76)</f>
        <v>0</v>
      </c>
      <c r="D76" s="3">
        <f>SUM('BIZ kWh ENTRY'!D76,'BIZ kWh ENTRY'!T76,'BIZ kWh ENTRY'!AJ76,'BIZ kWh ENTRY'!AZ76)</f>
        <v>0</v>
      </c>
      <c r="E76" s="3">
        <f>SUM('BIZ kWh ENTRY'!E76,'BIZ kWh ENTRY'!U76,'BIZ kWh ENTRY'!AK76,'BIZ kWh ENTRY'!BA76)</f>
        <v>0</v>
      </c>
      <c r="F76" s="3">
        <f>SUM('BIZ kWh ENTRY'!F76,'BIZ kWh ENTRY'!V76,'BIZ kWh ENTRY'!AL76,'BIZ kWh ENTRY'!BB76)</f>
        <v>0</v>
      </c>
      <c r="G76" s="3">
        <f>SUM('BIZ kWh ENTRY'!G76,'BIZ kWh ENTRY'!W76,'BIZ kWh ENTRY'!AM76,'BIZ kWh ENTRY'!BC76)</f>
        <v>4291.3080746888827</v>
      </c>
      <c r="H76" s="3">
        <f>SUM('BIZ kWh ENTRY'!H76,'BIZ kWh ENTRY'!X76,'BIZ kWh ENTRY'!AN76,'BIZ kWh ENTRY'!BD76)</f>
        <v>0</v>
      </c>
      <c r="I76" s="3">
        <f>SUM('BIZ kWh ENTRY'!I76,'BIZ kWh ENTRY'!Y76,'BIZ kWh ENTRY'!AO76,'BIZ kWh ENTRY'!BE76)</f>
        <v>0</v>
      </c>
      <c r="J76" s="3">
        <f>SUM('BIZ kWh ENTRY'!J76,'BIZ kWh ENTRY'!Z76,'BIZ kWh ENTRY'!AP76,'BIZ kWh ENTRY'!BF76)</f>
        <v>0</v>
      </c>
      <c r="K76" s="3">
        <f>SUM('BIZ kWh ENTRY'!K76,'BIZ kWh ENTRY'!AA76,'BIZ kWh ENTRY'!AQ76,'BIZ kWh ENTRY'!BG76)</f>
        <v>0</v>
      </c>
      <c r="L76" s="3">
        <f>SUM('BIZ kWh ENTRY'!L76,'BIZ kWh ENTRY'!AB76,'BIZ kWh ENTRY'!AR76,'BIZ kWh ENTRY'!BH76)</f>
        <v>0</v>
      </c>
      <c r="M76" s="3">
        <f>SUM('BIZ kWh ENTRY'!M76,'BIZ kWh ENTRY'!AC76,'BIZ kWh ENTRY'!AS76,'BIZ kWh ENTRY'!BI76)</f>
        <v>5721.7440995851766</v>
      </c>
      <c r="N76" s="3">
        <f>SUM('BIZ kWh ENTRY'!N76,'BIZ kWh ENTRY'!AD76,'BIZ kWh ENTRY'!AT76,'BIZ kWh ENTRY'!BJ76)</f>
        <v>7729.676606928042</v>
      </c>
      <c r="O76" s="67">
        <f t="shared" si="12"/>
        <v>17742.728781202102</v>
      </c>
    </row>
    <row r="77" spans="1:15" x14ac:dyDescent="0.25">
      <c r="A77" s="582"/>
      <c r="B77" s="11" t="s">
        <v>51</v>
      </c>
      <c r="C77" s="3">
        <f>SUM('BIZ kWh ENTRY'!C77,'BIZ kWh ENTRY'!S77,'BIZ kWh ENTRY'!AI77,'BIZ kWh ENTRY'!AY77)</f>
        <v>0</v>
      </c>
      <c r="D77" s="3">
        <f>SUM('BIZ kWh ENTRY'!D77,'BIZ kWh ENTRY'!T77,'BIZ kWh ENTRY'!AJ77,'BIZ kWh ENTRY'!AZ77)</f>
        <v>0</v>
      </c>
      <c r="E77" s="3">
        <f>SUM('BIZ kWh ENTRY'!E77,'BIZ kWh ENTRY'!U77,'BIZ kWh ENTRY'!AK77,'BIZ kWh ENTRY'!BA77)</f>
        <v>0</v>
      </c>
      <c r="F77" s="3">
        <f>SUM('BIZ kWh ENTRY'!F77,'BIZ kWh ENTRY'!V77,'BIZ kWh ENTRY'!AL77,'BIZ kWh ENTRY'!BB77)</f>
        <v>0</v>
      </c>
      <c r="G77" s="3">
        <f>SUM('BIZ kWh ENTRY'!G77,'BIZ kWh ENTRY'!W77,'BIZ kWh ENTRY'!AM77,'BIZ kWh ENTRY'!BC77)</f>
        <v>0</v>
      </c>
      <c r="H77" s="3">
        <f>SUM('BIZ kWh ENTRY'!H77,'BIZ kWh ENTRY'!X77,'BIZ kWh ENTRY'!AN77,'BIZ kWh ENTRY'!BD77)</f>
        <v>0</v>
      </c>
      <c r="I77" s="3">
        <f>SUM('BIZ kWh ENTRY'!I77,'BIZ kWh ENTRY'!Y77,'BIZ kWh ENTRY'!AO77,'BIZ kWh ENTRY'!BE77)</f>
        <v>0</v>
      </c>
      <c r="J77" s="3">
        <f>SUM('BIZ kWh ENTRY'!J77,'BIZ kWh ENTRY'!Z77,'BIZ kWh ENTRY'!AP77,'BIZ kWh ENTRY'!BF77)</f>
        <v>0</v>
      </c>
      <c r="K77" s="3">
        <f>SUM('BIZ kWh ENTRY'!K77,'BIZ kWh ENTRY'!AA77,'BIZ kWh ENTRY'!AQ77,'BIZ kWh ENTRY'!BG77)</f>
        <v>0</v>
      </c>
      <c r="L77" s="3">
        <f>SUM('BIZ kWh ENTRY'!L77,'BIZ kWh ENTRY'!AB77,'BIZ kWh ENTRY'!AR77,'BIZ kWh ENTRY'!BH77)</f>
        <v>0</v>
      </c>
      <c r="M77" s="3">
        <f>SUM('BIZ kWh ENTRY'!M77,'BIZ kWh ENTRY'!AC77,'BIZ kWh ENTRY'!AS77,'BIZ kWh ENTRY'!BI77)</f>
        <v>0</v>
      </c>
      <c r="N77" s="3">
        <f>SUM('BIZ kWh ENTRY'!N77,'BIZ kWh ENTRY'!AD77,'BIZ kWh ENTRY'!AT77,'BIZ kWh ENTRY'!BJ77)</f>
        <v>0</v>
      </c>
      <c r="O77" s="67">
        <f t="shared" si="12"/>
        <v>0</v>
      </c>
    </row>
    <row r="78" spans="1:15" x14ac:dyDescent="0.25">
      <c r="A78" s="582"/>
      <c r="B78" s="11" t="s">
        <v>50</v>
      </c>
      <c r="C78" s="3">
        <f>SUM('BIZ kWh ENTRY'!C78,'BIZ kWh ENTRY'!S78,'BIZ kWh ENTRY'!AI78,'BIZ kWh ENTRY'!AY78)</f>
        <v>0</v>
      </c>
      <c r="D78" s="3">
        <f>SUM('BIZ kWh ENTRY'!D78,'BIZ kWh ENTRY'!T78,'BIZ kWh ENTRY'!AJ78,'BIZ kWh ENTRY'!AZ78)</f>
        <v>0</v>
      </c>
      <c r="E78" s="3">
        <f>SUM('BIZ kWh ENTRY'!E78,'BIZ kWh ENTRY'!U78,'BIZ kWh ENTRY'!AK78,'BIZ kWh ENTRY'!BA78)</f>
        <v>0</v>
      </c>
      <c r="F78" s="3">
        <f>SUM('BIZ kWh ENTRY'!F78,'BIZ kWh ENTRY'!V78,'BIZ kWh ENTRY'!AL78,'BIZ kWh ENTRY'!BB78)</f>
        <v>0</v>
      </c>
      <c r="G78" s="3">
        <f>SUM('BIZ kWh ENTRY'!G78,'BIZ kWh ENTRY'!W78,'BIZ kWh ENTRY'!AM78,'BIZ kWh ENTRY'!BC78)</f>
        <v>0</v>
      </c>
      <c r="H78" s="3">
        <f>SUM('BIZ kWh ENTRY'!H78,'BIZ kWh ENTRY'!X78,'BIZ kWh ENTRY'!AN78,'BIZ kWh ENTRY'!BD78)</f>
        <v>0</v>
      </c>
      <c r="I78" s="3">
        <f>SUM('BIZ kWh ENTRY'!I78,'BIZ kWh ENTRY'!Y78,'BIZ kWh ENTRY'!AO78,'BIZ kWh ENTRY'!BE78)</f>
        <v>0</v>
      </c>
      <c r="J78" s="3">
        <f>SUM('BIZ kWh ENTRY'!J78,'BIZ kWh ENTRY'!Z78,'BIZ kWh ENTRY'!AP78,'BIZ kWh ENTRY'!BF78)</f>
        <v>0</v>
      </c>
      <c r="K78" s="3">
        <f>SUM('BIZ kWh ENTRY'!K78,'BIZ kWh ENTRY'!AA78,'BIZ kWh ENTRY'!AQ78,'BIZ kWh ENTRY'!BG78)</f>
        <v>0</v>
      </c>
      <c r="L78" s="3">
        <f>SUM('BIZ kWh ENTRY'!L78,'BIZ kWh ENTRY'!AB78,'BIZ kWh ENTRY'!AR78,'BIZ kWh ENTRY'!BH78)</f>
        <v>0</v>
      </c>
      <c r="M78" s="3">
        <f>SUM('BIZ kWh ENTRY'!M78,'BIZ kWh ENTRY'!AC78,'BIZ kWh ENTRY'!AS78,'BIZ kWh ENTRY'!BI78)</f>
        <v>0</v>
      </c>
      <c r="N78" s="3">
        <f>SUM('BIZ kWh ENTRY'!N78,'BIZ kWh ENTRY'!AD78,'BIZ kWh ENTRY'!AT78,'BIZ kWh ENTRY'!BJ78)</f>
        <v>0</v>
      </c>
      <c r="O78" s="67">
        <f t="shared" si="12"/>
        <v>0</v>
      </c>
    </row>
    <row r="79" spans="1:15" x14ac:dyDescent="0.25">
      <c r="A79" s="582"/>
      <c r="B79" s="11" t="s">
        <v>49</v>
      </c>
      <c r="C79" s="3">
        <f>SUM('BIZ kWh ENTRY'!C79,'BIZ kWh ENTRY'!S79,'BIZ kWh ENTRY'!AI79,'BIZ kWh ENTRY'!AY79)</f>
        <v>0</v>
      </c>
      <c r="D79" s="3">
        <f>SUM('BIZ kWh ENTRY'!D79,'BIZ kWh ENTRY'!T79,'BIZ kWh ENTRY'!AJ79,'BIZ kWh ENTRY'!AZ79)</f>
        <v>0</v>
      </c>
      <c r="E79" s="3">
        <f>SUM('BIZ kWh ENTRY'!E79,'BIZ kWh ENTRY'!U79,'BIZ kWh ENTRY'!AK79,'BIZ kWh ENTRY'!BA79)</f>
        <v>0</v>
      </c>
      <c r="F79" s="3">
        <f>SUM('BIZ kWh ENTRY'!F79,'BIZ kWh ENTRY'!V79,'BIZ kWh ENTRY'!AL79,'BIZ kWh ENTRY'!BB79)</f>
        <v>0</v>
      </c>
      <c r="G79" s="3">
        <f>SUM('BIZ kWh ENTRY'!G79,'BIZ kWh ENTRY'!W79,'BIZ kWh ENTRY'!AM79,'BIZ kWh ENTRY'!BC79)</f>
        <v>4227</v>
      </c>
      <c r="H79" s="3">
        <f>SUM('BIZ kWh ENTRY'!H79,'BIZ kWh ENTRY'!X79,'BIZ kWh ENTRY'!AN79,'BIZ kWh ENTRY'!BD79)</f>
        <v>0</v>
      </c>
      <c r="I79" s="3">
        <f>SUM('BIZ kWh ENTRY'!I79,'BIZ kWh ENTRY'!Y79,'BIZ kWh ENTRY'!AO79,'BIZ kWh ENTRY'!BE79)</f>
        <v>0</v>
      </c>
      <c r="J79" s="3">
        <f>SUM('BIZ kWh ENTRY'!J79,'BIZ kWh ENTRY'!Z79,'BIZ kWh ENTRY'!AP79,'BIZ kWh ENTRY'!BF79)</f>
        <v>0</v>
      </c>
      <c r="K79" s="3">
        <f>SUM('BIZ kWh ENTRY'!K79,'BIZ kWh ENTRY'!AA79,'BIZ kWh ENTRY'!AQ79,'BIZ kWh ENTRY'!BG79)</f>
        <v>169877.16496415879</v>
      </c>
      <c r="L79" s="3">
        <f>SUM('BIZ kWh ENTRY'!L79,'BIZ kWh ENTRY'!AB79,'BIZ kWh ENTRY'!AR79,'BIZ kWh ENTRY'!BH79)</f>
        <v>32624.213879173651</v>
      </c>
      <c r="M79" s="3">
        <f>SUM('BIZ kWh ENTRY'!M79,'BIZ kWh ENTRY'!AC79,'BIZ kWh ENTRY'!AS79,'BIZ kWh ENTRY'!BI79)</f>
        <v>0</v>
      </c>
      <c r="N79" s="3">
        <f>SUM('BIZ kWh ENTRY'!N79,'BIZ kWh ENTRY'!AD79,'BIZ kWh ENTRY'!AT79,'BIZ kWh ENTRY'!BJ79)</f>
        <v>64267.039582079407</v>
      </c>
      <c r="O79" s="67">
        <f t="shared" si="12"/>
        <v>270995.41842541186</v>
      </c>
    </row>
    <row r="80" spans="1:15" ht="15.75" thickBot="1" x14ac:dyDescent="0.3">
      <c r="A80" s="583"/>
      <c r="B80" s="11" t="s">
        <v>48</v>
      </c>
      <c r="C80" s="3">
        <f>SUM('BIZ kWh ENTRY'!C80,'BIZ kWh ENTRY'!S80,'BIZ kWh ENTRY'!AI80,'BIZ kWh ENTRY'!AY80)</f>
        <v>0</v>
      </c>
      <c r="D80" s="3">
        <f>SUM('BIZ kWh ENTRY'!D80,'BIZ kWh ENTRY'!T80,'BIZ kWh ENTRY'!AJ80,'BIZ kWh ENTRY'!AZ80)</f>
        <v>0</v>
      </c>
      <c r="E80" s="3">
        <f>SUM('BIZ kWh ENTRY'!E80,'BIZ kWh ENTRY'!U80,'BIZ kWh ENTRY'!AK80,'BIZ kWh ENTRY'!BA80)</f>
        <v>0</v>
      </c>
      <c r="F80" s="3">
        <f>SUM('BIZ kWh ENTRY'!F80,'BIZ kWh ENTRY'!V80,'BIZ kWh ENTRY'!AL80,'BIZ kWh ENTRY'!BB80)</f>
        <v>0</v>
      </c>
      <c r="G80" s="3">
        <f>SUM('BIZ kWh ENTRY'!G80,'BIZ kWh ENTRY'!W80,'BIZ kWh ENTRY'!AM80,'BIZ kWh ENTRY'!BC80)</f>
        <v>0</v>
      </c>
      <c r="H80" s="3">
        <f>SUM('BIZ kWh ENTRY'!H80,'BIZ kWh ENTRY'!X80,'BIZ kWh ENTRY'!AN80,'BIZ kWh ENTRY'!BD80)</f>
        <v>0</v>
      </c>
      <c r="I80" s="3">
        <f>SUM('BIZ kWh ENTRY'!I80,'BIZ kWh ENTRY'!Y80,'BIZ kWh ENTRY'!AO80,'BIZ kWh ENTRY'!BE80)</f>
        <v>0</v>
      </c>
      <c r="J80" s="3">
        <f>SUM('BIZ kWh ENTRY'!J80,'BIZ kWh ENTRY'!Z80,'BIZ kWh ENTRY'!AP80,'BIZ kWh ENTRY'!BF80)</f>
        <v>0</v>
      </c>
      <c r="K80" s="3">
        <f>SUM('BIZ kWh ENTRY'!K80,'BIZ kWh ENTRY'!AA80,'BIZ kWh ENTRY'!AQ80,'BIZ kWh ENTRY'!BG80)</f>
        <v>0</v>
      </c>
      <c r="L80" s="3">
        <f>SUM('BIZ kWh ENTRY'!L80,'BIZ kWh ENTRY'!AB80,'BIZ kWh ENTRY'!AR80,'BIZ kWh ENTRY'!BH80)</f>
        <v>0</v>
      </c>
      <c r="M80" s="3">
        <f>SUM('BIZ kWh ENTRY'!M80,'BIZ kWh ENTRY'!AC80,'BIZ kWh ENTRY'!AS80,'BIZ kWh ENTRY'!BI80)</f>
        <v>0</v>
      </c>
      <c r="N80" s="3">
        <f>SUM('BIZ kWh ENTRY'!N80,'BIZ kWh ENTRY'!AD80,'BIZ kWh ENTRY'!AT80,'BIZ kWh ENTRY'!BJ80)</f>
        <v>0</v>
      </c>
      <c r="O80" s="67">
        <f t="shared" si="12"/>
        <v>0</v>
      </c>
    </row>
    <row r="81" spans="1:15" ht="15.75" thickBot="1" x14ac:dyDescent="0.3">
      <c r="A81" s="71"/>
      <c r="B81" s="177" t="s">
        <v>42</v>
      </c>
      <c r="C81" s="178">
        <f t="shared" ref="C81:N81" si="13">SUM(C68:C80)</f>
        <v>0</v>
      </c>
      <c r="D81" s="178">
        <f t="shared" si="13"/>
        <v>142758.01192788055</v>
      </c>
      <c r="E81" s="178">
        <f t="shared" si="13"/>
        <v>549421.46458335582</v>
      </c>
      <c r="F81" s="178">
        <f t="shared" si="13"/>
        <v>251633.16036492313</v>
      </c>
      <c r="G81" s="178">
        <f t="shared" si="13"/>
        <v>412742.38714994065</v>
      </c>
      <c r="H81" s="178">
        <f t="shared" si="13"/>
        <v>361506.48587315489</v>
      </c>
      <c r="I81" s="178">
        <f t="shared" si="13"/>
        <v>341812.00923365937</v>
      </c>
      <c r="J81" s="178">
        <f t="shared" si="13"/>
        <v>377198.43177005911</v>
      </c>
      <c r="K81" s="178">
        <f t="shared" si="13"/>
        <v>665724.37983290374</v>
      </c>
      <c r="L81" s="178">
        <f t="shared" si="13"/>
        <v>377197.31244734407</v>
      </c>
      <c r="M81" s="178">
        <f t="shared" si="13"/>
        <v>896544.47080527607</v>
      </c>
      <c r="N81" s="178">
        <f t="shared" si="13"/>
        <v>1578802.945418623</v>
      </c>
      <c r="O81" s="70">
        <f t="shared" si="12"/>
        <v>5955341.0594071206</v>
      </c>
    </row>
    <row r="82" spans="1:15" ht="21.75" thickBot="1" x14ac:dyDescent="0.4">
      <c r="A82" s="73"/>
    </row>
    <row r="83" spans="1:15" ht="21.75" thickBot="1" x14ac:dyDescent="0.4">
      <c r="A83" s="73"/>
      <c r="B83" s="173" t="s">
        <v>35</v>
      </c>
      <c r="C83" s="174">
        <f>C$3</f>
        <v>45292</v>
      </c>
      <c r="D83" s="174">
        <f t="shared" ref="D83:N83" si="14">D$3</f>
        <v>45323</v>
      </c>
      <c r="E83" s="174">
        <f t="shared" si="14"/>
        <v>45352</v>
      </c>
      <c r="F83" s="174">
        <f t="shared" si="14"/>
        <v>45383</v>
      </c>
      <c r="G83" s="174">
        <f t="shared" si="14"/>
        <v>45413</v>
      </c>
      <c r="H83" s="174">
        <f t="shared" si="14"/>
        <v>45444</v>
      </c>
      <c r="I83" s="174">
        <f t="shared" si="14"/>
        <v>45474</v>
      </c>
      <c r="J83" s="174">
        <f t="shared" si="14"/>
        <v>45505</v>
      </c>
      <c r="K83" s="174">
        <f t="shared" si="14"/>
        <v>45536</v>
      </c>
      <c r="L83" s="174">
        <f t="shared" si="14"/>
        <v>45566</v>
      </c>
      <c r="M83" s="174">
        <f t="shared" si="14"/>
        <v>45597</v>
      </c>
      <c r="N83" s="174" t="str">
        <f t="shared" si="14"/>
        <v>Dec-24 +</v>
      </c>
      <c r="O83" s="175" t="s">
        <v>33</v>
      </c>
    </row>
    <row r="84" spans="1:15" ht="15" customHeight="1" x14ac:dyDescent="0.25">
      <c r="A84" s="575" t="s">
        <v>63</v>
      </c>
      <c r="B84" s="11" t="s">
        <v>60</v>
      </c>
      <c r="C84" s="3">
        <f>SUM('BIZ kWh ENTRY'!C84,'BIZ kWh ENTRY'!S84,'BIZ kWh ENTRY'!AI84,'BIZ kWh ENTRY'!AY84)</f>
        <v>0</v>
      </c>
      <c r="D84" s="3">
        <f>SUM('BIZ kWh ENTRY'!D84,'BIZ kWh ENTRY'!T84,'BIZ kWh ENTRY'!AJ84,'BIZ kWh ENTRY'!AZ84)</f>
        <v>0</v>
      </c>
      <c r="E84" s="3">
        <f>SUM('BIZ kWh ENTRY'!E84,'BIZ kWh ENTRY'!U84,'BIZ kWh ENTRY'!AK84,'BIZ kWh ENTRY'!BA84)</f>
        <v>55707.77240404598</v>
      </c>
      <c r="F84" s="3">
        <f>SUM('BIZ kWh ENTRY'!F84,'BIZ kWh ENTRY'!V84,'BIZ kWh ENTRY'!AL84,'BIZ kWh ENTRY'!BB84)</f>
        <v>0</v>
      </c>
      <c r="G84" s="3">
        <f>SUM('BIZ kWh ENTRY'!G84,'BIZ kWh ENTRY'!W84,'BIZ kWh ENTRY'!AM84,'BIZ kWh ENTRY'!BC84)</f>
        <v>0</v>
      </c>
      <c r="H84" s="3">
        <f>SUM('BIZ kWh ENTRY'!H84,'BIZ kWh ENTRY'!X84,'BIZ kWh ENTRY'!AN84,'BIZ kWh ENTRY'!BD84)</f>
        <v>351660.40174313844</v>
      </c>
      <c r="I84" s="3">
        <f>SUM('BIZ kWh ENTRY'!I84,'BIZ kWh ENTRY'!Y84,'BIZ kWh ENTRY'!AO84,'BIZ kWh ENTRY'!BE84)</f>
        <v>0</v>
      </c>
      <c r="J84" s="3">
        <f>SUM('BIZ kWh ENTRY'!J84,'BIZ kWh ENTRY'!Z84,'BIZ kWh ENTRY'!AP84,'BIZ kWh ENTRY'!BF84)</f>
        <v>0</v>
      </c>
      <c r="K84" s="3">
        <f>SUM('BIZ kWh ENTRY'!K84,'BIZ kWh ENTRY'!AA84,'BIZ kWh ENTRY'!AQ84,'BIZ kWh ENTRY'!BG84)</f>
        <v>0</v>
      </c>
      <c r="L84" s="3">
        <f>SUM('BIZ kWh ENTRY'!L84,'BIZ kWh ENTRY'!AB84,'BIZ kWh ENTRY'!AR84,'BIZ kWh ENTRY'!BH84)</f>
        <v>0</v>
      </c>
      <c r="M84" s="3">
        <f>SUM('BIZ kWh ENTRY'!M84,'BIZ kWh ENTRY'!AC84,'BIZ kWh ENTRY'!AS84,'BIZ kWh ENTRY'!BI84)</f>
        <v>30750.2226607997</v>
      </c>
      <c r="N84" s="3">
        <f>SUM('BIZ kWh ENTRY'!N84,'BIZ kWh ENTRY'!AD84,'BIZ kWh ENTRY'!AT84,'BIZ kWh ENTRY'!BJ84)</f>
        <v>269939.70686219318</v>
      </c>
      <c r="O84" s="67">
        <f t="shared" ref="O84:O97" si="15">SUM(C84:N84)</f>
        <v>708058.10367017728</v>
      </c>
    </row>
    <row r="85" spans="1:15" x14ac:dyDescent="0.25">
      <c r="A85" s="576"/>
      <c r="B85" s="12" t="s">
        <v>59</v>
      </c>
      <c r="C85" s="3">
        <f>SUM('BIZ kWh ENTRY'!C85,'BIZ kWh ENTRY'!S85,'BIZ kWh ENTRY'!AI85,'BIZ kWh ENTRY'!AY85)</f>
        <v>0</v>
      </c>
      <c r="D85" s="3">
        <f>SUM('BIZ kWh ENTRY'!D85,'BIZ kWh ENTRY'!T85,'BIZ kWh ENTRY'!AJ85,'BIZ kWh ENTRY'!AZ85)</f>
        <v>0</v>
      </c>
      <c r="E85" s="3">
        <f>SUM('BIZ kWh ENTRY'!E85,'BIZ kWh ENTRY'!U85,'BIZ kWh ENTRY'!AK85,'BIZ kWh ENTRY'!BA85)</f>
        <v>0</v>
      </c>
      <c r="F85" s="3">
        <f>SUM('BIZ kWh ENTRY'!F85,'BIZ kWh ENTRY'!V85,'BIZ kWh ENTRY'!AL85,'BIZ kWh ENTRY'!BB85)</f>
        <v>0</v>
      </c>
      <c r="G85" s="3">
        <f>SUM('BIZ kWh ENTRY'!G85,'BIZ kWh ENTRY'!W85,'BIZ kWh ENTRY'!AM85,'BIZ kWh ENTRY'!BC85)</f>
        <v>0</v>
      </c>
      <c r="H85" s="3">
        <f>SUM('BIZ kWh ENTRY'!H85,'BIZ kWh ENTRY'!X85,'BIZ kWh ENTRY'!AN85,'BIZ kWh ENTRY'!BD85)</f>
        <v>0</v>
      </c>
      <c r="I85" s="3">
        <f>SUM('BIZ kWh ENTRY'!I85,'BIZ kWh ENTRY'!Y85,'BIZ kWh ENTRY'!AO85,'BIZ kWh ENTRY'!BE85)</f>
        <v>0</v>
      </c>
      <c r="J85" s="3">
        <f>SUM('BIZ kWh ENTRY'!J85,'BIZ kWh ENTRY'!Z85,'BIZ kWh ENTRY'!AP85,'BIZ kWh ENTRY'!BF85)</f>
        <v>0</v>
      </c>
      <c r="K85" s="3">
        <f>SUM('BIZ kWh ENTRY'!K85,'BIZ kWh ENTRY'!AA85,'BIZ kWh ENTRY'!AQ85,'BIZ kWh ENTRY'!BG85)</f>
        <v>0</v>
      </c>
      <c r="L85" s="3">
        <f>SUM('BIZ kWh ENTRY'!L85,'BIZ kWh ENTRY'!AB85,'BIZ kWh ENTRY'!AR85,'BIZ kWh ENTRY'!BH85)</f>
        <v>0</v>
      </c>
      <c r="M85" s="3">
        <f>SUM('BIZ kWh ENTRY'!M85,'BIZ kWh ENTRY'!AC85,'BIZ kWh ENTRY'!AS85,'BIZ kWh ENTRY'!BI85)</f>
        <v>0</v>
      </c>
      <c r="N85" s="3">
        <f>SUM('BIZ kWh ENTRY'!N85,'BIZ kWh ENTRY'!AD85,'BIZ kWh ENTRY'!AT85,'BIZ kWh ENTRY'!BJ85)</f>
        <v>0</v>
      </c>
      <c r="O85" s="67">
        <f t="shared" si="15"/>
        <v>0</v>
      </c>
    </row>
    <row r="86" spans="1:15" x14ac:dyDescent="0.25">
      <c r="A86" s="576"/>
      <c r="B86" s="11" t="s">
        <v>58</v>
      </c>
      <c r="C86" s="3">
        <f>SUM('BIZ kWh ENTRY'!C86,'BIZ kWh ENTRY'!S86,'BIZ kWh ENTRY'!AI86,'BIZ kWh ENTRY'!AY86)</f>
        <v>0</v>
      </c>
      <c r="D86" s="3">
        <f>SUM('BIZ kWh ENTRY'!D86,'BIZ kWh ENTRY'!T86,'BIZ kWh ENTRY'!AJ86,'BIZ kWh ENTRY'!AZ86)</f>
        <v>0</v>
      </c>
      <c r="E86" s="3">
        <f>SUM('BIZ kWh ENTRY'!E86,'BIZ kWh ENTRY'!U86,'BIZ kWh ENTRY'!AK86,'BIZ kWh ENTRY'!BA86)</f>
        <v>0</v>
      </c>
      <c r="F86" s="3">
        <f>SUM('BIZ kWh ENTRY'!F86,'BIZ kWh ENTRY'!V86,'BIZ kWh ENTRY'!AL86,'BIZ kWh ENTRY'!BB86)</f>
        <v>21395.670508517294</v>
      </c>
      <c r="G86" s="3">
        <f>SUM('BIZ kWh ENTRY'!G86,'BIZ kWh ENTRY'!W86,'BIZ kWh ENTRY'!AM86,'BIZ kWh ENTRY'!BC86)</f>
        <v>22115</v>
      </c>
      <c r="H86" s="3">
        <f>SUM('BIZ kWh ENTRY'!H86,'BIZ kWh ENTRY'!X86,'BIZ kWh ENTRY'!AN86,'BIZ kWh ENTRY'!BD86)</f>
        <v>0</v>
      </c>
      <c r="I86" s="3">
        <f>SUM('BIZ kWh ENTRY'!I86,'BIZ kWh ENTRY'!Y86,'BIZ kWh ENTRY'!AO86,'BIZ kWh ENTRY'!BE86)</f>
        <v>0</v>
      </c>
      <c r="J86" s="3">
        <f>SUM('BIZ kWh ENTRY'!J86,'BIZ kWh ENTRY'!Z86,'BIZ kWh ENTRY'!AP86,'BIZ kWh ENTRY'!BF86)</f>
        <v>24099.569397656582</v>
      </c>
      <c r="K86" s="3">
        <f>SUM('BIZ kWh ENTRY'!K86,'BIZ kWh ENTRY'!AA86,'BIZ kWh ENTRY'!AQ86,'BIZ kWh ENTRY'!BG86)</f>
        <v>13334.915633827812</v>
      </c>
      <c r="L86" s="3">
        <f>SUM('BIZ kWh ENTRY'!L86,'BIZ kWh ENTRY'!AB86,'BIZ kWh ENTRY'!AR86,'BIZ kWh ENTRY'!BH86)</f>
        <v>12050.294483686726</v>
      </c>
      <c r="M86" s="3">
        <f>SUM('BIZ kWh ENTRY'!M86,'BIZ kWh ENTRY'!AC86,'BIZ kWh ENTRY'!AS86,'BIZ kWh ENTRY'!BI86)</f>
        <v>74201.823250728223</v>
      </c>
      <c r="N86" s="3">
        <f>SUM('BIZ kWh ENTRY'!N86,'BIZ kWh ENTRY'!AD86,'BIZ kWh ENTRY'!AT86,'BIZ kWh ENTRY'!BJ86)</f>
        <v>29174.636065698243</v>
      </c>
      <c r="O86" s="67">
        <f t="shared" si="15"/>
        <v>196371.90934011486</v>
      </c>
    </row>
    <row r="87" spans="1:15" x14ac:dyDescent="0.25">
      <c r="A87" s="576"/>
      <c r="B87" s="11" t="s">
        <v>57</v>
      </c>
      <c r="C87" s="3">
        <f>SUM('BIZ kWh ENTRY'!C87,'BIZ kWh ENTRY'!S87,'BIZ kWh ENTRY'!AI87,'BIZ kWh ENTRY'!AY87)</f>
        <v>0</v>
      </c>
      <c r="D87" s="3">
        <f>SUM('BIZ kWh ENTRY'!D87,'BIZ kWh ENTRY'!T87,'BIZ kWh ENTRY'!AJ87,'BIZ kWh ENTRY'!AZ87)</f>
        <v>108968.94750416839</v>
      </c>
      <c r="E87" s="3">
        <f>SUM('BIZ kWh ENTRY'!E87,'BIZ kWh ENTRY'!U87,'BIZ kWh ENTRY'!AK87,'BIZ kWh ENTRY'!BA87)</f>
        <v>353830.81238505489</v>
      </c>
      <c r="F87" s="3">
        <f>SUM('BIZ kWh ENTRY'!F87,'BIZ kWh ENTRY'!V87,'BIZ kWh ENTRY'!AL87,'BIZ kWh ENTRY'!BB87)</f>
        <v>221560.61547236948</v>
      </c>
      <c r="G87" s="3">
        <f>SUM('BIZ kWh ENTRY'!G87,'BIZ kWh ENTRY'!W87,'BIZ kWh ENTRY'!AM87,'BIZ kWh ENTRY'!BC87)</f>
        <v>276723.51955361926</v>
      </c>
      <c r="H87" s="3">
        <f>SUM('BIZ kWh ENTRY'!H87,'BIZ kWh ENTRY'!X87,'BIZ kWh ENTRY'!AN87,'BIZ kWh ENTRY'!BD87)</f>
        <v>480535.41403317271</v>
      </c>
      <c r="I87" s="3">
        <f>SUM('BIZ kWh ENTRY'!I87,'BIZ kWh ENTRY'!Y87,'BIZ kWh ENTRY'!AO87,'BIZ kWh ENTRY'!BE87)</f>
        <v>193261.77669971794</v>
      </c>
      <c r="J87" s="3">
        <f>SUM('BIZ kWh ENTRY'!J87,'BIZ kWh ENTRY'!Z87,'BIZ kWh ENTRY'!AP87,'BIZ kWh ENTRY'!BF87)</f>
        <v>266403.9023555945</v>
      </c>
      <c r="K87" s="3">
        <f>SUM('BIZ kWh ENTRY'!K87,'BIZ kWh ENTRY'!AA87,'BIZ kWh ENTRY'!AQ87,'BIZ kWh ENTRY'!BG87)</f>
        <v>982189.03807218873</v>
      </c>
      <c r="L87" s="3">
        <f>SUM('BIZ kWh ENTRY'!L87,'BIZ kWh ENTRY'!AB87,'BIZ kWh ENTRY'!AR87,'BIZ kWh ENTRY'!BH87)</f>
        <v>978672.41177489934</v>
      </c>
      <c r="M87" s="3">
        <f>SUM('BIZ kWh ENTRY'!M87,'BIZ kWh ENTRY'!AC87,'BIZ kWh ENTRY'!AS87,'BIZ kWh ENTRY'!BI87)</f>
        <v>1048905.3636004061</v>
      </c>
      <c r="N87" s="3">
        <f>SUM('BIZ kWh ENTRY'!N87,'BIZ kWh ENTRY'!AD87,'BIZ kWh ENTRY'!AT87,'BIZ kWh ENTRY'!BJ87)</f>
        <v>2147660.3745092517</v>
      </c>
      <c r="O87" s="67">
        <f t="shared" si="15"/>
        <v>7058712.175960443</v>
      </c>
    </row>
    <row r="88" spans="1:15" x14ac:dyDescent="0.25">
      <c r="A88" s="576"/>
      <c r="B88" s="12" t="s">
        <v>56</v>
      </c>
      <c r="C88" s="3">
        <f>SUM('BIZ kWh ENTRY'!C88,'BIZ kWh ENTRY'!S88,'BIZ kWh ENTRY'!AI88,'BIZ kWh ENTRY'!AY88)</f>
        <v>0</v>
      </c>
      <c r="D88" s="3">
        <f>SUM('BIZ kWh ENTRY'!D88,'BIZ kWh ENTRY'!T88,'BIZ kWh ENTRY'!AJ88,'BIZ kWh ENTRY'!AZ88)</f>
        <v>0</v>
      </c>
      <c r="E88" s="3">
        <f>SUM('BIZ kWh ENTRY'!E88,'BIZ kWh ENTRY'!U88,'BIZ kWh ENTRY'!AK88,'BIZ kWh ENTRY'!BA88)</f>
        <v>0</v>
      </c>
      <c r="F88" s="3">
        <f>SUM('BIZ kWh ENTRY'!F88,'BIZ kWh ENTRY'!V88,'BIZ kWh ENTRY'!AL88,'BIZ kWh ENTRY'!BB88)</f>
        <v>0</v>
      </c>
      <c r="G88" s="3">
        <f>SUM('BIZ kWh ENTRY'!G88,'BIZ kWh ENTRY'!W88,'BIZ kWh ENTRY'!AM88,'BIZ kWh ENTRY'!BC88)</f>
        <v>0</v>
      </c>
      <c r="H88" s="3">
        <f>SUM('BIZ kWh ENTRY'!H88,'BIZ kWh ENTRY'!X88,'BIZ kWh ENTRY'!AN88,'BIZ kWh ENTRY'!BD88)</f>
        <v>0</v>
      </c>
      <c r="I88" s="3">
        <f>SUM('BIZ kWh ENTRY'!I88,'BIZ kWh ENTRY'!Y88,'BIZ kWh ENTRY'!AO88,'BIZ kWh ENTRY'!BE88)</f>
        <v>0</v>
      </c>
      <c r="J88" s="3">
        <f>SUM('BIZ kWh ENTRY'!J88,'BIZ kWh ENTRY'!Z88,'BIZ kWh ENTRY'!AP88,'BIZ kWh ENTRY'!BF88)</f>
        <v>0</v>
      </c>
      <c r="K88" s="3">
        <f>SUM('BIZ kWh ENTRY'!K88,'BIZ kWh ENTRY'!AA88,'BIZ kWh ENTRY'!AQ88,'BIZ kWh ENTRY'!BG88)</f>
        <v>0</v>
      </c>
      <c r="L88" s="3">
        <f>SUM('BIZ kWh ENTRY'!L88,'BIZ kWh ENTRY'!AB88,'BIZ kWh ENTRY'!AR88,'BIZ kWh ENTRY'!BH88)</f>
        <v>0</v>
      </c>
      <c r="M88" s="3">
        <f>SUM('BIZ kWh ENTRY'!M88,'BIZ kWh ENTRY'!AC88,'BIZ kWh ENTRY'!AS88,'BIZ kWh ENTRY'!BI88)</f>
        <v>0</v>
      </c>
      <c r="N88" s="3">
        <f>SUM('BIZ kWh ENTRY'!N88,'BIZ kWh ENTRY'!AD88,'BIZ kWh ENTRY'!AT88,'BIZ kWh ENTRY'!BJ88)</f>
        <v>0</v>
      </c>
      <c r="O88" s="67">
        <f t="shared" si="15"/>
        <v>0</v>
      </c>
    </row>
    <row r="89" spans="1:15" x14ac:dyDescent="0.25">
      <c r="A89" s="576"/>
      <c r="B89" s="11" t="s">
        <v>55</v>
      </c>
      <c r="C89" s="3">
        <f>SUM('BIZ kWh ENTRY'!C89,'BIZ kWh ENTRY'!S89,'BIZ kWh ENTRY'!AI89,'BIZ kWh ENTRY'!AY89)</f>
        <v>0</v>
      </c>
      <c r="D89" s="3">
        <f>SUM('BIZ kWh ENTRY'!D89,'BIZ kWh ENTRY'!T89,'BIZ kWh ENTRY'!AJ89,'BIZ kWh ENTRY'!AZ89)</f>
        <v>0</v>
      </c>
      <c r="E89" s="3">
        <f>SUM('BIZ kWh ENTRY'!E89,'BIZ kWh ENTRY'!U89,'BIZ kWh ENTRY'!AK89,'BIZ kWh ENTRY'!BA89)</f>
        <v>0</v>
      </c>
      <c r="F89" s="3">
        <f>SUM('BIZ kWh ENTRY'!F89,'BIZ kWh ENTRY'!V89,'BIZ kWh ENTRY'!AL89,'BIZ kWh ENTRY'!BB89)</f>
        <v>0</v>
      </c>
      <c r="G89" s="3">
        <f>SUM('BIZ kWh ENTRY'!G89,'BIZ kWh ENTRY'!W89,'BIZ kWh ENTRY'!AM89,'BIZ kWh ENTRY'!BC89)</f>
        <v>0</v>
      </c>
      <c r="H89" s="3">
        <f>SUM('BIZ kWh ENTRY'!H89,'BIZ kWh ENTRY'!X89,'BIZ kWh ENTRY'!AN89,'BIZ kWh ENTRY'!BD89)</f>
        <v>0</v>
      </c>
      <c r="I89" s="3">
        <f>SUM('BIZ kWh ENTRY'!I89,'BIZ kWh ENTRY'!Y89,'BIZ kWh ENTRY'!AO89,'BIZ kWh ENTRY'!BE89)</f>
        <v>0</v>
      </c>
      <c r="J89" s="3">
        <f>SUM('BIZ kWh ENTRY'!J89,'BIZ kWh ENTRY'!Z89,'BIZ kWh ENTRY'!AP89,'BIZ kWh ENTRY'!BF89)</f>
        <v>0</v>
      </c>
      <c r="K89" s="3">
        <f>SUM('BIZ kWh ENTRY'!K89,'BIZ kWh ENTRY'!AA89,'BIZ kWh ENTRY'!AQ89,'BIZ kWh ENTRY'!BG89)</f>
        <v>0</v>
      </c>
      <c r="L89" s="3">
        <f>SUM('BIZ kWh ENTRY'!L89,'BIZ kWh ENTRY'!AB89,'BIZ kWh ENTRY'!AR89,'BIZ kWh ENTRY'!BH89)</f>
        <v>0</v>
      </c>
      <c r="M89" s="3">
        <f>SUM('BIZ kWh ENTRY'!M89,'BIZ kWh ENTRY'!AC89,'BIZ kWh ENTRY'!AS89,'BIZ kWh ENTRY'!BI89)</f>
        <v>0</v>
      </c>
      <c r="N89" s="3">
        <f>SUM('BIZ kWh ENTRY'!N89,'BIZ kWh ENTRY'!AD89,'BIZ kWh ENTRY'!AT89,'BIZ kWh ENTRY'!BJ89)</f>
        <v>0</v>
      </c>
      <c r="O89" s="67">
        <f t="shared" si="15"/>
        <v>0</v>
      </c>
    </row>
    <row r="90" spans="1:15" x14ac:dyDescent="0.25">
      <c r="A90" s="576"/>
      <c r="B90" s="11" t="s">
        <v>54</v>
      </c>
      <c r="C90" s="3">
        <f>SUM('BIZ kWh ENTRY'!C90,'BIZ kWh ENTRY'!S90,'BIZ kWh ENTRY'!AI90,'BIZ kWh ENTRY'!AY90)</f>
        <v>0</v>
      </c>
      <c r="D90" s="3">
        <f>SUM('BIZ kWh ENTRY'!D90,'BIZ kWh ENTRY'!T90,'BIZ kWh ENTRY'!AJ90,'BIZ kWh ENTRY'!AZ90)</f>
        <v>8649.0099082083507</v>
      </c>
      <c r="E90" s="3">
        <f>SUM('BIZ kWh ENTRY'!E90,'BIZ kWh ENTRY'!U90,'BIZ kWh ENTRY'!AK90,'BIZ kWh ENTRY'!BA90)</f>
        <v>84091.198572082125</v>
      </c>
      <c r="F90" s="3">
        <f>SUM('BIZ kWh ENTRY'!F90,'BIZ kWh ENTRY'!V90,'BIZ kWh ENTRY'!AL90,'BIZ kWh ENTRY'!BB90)</f>
        <v>50765</v>
      </c>
      <c r="G90" s="3">
        <f>SUM('BIZ kWh ENTRY'!G90,'BIZ kWh ENTRY'!W90,'BIZ kWh ENTRY'!AM90,'BIZ kWh ENTRY'!BC90)</f>
        <v>193045.47164342314</v>
      </c>
      <c r="H90" s="3">
        <f>SUM('BIZ kWh ENTRY'!H90,'BIZ kWh ENTRY'!X90,'BIZ kWh ENTRY'!AN90,'BIZ kWh ENTRY'!BD90)</f>
        <v>249385.00879299882</v>
      </c>
      <c r="I90" s="3">
        <f>SUM('BIZ kWh ENTRY'!I90,'BIZ kWh ENTRY'!Y90,'BIZ kWh ENTRY'!AO90,'BIZ kWh ENTRY'!BE90)</f>
        <v>45637.820073410592</v>
      </c>
      <c r="J90" s="3">
        <f>SUM('BIZ kWh ENTRY'!J90,'BIZ kWh ENTRY'!Z90,'BIZ kWh ENTRY'!AP90,'BIZ kWh ENTRY'!BF90)</f>
        <v>284581.28315337701</v>
      </c>
      <c r="K90" s="3">
        <f>SUM('BIZ kWh ENTRY'!K90,'BIZ kWh ENTRY'!AA90,'BIZ kWh ENTRY'!AQ90,'BIZ kWh ENTRY'!BG90)</f>
        <v>200542.32669142322</v>
      </c>
      <c r="L90" s="3">
        <f>SUM('BIZ kWh ENTRY'!L90,'BIZ kWh ENTRY'!AB90,'BIZ kWh ENTRY'!AR90,'BIZ kWh ENTRY'!BH90)</f>
        <v>254829.88050255802</v>
      </c>
      <c r="M90" s="3">
        <f>SUM('BIZ kWh ENTRY'!M90,'BIZ kWh ENTRY'!AC90,'BIZ kWh ENTRY'!AS90,'BIZ kWh ENTRY'!BI90)</f>
        <v>239876.99751866399</v>
      </c>
      <c r="N90" s="3">
        <f>SUM('BIZ kWh ENTRY'!N90,'BIZ kWh ENTRY'!AD90,'BIZ kWh ENTRY'!AT90,'BIZ kWh ENTRY'!BJ90)</f>
        <v>953744.80284513393</v>
      </c>
      <c r="O90" s="67">
        <f t="shared" si="15"/>
        <v>2565148.799701279</v>
      </c>
    </row>
    <row r="91" spans="1:15" x14ac:dyDescent="0.25">
      <c r="A91" s="576"/>
      <c r="B91" s="11" t="s">
        <v>53</v>
      </c>
      <c r="C91" s="3">
        <f>SUM('BIZ kWh ENTRY'!C91,'BIZ kWh ENTRY'!S91,'BIZ kWh ENTRY'!AI91,'BIZ kWh ENTRY'!AY91)</f>
        <v>0</v>
      </c>
      <c r="D91" s="3">
        <f>SUM('BIZ kWh ENTRY'!D91,'BIZ kWh ENTRY'!T91,'BIZ kWh ENTRY'!AJ91,'BIZ kWh ENTRY'!AZ91)</f>
        <v>672816.17910194595</v>
      </c>
      <c r="E91" s="3">
        <f>SUM('BIZ kWh ENTRY'!E91,'BIZ kWh ENTRY'!U91,'BIZ kWh ENTRY'!AK91,'BIZ kWh ENTRY'!BA91)</f>
        <v>1386560.4178726836</v>
      </c>
      <c r="F91" s="3">
        <f>SUM('BIZ kWh ENTRY'!F91,'BIZ kWh ENTRY'!V91,'BIZ kWh ENTRY'!AL91,'BIZ kWh ENTRY'!BB91)</f>
        <v>1606232.9026620011</v>
      </c>
      <c r="G91" s="3">
        <f>SUM('BIZ kWh ENTRY'!G91,'BIZ kWh ENTRY'!W91,'BIZ kWh ENTRY'!AM91,'BIZ kWh ENTRY'!BC91)</f>
        <v>1914672.2759309034</v>
      </c>
      <c r="H91" s="3">
        <f>SUM('BIZ kWh ENTRY'!H91,'BIZ kWh ENTRY'!X91,'BIZ kWh ENTRY'!AN91,'BIZ kWh ENTRY'!BD91)</f>
        <v>1317558.3882950062</v>
      </c>
      <c r="I91" s="3">
        <f>SUM('BIZ kWh ENTRY'!I91,'BIZ kWh ENTRY'!Y91,'BIZ kWh ENTRY'!AO91,'BIZ kWh ENTRY'!BE91)</f>
        <v>686533.22443452885</v>
      </c>
      <c r="J91" s="3">
        <f>SUM('BIZ kWh ENTRY'!J91,'BIZ kWh ENTRY'!Z91,'BIZ kWh ENTRY'!AP91,'BIZ kWh ENTRY'!BF91)</f>
        <v>1832072.2191393788</v>
      </c>
      <c r="K91" s="3">
        <f>SUM('BIZ kWh ENTRY'!K91,'BIZ kWh ENTRY'!AA91,'BIZ kWh ENTRY'!AQ91,'BIZ kWh ENTRY'!BG91)</f>
        <v>2254606.1483395491</v>
      </c>
      <c r="L91" s="3">
        <f>SUM('BIZ kWh ENTRY'!L91,'BIZ kWh ENTRY'!AB91,'BIZ kWh ENTRY'!AR91,'BIZ kWh ENTRY'!BH91)</f>
        <v>1815200.6742520873</v>
      </c>
      <c r="M91" s="3">
        <f>SUM('BIZ kWh ENTRY'!M91,'BIZ kWh ENTRY'!AC91,'BIZ kWh ENTRY'!AS91,'BIZ kWh ENTRY'!BI91)</f>
        <v>2032739.7669139125</v>
      </c>
      <c r="N91" s="3">
        <f>SUM('BIZ kWh ENTRY'!N91,'BIZ kWh ENTRY'!AD91,'BIZ kWh ENTRY'!AT91,'BIZ kWh ENTRY'!BJ91)</f>
        <v>11961074.401998697</v>
      </c>
      <c r="O91" s="67">
        <f t="shared" si="15"/>
        <v>27480066.598940693</v>
      </c>
    </row>
    <row r="92" spans="1:15" x14ac:dyDescent="0.25">
      <c r="A92" s="576"/>
      <c r="B92" s="11" t="s">
        <v>52</v>
      </c>
      <c r="C92" s="3">
        <f>SUM('BIZ kWh ENTRY'!C92,'BIZ kWh ENTRY'!S92,'BIZ kWh ENTRY'!AI92,'BIZ kWh ENTRY'!AY92)</f>
        <v>0</v>
      </c>
      <c r="D92" s="3">
        <f>SUM('BIZ kWh ENTRY'!D92,'BIZ kWh ENTRY'!T92,'BIZ kWh ENTRY'!AJ92,'BIZ kWh ENTRY'!AZ92)</f>
        <v>0</v>
      </c>
      <c r="E92" s="3">
        <f>SUM('BIZ kWh ENTRY'!E92,'BIZ kWh ENTRY'!U92,'BIZ kWh ENTRY'!AK92,'BIZ kWh ENTRY'!BA92)</f>
        <v>19022.723000285856</v>
      </c>
      <c r="F92" s="3">
        <f>SUM('BIZ kWh ENTRY'!F92,'BIZ kWh ENTRY'!V92,'BIZ kWh ENTRY'!AL92,'BIZ kWh ENTRY'!BB92)</f>
        <v>0</v>
      </c>
      <c r="G92" s="3">
        <f>SUM('BIZ kWh ENTRY'!G92,'BIZ kWh ENTRY'!W92,'BIZ kWh ENTRY'!AM92,'BIZ kWh ENTRY'!BC92)</f>
        <v>21949.295769560602</v>
      </c>
      <c r="H92" s="3">
        <f>SUM('BIZ kWh ENTRY'!H92,'BIZ kWh ENTRY'!X92,'BIZ kWh ENTRY'!AN92,'BIZ kWh ENTRY'!BD92)</f>
        <v>5853.1455385494946</v>
      </c>
      <c r="I92" s="3">
        <f>SUM('BIZ kWh ENTRY'!I92,'BIZ kWh ENTRY'!Y92,'BIZ kWh ENTRY'!AO92,'BIZ kWh ENTRY'!BE92)</f>
        <v>5853.1455385494946</v>
      </c>
      <c r="J92" s="3">
        <f>SUM('BIZ kWh ENTRY'!J92,'BIZ kWh ENTRY'!Z92,'BIZ kWh ENTRY'!AP92,'BIZ kWh ENTRY'!BF92)</f>
        <v>0</v>
      </c>
      <c r="K92" s="3">
        <f>SUM('BIZ kWh ENTRY'!K92,'BIZ kWh ENTRY'!AA92,'BIZ kWh ENTRY'!AQ92,'BIZ kWh ENTRY'!BG92)</f>
        <v>76350.572769274746</v>
      </c>
      <c r="L92" s="3">
        <f>SUM('BIZ kWh ENTRY'!L92,'BIZ kWh ENTRY'!AB92,'BIZ kWh ENTRY'!AR92,'BIZ kWh ENTRY'!BH92)</f>
        <v>30140.237094652595</v>
      </c>
      <c r="M92" s="3">
        <f>SUM('BIZ kWh ENTRY'!M92,'BIZ kWh ENTRY'!AC92,'BIZ kWh ENTRY'!AS92,'BIZ kWh ENTRY'!BI92)</f>
        <v>51215.023462308076</v>
      </c>
      <c r="N92" s="3">
        <f>SUM('BIZ kWh ENTRY'!N92,'BIZ kWh ENTRY'!AD92,'BIZ kWh ENTRY'!AT92,'BIZ kWh ENTRY'!BJ92)</f>
        <v>5853.1455385494946</v>
      </c>
      <c r="O92" s="67">
        <f t="shared" si="15"/>
        <v>216237.28871173036</v>
      </c>
    </row>
    <row r="93" spans="1:15" x14ac:dyDescent="0.25">
      <c r="A93" s="576"/>
      <c r="B93" s="11" t="s">
        <v>51</v>
      </c>
      <c r="C93" s="3">
        <f>SUM('BIZ kWh ENTRY'!C93,'BIZ kWh ENTRY'!S93,'BIZ kWh ENTRY'!AI93,'BIZ kWh ENTRY'!AY93)</f>
        <v>0</v>
      </c>
      <c r="D93" s="3">
        <f>SUM('BIZ kWh ENTRY'!D93,'BIZ kWh ENTRY'!T93,'BIZ kWh ENTRY'!AJ93,'BIZ kWh ENTRY'!AZ93)</f>
        <v>0</v>
      </c>
      <c r="E93" s="3">
        <f>SUM('BIZ kWh ENTRY'!E93,'BIZ kWh ENTRY'!U93,'BIZ kWh ENTRY'!AK93,'BIZ kWh ENTRY'!BA93)</f>
        <v>111013.09322038211</v>
      </c>
      <c r="F93" s="3">
        <f>SUM('BIZ kWh ENTRY'!F93,'BIZ kWh ENTRY'!V93,'BIZ kWh ENTRY'!AL93,'BIZ kWh ENTRY'!BB93)</f>
        <v>0</v>
      </c>
      <c r="G93" s="3">
        <f>SUM('BIZ kWh ENTRY'!G93,'BIZ kWh ENTRY'!W93,'BIZ kWh ENTRY'!AM93,'BIZ kWh ENTRY'!BC93)</f>
        <v>0</v>
      </c>
      <c r="H93" s="3">
        <f>SUM('BIZ kWh ENTRY'!H93,'BIZ kWh ENTRY'!X93,'BIZ kWh ENTRY'!AN93,'BIZ kWh ENTRY'!BD93)</f>
        <v>0</v>
      </c>
      <c r="I93" s="3">
        <f>SUM('BIZ kWh ENTRY'!I93,'BIZ kWh ENTRY'!Y93,'BIZ kWh ENTRY'!AO93,'BIZ kWh ENTRY'!BE93)</f>
        <v>0</v>
      </c>
      <c r="J93" s="3">
        <f>SUM('BIZ kWh ENTRY'!J93,'BIZ kWh ENTRY'!Z93,'BIZ kWh ENTRY'!AP93,'BIZ kWh ENTRY'!BF93)</f>
        <v>0</v>
      </c>
      <c r="K93" s="3">
        <f>SUM('BIZ kWh ENTRY'!K93,'BIZ kWh ENTRY'!AA93,'BIZ kWh ENTRY'!AQ93,'BIZ kWh ENTRY'!BG93)</f>
        <v>0</v>
      </c>
      <c r="L93" s="3">
        <f>SUM('BIZ kWh ENTRY'!L93,'BIZ kWh ENTRY'!AB93,'BIZ kWh ENTRY'!AR93,'BIZ kWh ENTRY'!BH93)</f>
        <v>0</v>
      </c>
      <c r="M93" s="3">
        <f>SUM('BIZ kWh ENTRY'!M93,'BIZ kWh ENTRY'!AC93,'BIZ kWh ENTRY'!AS93,'BIZ kWh ENTRY'!BI93)</f>
        <v>0</v>
      </c>
      <c r="N93" s="3">
        <f>SUM('BIZ kWh ENTRY'!N93,'BIZ kWh ENTRY'!AD93,'BIZ kWh ENTRY'!AT93,'BIZ kWh ENTRY'!BJ93)</f>
        <v>0</v>
      </c>
      <c r="O93" s="67">
        <f t="shared" si="15"/>
        <v>111013.09322038211</v>
      </c>
    </row>
    <row r="94" spans="1:15" x14ac:dyDescent="0.25">
      <c r="A94" s="576"/>
      <c r="B94" s="11" t="s">
        <v>50</v>
      </c>
      <c r="C94" s="3">
        <f>SUM('BIZ kWh ENTRY'!C94,'BIZ kWh ENTRY'!S94,'BIZ kWh ENTRY'!AI94,'BIZ kWh ENTRY'!AY94)</f>
        <v>0</v>
      </c>
      <c r="D94" s="3">
        <f>SUM('BIZ kWh ENTRY'!D94,'BIZ kWh ENTRY'!T94,'BIZ kWh ENTRY'!AJ94,'BIZ kWh ENTRY'!AZ94)</f>
        <v>0</v>
      </c>
      <c r="E94" s="3">
        <f>SUM('BIZ kWh ENTRY'!E94,'BIZ kWh ENTRY'!U94,'BIZ kWh ENTRY'!AK94,'BIZ kWh ENTRY'!BA94)</f>
        <v>0</v>
      </c>
      <c r="F94" s="3">
        <f>SUM('BIZ kWh ENTRY'!F94,'BIZ kWh ENTRY'!V94,'BIZ kWh ENTRY'!AL94,'BIZ kWh ENTRY'!BB94)</f>
        <v>0</v>
      </c>
      <c r="G94" s="3">
        <f>SUM('BIZ kWh ENTRY'!G94,'BIZ kWh ENTRY'!W94,'BIZ kWh ENTRY'!AM94,'BIZ kWh ENTRY'!BC94)</f>
        <v>0</v>
      </c>
      <c r="H94" s="3">
        <f>SUM('BIZ kWh ENTRY'!H94,'BIZ kWh ENTRY'!X94,'BIZ kWh ENTRY'!AN94,'BIZ kWh ENTRY'!BD94)</f>
        <v>0</v>
      </c>
      <c r="I94" s="3">
        <f>SUM('BIZ kWh ENTRY'!I94,'BIZ kWh ENTRY'!Y94,'BIZ kWh ENTRY'!AO94,'BIZ kWh ENTRY'!BE94)</f>
        <v>0</v>
      </c>
      <c r="J94" s="3">
        <f>SUM('BIZ kWh ENTRY'!J94,'BIZ kWh ENTRY'!Z94,'BIZ kWh ENTRY'!AP94,'BIZ kWh ENTRY'!BF94)</f>
        <v>0</v>
      </c>
      <c r="K94" s="3">
        <f>SUM('BIZ kWh ENTRY'!K94,'BIZ kWh ENTRY'!AA94,'BIZ kWh ENTRY'!AQ94,'BIZ kWh ENTRY'!BG94)</f>
        <v>0</v>
      </c>
      <c r="L94" s="3">
        <f>SUM('BIZ kWh ENTRY'!L94,'BIZ kWh ENTRY'!AB94,'BIZ kWh ENTRY'!AR94,'BIZ kWh ENTRY'!BH94)</f>
        <v>0</v>
      </c>
      <c r="M94" s="3">
        <f>SUM('BIZ kWh ENTRY'!M94,'BIZ kWh ENTRY'!AC94,'BIZ kWh ENTRY'!AS94,'BIZ kWh ENTRY'!BI94)</f>
        <v>0</v>
      </c>
      <c r="N94" s="3">
        <f>SUM('BIZ kWh ENTRY'!N94,'BIZ kWh ENTRY'!AD94,'BIZ kWh ENTRY'!AT94,'BIZ kWh ENTRY'!BJ94)</f>
        <v>0</v>
      </c>
      <c r="O94" s="67">
        <f t="shared" si="15"/>
        <v>0</v>
      </c>
    </row>
    <row r="95" spans="1:15" x14ac:dyDescent="0.25">
      <c r="A95" s="576"/>
      <c r="B95" s="11" t="s">
        <v>49</v>
      </c>
      <c r="C95" s="3">
        <f>SUM('BIZ kWh ENTRY'!C95,'BIZ kWh ENTRY'!S95,'BIZ kWh ENTRY'!AI95,'BIZ kWh ENTRY'!AY95)</f>
        <v>0</v>
      </c>
      <c r="D95" s="3">
        <f>SUM('BIZ kWh ENTRY'!D95,'BIZ kWh ENTRY'!T95,'BIZ kWh ENTRY'!AJ95,'BIZ kWh ENTRY'!AZ95)</f>
        <v>0</v>
      </c>
      <c r="E95" s="3">
        <f>SUM('BIZ kWh ENTRY'!E95,'BIZ kWh ENTRY'!U95,'BIZ kWh ENTRY'!AK95,'BIZ kWh ENTRY'!BA95)</f>
        <v>70594.135159730751</v>
      </c>
      <c r="F95" s="3">
        <f>SUM('BIZ kWh ENTRY'!F95,'BIZ kWh ENTRY'!V95,'BIZ kWh ENTRY'!AL95,'BIZ kWh ENTRY'!BB95)</f>
        <v>0</v>
      </c>
      <c r="G95" s="3">
        <f>SUM('BIZ kWh ENTRY'!G95,'BIZ kWh ENTRY'!W95,'BIZ kWh ENTRY'!AM95,'BIZ kWh ENTRY'!BC95)</f>
        <v>35247.544681913343</v>
      </c>
      <c r="H95" s="3">
        <f>SUM('BIZ kWh ENTRY'!H95,'BIZ kWh ENTRY'!X95,'BIZ kWh ENTRY'!AN95,'BIZ kWh ENTRY'!BD95)</f>
        <v>0</v>
      </c>
      <c r="I95" s="3">
        <f>SUM('BIZ kWh ENTRY'!I95,'BIZ kWh ENTRY'!Y95,'BIZ kWh ENTRY'!AO95,'BIZ kWh ENTRY'!BE95)</f>
        <v>5250.7840418805854</v>
      </c>
      <c r="J95" s="3">
        <f>SUM('BIZ kWh ENTRY'!J95,'BIZ kWh ENTRY'!Z95,'BIZ kWh ENTRY'!AP95,'BIZ kWh ENTRY'!BF95)</f>
        <v>4975.5002183256811</v>
      </c>
      <c r="K95" s="3">
        <f>SUM('BIZ kWh ENTRY'!K95,'BIZ kWh ENTRY'!AA95,'BIZ kWh ENTRY'!AQ95,'BIZ kWh ENTRY'!BG95)</f>
        <v>0</v>
      </c>
      <c r="L95" s="3">
        <f>SUM('BIZ kWh ENTRY'!L95,'BIZ kWh ENTRY'!AB95,'BIZ kWh ENTRY'!AR95,'BIZ kWh ENTRY'!BH95)</f>
        <v>10501.568083761171</v>
      </c>
      <c r="M95" s="3">
        <f>SUM('BIZ kWh ENTRY'!M95,'BIZ kWh ENTRY'!AC95,'BIZ kWh ENTRY'!AS95,'BIZ kWh ENTRY'!BI95)</f>
        <v>10923.23796634037</v>
      </c>
      <c r="N95" s="3">
        <f>SUM('BIZ kWh ENTRY'!N95,'BIZ kWh ENTRY'!AD95,'BIZ kWh ENTRY'!AT95,'BIZ kWh ENTRY'!BJ95)</f>
        <v>6219.3752729071011</v>
      </c>
      <c r="O95" s="67">
        <f t="shared" si="15"/>
        <v>143712.14542485905</v>
      </c>
    </row>
    <row r="96" spans="1:15" ht="15.75" thickBot="1" x14ac:dyDescent="0.3">
      <c r="A96" s="577"/>
      <c r="B96" s="11" t="s">
        <v>48</v>
      </c>
      <c r="C96" s="3">
        <f>SUM('BIZ kWh ENTRY'!C96,'BIZ kWh ENTRY'!S96,'BIZ kWh ENTRY'!AI96,'BIZ kWh ENTRY'!AY96)</f>
        <v>0</v>
      </c>
      <c r="D96" s="3">
        <f>SUM('BIZ kWh ENTRY'!D96,'BIZ kWh ENTRY'!T96,'BIZ kWh ENTRY'!AJ96,'BIZ kWh ENTRY'!AZ96)</f>
        <v>0</v>
      </c>
      <c r="E96" s="3">
        <f>SUM('BIZ kWh ENTRY'!E96,'BIZ kWh ENTRY'!U96,'BIZ kWh ENTRY'!AK96,'BIZ kWh ENTRY'!BA96)</f>
        <v>0</v>
      </c>
      <c r="F96" s="3">
        <f>SUM('BIZ kWh ENTRY'!F96,'BIZ kWh ENTRY'!V96,'BIZ kWh ENTRY'!AL96,'BIZ kWh ENTRY'!BB96)</f>
        <v>0</v>
      </c>
      <c r="G96" s="3">
        <f>SUM('BIZ kWh ENTRY'!G96,'BIZ kWh ENTRY'!W96,'BIZ kWh ENTRY'!AM96,'BIZ kWh ENTRY'!BC96)</f>
        <v>0</v>
      </c>
      <c r="H96" s="3">
        <f>SUM('BIZ kWh ENTRY'!H96,'BIZ kWh ENTRY'!X96,'BIZ kWh ENTRY'!AN96,'BIZ kWh ENTRY'!BD96)</f>
        <v>0</v>
      </c>
      <c r="I96" s="3">
        <f>SUM('BIZ kWh ENTRY'!I96,'BIZ kWh ENTRY'!Y96,'BIZ kWh ENTRY'!AO96,'BIZ kWh ENTRY'!BE96)</f>
        <v>0</v>
      </c>
      <c r="J96" s="3">
        <f>SUM('BIZ kWh ENTRY'!J96,'BIZ kWh ENTRY'!Z96,'BIZ kWh ENTRY'!AP96,'BIZ kWh ENTRY'!BF96)</f>
        <v>0</v>
      </c>
      <c r="K96" s="3">
        <f>SUM('BIZ kWh ENTRY'!K96,'BIZ kWh ENTRY'!AA96,'BIZ kWh ENTRY'!AQ96,'BIZ kWh ENTRY'!BG96)</f>
        <v>44811.92520836489</v>
      </c>
      <c r="L96" s="3">
        <f>SUM('BIZ kWh ENTRY'!L96,'BIZ kWh ENTRY'!AB96,'BIZ kWh ENTRY'!AR96,'BIZ kWh ENTRY'!BH96)</f>
        <v>0</v>
      </c>
      <c r="M96" s="3">
        <f>SUM('BIZ kWh ENTRY'!M96,'BIZ kWh ENTRY'!AC96,'BIZ kWh ENTRY'!AS96,'BIZ kWh ENTRY'!BI96)</f>
        <v>0</v>
      </c>
      <c r="N96" s="3">
        <f>SUM('BIZ kWh ENTRY'!N96,'BIZ kWh ENTRY'!AD96,'BIZ kWh ENTRY'!AT96,'BIZ kWh ENTRY'!BJ96)</f>
        <v>66381.942138466955</v>
      </c>
      <c r="O96" s="67">
        <f t="shared" si="15"/>
        <v>111193.86734683184</v>
      </c>
    </row>
    <row r="97" spans="1:15" ht="15.75" thickBot="1" x14ac:dyDescent="0.3">
      <c r="A97" s="71"/>
      <c r="B97" s="177" t="s">
        <v>42</v>
      </c>
      <c r="C97" s="178">
        <f t="shared" ref="C97:N97" si="16">SUM(C84:C96)</f>
        <v>0</v>
      </c>
      <c r="D97" s="178">
        <f t="shared" si="16"/>
        <v>790434.13651432272</v>
      </c>
      <c r="E97" s="178">
        <f t="shared" si="16"/>
        <v>2080820.1526142654</v>
      </c>
      <c r="F97" s="178">
        <f t="shared" si="16"/>
        <v>1899954.1886428879</v>
      </c>
      <c r="G97" s="178">
        <f t="shared" si="16"/>
        <v>2463753.1075794199</v>
      </c>
      <c r="H97" s="178">
        <f t="shared" si="16"/>
        <v>2404992.3584028655</v>
      </c>
      <c r="I97" s="178">
        <f t="shared" si="16"/>
        <v>936536.75078808761</v>
      </c>
      <c r="J97" s="178">
        <f t="shared" si="16"/>
        <v>2412132.4742643326</v>
      </c>
      <c r="K97" s="178">
        <f t="shared" si="16"/>
        <v>3571834.9267146289</v>
      </c>
      <c r="L97" s="178">
        <f t="shared" si="16"/>
        <v>3101395.0661916449</v>
      </c>
      <c r="M97" s="178">
        <f t="shared" si="16"/>
        <v>3488612.4353731591</v>
      </c>
      <c r="N97" s="178">
        <f t="shared" si="16"/>
        <v>15440048.385230899</v>
      </c>
      <c r="O97" s="70">
        <f t="shared" si="15"/>
        <v>38590513.982316509</v>
      </c>
    </row>
    <row r="98" spans="1:15" ht="21.75" thickBot="1" x14ac:dyDescent="0.4">
      <c r="A98" s="73"/>
    </row>
    <row r="99" spans="1:15" ht="21.75" thickBot="1" x14ac:dyDescent="0.4">
      <c r="A99" s="73"/>
      <c r="B99" s="173" t="s">
        <v>35</v>
      </c>
      <c r="C99" s="174">
        <f>C$3</f>
        <v>45292</v>
      </c>
      <c r="D99" s="174">
        <f t="shared" ref="D99:N99" si="17">D$3</f>
        <v>45323</v>
      </c>
      <c r="E99" s="174">
        <f t="shared" si="17"/>
        <v>45352</v>
      </c>
      <c r="F99" s="174">
        <f t="shared" si="17"/>
        <v>45383</v>
      </c>
      <c r="G99" s="174">
        <f t="shared" si="17"/>
        <v>45413</v>
      </c>
      <c r="H99" s="174">
        <f t="shared" si="17"/>
        <v>45444</v>
      </c>
      <c r="I99" s="174">
        <f t="shared" si="17"/>
        <v>45474</v>
      </c>
      <c r="J99" s="174">
        <f t="shared" si="17"/>
        <v>45505</v>
      </c>
      <c r="K99" s="174">
        <f t="shared" si="17"/>
        <v>45536</v>
      </c>
      <c r="L99" s="174">
        <f t="shared" si="17"/>
        <v>45566</v>
      </c>
      <c r="M99" s="174">
        <f t="shared" si="17"/>
        <v>45597</v>
      </c>
      <c r="N99" s="174" t="str">
        <f t="shared" si="17"/>
        <v>Dec-24 +</v>
      </c>
      <c r="O99" s="175" t="s">
        <v>33</v>
      </c>
    </row>
    <row r="100" spans="1:15" ht="15" customHeight="1" x14ac:dyDescent="0.25">
      <c r="A100" s="584" t="s">
        <v>164</v>
      </c>
      <c r="B100" s="11" t="s">
        <v>60</v>
      </c>
      <c r="C100" s="3">
        <f>SUM('BIZ kWh ENTRY'!C100,'BIZ kWh ENTRY'!S100,'BIZ kWh ENTRY'!AI100,'BIZ kWh ENTRY'!AY100)</f>
        <v>0</v>
      </c>
      <c r="D100" s="3">
        <f>SUM('BIZ kWh ENTRY'!D100,'BIZ kWh ENTRY'!T100,'BIZ kWh ENTRY'!AJ100,'BIZ kWh ENTRY'!AZ100)</f>
        <v>0</v>
      </c>
      <c r="E100" s="3">
        <f>SUM('BIZ kWh ENTRY'!E100,'BIZ kWh ENTRY'!U100,'BIZ kWh ENTRY'!AK100,'BIZ kWh ENTRY'!BA100)</f>
        <v>0</v>
      </c>
      <c r="F100" s="3">
        <f>SUM('BIZ kWh ENTRY'!F100,'BIZ kWh ENTRY'!V100,'BIZ kWh ENTRY'!AL100,'BIZ kWh ENTRY'!BB100)</f>
        <v>0</v>
      </c>
      <c r="G100" s="3">
        <f>SUM('BIZ kWh ENTRY'!G100,'BIZ kWh ENTRY'!W100,'BIZ kWh ENTRY'!AM100,'BIZ kWh ENTRY'!BC100)</f>
        <v>0</v>
      </c>
      <c r="H100" s="3">
        <f>SUM('BIZ kWh ENTRY'!H100,'BIZ kWh ENTRY'!X100,'BIZ kWh ENTRY'!AN100,'BIZ kWh ENTRY'!BD100)</f>
        <v>0</v>
      </c>
      <c r="I100" s="3">
        <f>SUM('BIZ kWh ENTRY'!I100,'BIZ kWh ENTRY'!Y100,'BIZ kWh ENTRY'!AO100,'BIZ kWh ENTRY'!BE100)</f>
        <v>0</v>
      </c>
      <c r="J100" s="3">
        <f>SUM('BIZ kWh ENTRY'!J100,'BIZ kWh ENTRY'!Z100,'BIZ kWh ENTRY'!AP100,'BIZ kWh ENTRY'!BF100)</f>
        <v>0</v>
      </c>
      <c r="K100" s="3">
        <f>SUM('BIZ kWh ENTRY'!K100,'BIZ kWh ENTRY'!AA100,'BIZ kWh ENTRY'!AQ100,'BIZ kWh ENTRY'!BG100)</f>
        <v>0</v>
      </c>
      <c r="L100" s="3">
        <f>SUM('BIZ kWh ENTRY'!L100,'BIZ kWh ENTRY'!AB100,'BIZ kWh ENTRY'!AR100,'BIZ kWh ENTRY'!BH100)</f>
        <v>0</v>
      </c>
      <c r="M100" s="3">
        <f>SUM('BIZ kWh ENTRY'!M100,'BIZ kWh ENTRY'!AC100,'BIZ kWh ENTRY'!AS100,'BIZ kWh ENTRY'!BI100)</f>
        <v>0</v>
      </c>
      <c r="N100" s="3">
        <f>SUM('BIZ kWh ENTRY'!N100,'BIZ kWh ENTRY'!AD100,'BIZ kWh ENTRY'!AT100,'BIZ kWh ENTRY'!BJ100)</f>
        <v>0</v>
      </c>
      <c r="O100" s="67">
        <f t="shared" ref="O100:O113" si="18">SUM(C100:N100)</f>
        <v>0</v>
      </c>
    </row>
    <row r="101" spans="1:15" x14ac:dyDescent="0.25">
      <c r="A101" s="585"/>
      <c r="B101" s="12" t="s">
        <v>59</v>
      </c>
      <c r="C101" s="3">
        <f>SUM('BIZ kWh ENTRY'!C101,'BIZ kWh ENTRY'!S101,'BIZ kWh ENTRY'!AI101,'BIZ kWh ENTRY'!AY101)</f>
        <v>0</v>
      </c>
      <c r="D101" s="3">
        <f>SUM('BIZ kWh ENTRY'!D101,'BIZ kWh ENTRY'!T101,'BIZ kWh ENTRY'!AJ101,'BIZ kWh ENTRY'!AZ101)</f>
        <v>0</v>
      </c>
      <c r="E101" s="3">
        <f>SUM('BIZ kWh ENTRY'!E101,'BIZ kWh ENTRY'!U101,'BIZ kWh ENTRY'!AK101,'BIZ kWh ENTRY'!BA101)</f>
        <v>0</v>
      </c>
      <c r="F101" s="3">
        <f>SUM('BIZ kWh ENTRY'!F101,'BIZ kWh ENTRY'!V101,'BIZ kWh ENTRY'!AL101,'BIZ kWh ENTRY'!BB101)</f>
        <v>0</v>
      </c>
      <c r="G101" s="3">
        <f>SUM('BIZ kWh ENTRY'!G101,'BIZ kWh ENTRY'!W101,'BIZ kWh ENTRY'!AM101,'BIZ kWh ENTRY'!BC101)</f>
        <v>0</v>
      </c>
      <c r="H101" s="3">
        <f>SUM('BIZ kWh ENTRY'!H101,'BIZ kWh ENTRY'!X101,'BIZ kWh ENTRY'!AN101,'BIZ kWh ENTRY'!BD101)</f>
        <v>0</v>
      </c>
      <c r="I101" s="3">
        <f>SUM('BIZ kWh ENTRY'!I101,'BIZ kWh ENTRY'!Y101,'BIZ kWh ENTRY'!AO101,'BIZ kWh ENTRY'!BE101)</f>
        <v>0</v>
      </c>
      <c r="J101" s="3">
        <f>SUM('BIZ kWh ENTRY'!J101,'BIZ kWh ENTRY'!Z101,'BIZ kWh ENTRY'!AP101,'BIZ kWh ENTRY'!BF101)</f>
        <v>0</v>
      </c>
      <c r="K101" s="3">
        <f>SUM('BIZ kWh ENTRY'!K101,'BIZ kWh ENTRY'!AA101,'BIZ kWh ENTRY'!AQ101,'BIZ kWh ENTRY'!BG101)</f>
        <v>0</v>
      </c>
      <c r="L101" s="3">
        <f>SUM('BIZ kWh ENTRY'!L101,'BIZ kWh ENTRY'!AB101,'BIZ kWh ENTRY'!AR101,'BIZ kWh ENTRY'!BH101)</f>
        <v>0</v>
      </c>
      <c r="M101" s="3">
        <f>SUM('BIZ kWh ENTRY'!M101,'BIZ kWh ENTRY'!AC101,'BIZ kWh ENTRY'!AS101,'BIZ kWh ENTRY'!BI101)</f>
        <v>0</v>
      </c>
      <c r="N101" s="3">
        <f>SUM('BIZ kWh ENTRY'!N101,'BIZ kWh ENTRY'!AD101,'BIZ kWh ENTRY'!AT101,'BIZ kWh ENTRY'!BJ101)</f>
        <v>0</v>
      </c>
      <c r="O101" s="67">
        <f t="shared" si="18"/>
        <v>0</v>
      </c>
    </row>
    <row r="102" spans="1:15" x14ac:dyDescent="0.25">
      <c r="A102" s="585"/>
      <c r="B102" s="11" t="s">
        <v>58</v>
      </c>
      <c r="C102" s="3">
        <f>SUM('BIZ kWh ENTRY'!C102,'BIZ kWh ENTRY'!S102,'BIZ kWh ENTRY'!AI102,'BIZ kWh ENTRY'!AY102)</f>
        <v>0</v>
      </c>
      <c r="D102" s="3">
        <f>SUM('BIZ kWh ENTRY'!D102,'BIZ kWh ENTRY'!T102,'BIZ kWh ENTRY'!AJ102,'BIZ kWh ENTRY'!AZ102)</f>
        <v>0</v>
      </c>
      <c r="E102" s="3">
        <f>SUM('BIZ kWh ENTRY'!E102,'BIZ kWh ENTRY'!U102,'BIZ kWh ENTRY'!AK102,'BIZ kWh ENTRY'!BA102)</f>
        <v>0</v>
      </c>
      <c r="F102" s="3">
        <f>SUM('BIZ kWh ENTRY'!F102,'BIZ kWh ENTRY'!V102,'BIZ kWh ENTRY'!AL102,'BIZ kWh ENTRY'!BB102)</f>
        <v>0</v>
      </c>
      <c r="G102" s="3">
        <f>SUM('BIZ kWh ENTRY'!G102,'BIZ kWh ENTRY'!W102,'BIZ kWh ENTRY'!AM102,'BIZ kWh ENTRY'!BC102)</f>
        <v>0</v>
      </c>
      <c r="H102" s="3">
        <f>SUM('BIZ kWh ENTRY'!H102,'BIZ kWh ENTRY'!X102,'BIZ kWh ENTRY'!AN102,'BIZ kWh ENTRY'!BD102)</f>
        <v>0</v>
      </c>
      <c r="I102" s="3">
        <f>SUM('BIZ kWh ENTRY'!I102,'BIZ kWh ENTRY'!Y102,'BIZ kWh ENTRY'!AO102,'BIZ kWh ENTRY'!BE102)</f>
        <v>0</v>
      </c>
      <c r="J102" s="3">
        <f>SUM('BIZ kWh ENTRY'!J102,'BIZ kWh ENTRY'!Z102,'BIZ kWh ENTRY'!AP102,'BIZ kWh ENTRY'!BF102)</f>
        <v>0</v>
      </c>
      <c r="K102" s="3">
        <f>SUM('BIZ kWh ENTRY'!K102,'BIZ kWh ENTRY'!AA102,'BIZ kWh ENTRY'!AQ102,'BIZ kWh ENTRY'!BG102)</f>
        <v>0</v>
      </c>
      <c r="L102" s="3">
        <f>SUM('BIZ kWh ENTRY'!L102,'BIZ kWh ENTRY'!AB102,'BIZ kWh ENTRY'!AR102,'BIZ kWh ENTRY'!BH102)</f>
        <v>0</v>
      </c>
      <c r="M102" s="3">
        <f>SUM('BIZ kWh ENTRY'!M102,'BIZ kWh ENTRY'!AC102,'BIZ kWh ENTRY'!AS102,'BIZ kWh ENTRY'!BI102)</f>
        <v>0</v>
      </c>
      <c r="N102" s="3">
        <f>SUM('BIZ kWh ENTRY'!N102,'BIZ kWh ENTRY'!AD102,'BIZ kWh ENTRY'!AT102,'BIZ kWh ENTRY'!BJ102)</f>
        <v>0</v>
      </c>
      <c r="O102" s="67">
        <f t="shared" si="18"/>
        <v>0</v>
      </c>
    </row>
    <row r="103" spans="1:15" x14ac:dyDescent="0.25">
      <c r="A103" s="585"/>
      <c r="B103" s="11" t="s">
        <v>57</v>
      </c>
      <c r="C103" s="3">
        <f>SUM('BIZ kWh ENTRY'!C103,'BIZ kWh ENTRY'!S103,'BIZ kWh ENTRY'!AI103,'BIZ kWh ENTRY'!AY103)</f>
        <v>0</v>
      </c>
      <c r="D103" s="3">
        <f>SUM('BIZ kWh ENTRY'!D103,'BIZ kWh ENTRY'!T103,'BIZ kWh ENTRY'!AJ103,'BIZ kWh ENTRY'!AZ103)</f>
        <v>0</v>
      </c>
      <c r="E103" s="3">
        <f>SUM('BIZ kWh ENTRY'!E103,'BIZ kWh ENTRY'!U103,'BIZ kWh ENTRY'!AK103,'BIZ kWh ENTRY'!BA103)</f>
        <v>0</v>
      </c>
      <c r="F103" s="3">
        <f>SUM('BIZ kWh ENTRY'!F103,'BIZ kWh ENTRY'!V103,'BIZ kWh ENTRY'!AL103,'BIZ kWh ENTRY'!BB103)</f>
        <v>0</v>
      </c>
      <c r="G103" s="3">
        <f>SUM('BIZ kWh ENTRY'!G103,'BIZ kWh ENTRY'!W103,'BIZ kWh ENTRY'!AM103,'BIZ kWh ENTRY'!BC103)</f>
        <v>0</v>
      </c>
      <c r="H103" s="3">
        <f>SUM('BIZ kWh ENTRY'!H103,'BIZ kWh ENTRY'!X103,'BIZ kWh ENTRY'!AN103,'BIZ kWh ENTRY'!BD103)</f>
        <v>0</v>
      </c>
      <c r="I103" s="3">
        <f>SUM('BIZ kWh ENTRY'!I103,'BIZ kWh ENTRY'!Y103,'BIZ kWh ENTRY'!AO103,'BIZ kWh ENTRY'!BE103)</f>
        <v>0</v>
      </c>
      <c r="J103" s="3">
        <f>SUM('BIZ kWh ENTRY'!J103,'BIZ kWh ENTRY'!Z103,'BIZ kWh ENTRY'!AP103,'BIZ kWh ENTRY'!BF103)</f>
        <v>0</v>
      </c>
      <c r="K103" s="3">
        <f>SUM('BIZ kWh ENTRY'!K103,'BIZ kWh ENTRY'!AA103,'BIZ kWh ENTRY'!AQ103,'BIZ kWh ENTRY'!BG103)</f>
        <v>0</v>
      </c>
      <c r="L103" s="3">
        <f>SUM('BIZ kWh ENTRY'!L103,'BIZ kWh ENTRY'!AB103,'BIZ kWh ENTRY'!AR103,'BIZ kWh ENTRY'!BH103)</f>
        <v>0</v>
      </c>
      <c r="M103" s="3">
        <f>SUM('BIZ kWh ENTRY'!M103,'BIZ kWh ENTRY'!AC103,'BIZ kWh ENTRY'!AS103,'BIZ kWh ENTRY'!BI103)</f>
        <v>0</v>
      </c>
      <c r="N103" s="3">
        <f>SUM('BIZ kWh ENTRY'!N103,'BIZ kWh ENTRY'!AD103,'BIZ kWh ENTRY'!AT103,'BIZ kWh ENTRY'!BJ103)</f>
        <v>0</v>
      </c>
      <c r="O103" s="67">
        <f t="shared" si="18"/>
        <v>0</v>
      </c>
    </row>
    <row r="104" spans="1:15" x14ac:dyDescent="0.25">
      <c r="A104" s="585"/>
      <c r="B104" s="12" t="s">
        <v>56</v>
      </c>
      <c r="C104" s="3">
        <f>SUM('BIZ kWh ENTRY'!C104,'BIZ kWh ENTRY'!S104,'BIZ kWh ENTRY'!AI104,'BIZ kWh ENTRY'!AY104)</f>
        <v>0</v>
      </c>
      <c r="D104" s="3">
        <f>SUM('BIZ kWh ENTRY'!D104,'BIZ kWh ENTRY'!T104,'BIZ kWh ENTRY'!AJ104,'BIZ kWh ENTRY'!AZ104)</f>
        <v>0</v>
      </c>
      <c r="E104" s="3">
        <f>SUM('BIZ kWh ENTRY'!E104,'BIZ kWh ENTRY'!U104,'BIZ kWh ENTRY'!AK104,'BIZ kWh ENTRY'!BA104)</f>
        <v>0</v>
      </c>
      <c r="F104" s="3">
        <f>SUM('BIZ kWh ENTRY'!F104,'BIZ kWh ENTRY'!V104,'BIZ kWh ENTRY'!AL104,'BIZ kWh ENTRY'!BB104)</f>
        <v>0</v>
      </c>
      <c r="G104" s="3">
        <f>SUM('BIZ kWh ENTRY'!G104,'BIZ kWh ENTRY'!W104,'BIZ kWh ENTRY'!AM104,'BIZ kWh ENTRY'!BC104)</f>
        <v>0</v>
      </c>
      <c r="H104" s="3">
        <f>SUM('BIZ kWh ENTRY'!H104,'BIZ kWh ENTRY'!X104,'BIZ kWh ENTRY'!AN104,'BIZ kWh ENTRY'!BD104)</f>
        <v>0</v>
      </c>
      <c r="I104" s="3">
        <f>SUM('BIZ kWh ENTRY'!I104,'BIZ kWh ENTRY'!Y104,'BIZ kWh ENTRY'!AO104,'BIZ kWh ENTRY'!BE104)</f>
        <v>0</v>
      </c>
      <c r="J104" s="3">
        <f>SUM('BIZ kWh ENTRY'!J104,'BIZ kWh ENTRY'!Z104,'BIZ kWh ENTRY'!AP104,'BIZ kWh ENTRY'!BF104)</f>
        <v>0</v>
      </c>
      <c r="K104" s="3">
        <f>SUM('BIZ kWh ENTRY'!K104,'BIZ kWh ENTRY'!AA104,'BIZ kWh ENTRY'!AQ104,'BIZ kWh ENTRY'!BG104)</f>
        <v>0</v>
      </c>
      <c r="L104" s="3">
        <f>SUM('BIZ kWh ENTRY'!L104,'BIZ kWh ENTRY'!AB104,'BIZ kWh ENTRY'!AR104,'BIZ kWh ENTRY'!BH104)</f>
        <v>0</v>
      </c>
      <c r="M104" s="3">
        <f>SUM('BIZ kWh ENTRY'!M104,'BIZ kWh ENTRY'!AC104,'BIZ kWh ENTRY'!AS104,'BIZ kWh ENTRY'!BI104)</f>
        <v>0</v>
      </c>
      <c r="N104" s="3">
        <f>SUM('BIZ kWh ENTRY'!N104,'BIZ kWh ENTRY'!AD104,'BIZ kWh ENTRY'!AT104,'BIZ kWh ENTRY'!BJ104)</f>
        <v>0</v>
      </c>
      <c r="O104" s="67">
        <f t="shared" si="18"/>
        <v>0</v>
      </c>
    </row>
    <row r="105" spans="1:15" x14ac:dyDescent="0.25">
      <c r="A105" s="585"/>
      <c r="B105" s="11" t="s">
        <v>55</v>
      </c>
      <c r="C105" s="3">
        <f>SUM('BIZ kWh ENTRY'!C105,'BIZ kWh ENTRY'!S105,'BIZ kWh ENTRY'!AI105,'BIZ kWh ENTRY'!AY105)</f>
        <v>0</v>
      </c>
      <c r="D105" s="3">
        <f>SUM('BIZ kWh ENTRY'!D105,'BIZ kWh ENTRY'!T105,'BIZ kWh ENTRY'!AJ105,'BIZ kWh ENTRY'!AZ105)</f>
        <v>0</v>
      </c>
      <c r="E105" s="3">
        <f>SUM('BIZ kWh ENTRY'!E105,'BIZ kWh ENTRY'!U105,'BIZ kWh ENTRY'!AK105,'BIZ kWh ENTRY'!BA105)</f>
        <v>0</v>
      </c>
      <c r="F105" s="3">
        <f>SUM('BIZ kWh ENTRY'!F105,'BIZ kWh ENTRY'!V105,'BIZ kWh ENTRY'!AL105,'BIZ kWh ENTRY'!BB105)</f>
        <v>0</v>
      </c>
      <c r="G105" s="3">
        <f>SUM('BIZ kWh ENTRY'!G105,'BIZ kWh ENTRY'!W105,'BIZ kWh ENTRY'!AM105,'BIZ kWh ENTRY'!BC105)</f>
        <v>0</v>
      </c>
      <c r="H105" s="3">
        <f>SUM('BIZ kWh ENTRY'!H105,'BIZ kWh ENTRY'!X105,'BIZ kWh ENTRY'!AN105,'BIZ kWh ENTRY'!BD105)</f>
        <v>0</v>
      </c>
      <c r="I105" s="3">
        <f>SUM('BIZ kWh ENTRY'!I105,'BIZ kWh ENTRY'!Y105,'BIZ kWh ENTRY'!AO105,'BIZ kWh ENTRY'!BE105)</f>
        <v>0</v>
      </c>
      <c r="J105" s="3">
        <f>SUM('BIZ kWh ENTRY'!J105,'BIZ kWh ENTRY'!Z105,'BIZ kWh ENTRY'!AP105,'BIZ kWh ENTRY'!BF105)</f>
        <v>0</v>
      </c>
      <c r="K105" s="3">
        <f>SUM('BIZ kWh ENTRY'!K105,'BIZ kWh ENTRY'!AA105,'BIZ kWh ENTRY'!AQ105,'BIZ kWh ENTRY'!BG105)</f>
        <v>0</v>
      </c>
      <c r="L105" s="3">
        <f>SUM('BIZ kWh ENTRY'!L105,'BIZ kWh ENTRY'!AB105,'BIZ kWh ENTRY'!AR105,'BIZ kWh ENTRY'!BH105)</f>
        <v>0</v>
      </c>
      <c r="M105" s="3">
        <f>SUM('BIZ kWh ENTRY'!M105,'BIZ kWh ENTRY'!AC105,'BIZ kWh ENTRY'!AS105,'BIZ kWh ENTRY'!BI105)</f>
        <v>0</v>
      </c>
      <c r="N105" s="3">
        <f>SUM('BIZ kWh ENTRY'!N105,'BIZ kWh ENTRY'!AD105,'BIZ kWh ENTRY'!AT105,'BIZ kWh ENTRY'!BJ105)</f>
        <v>0</v>
      </c>
      <c r="O105" s="67">
        <f t="shared" si="18"/>
        <v>0</v>
      </c>
    </row>
    <row r="106" spans="1:15" x14ac:dyDescent="0.25">
      <c r="A106" s="585"/>
      <c r="B106" s="11" t="s">
        <v>54</v>
      </c>
      <c r="C106" s="3">
        <f>SUM('BIZ kWh ENTRY'!C106,'BIZ kWh ENTRY'!S106,'BIZ kWh ENTRY'!AI106,'BIZ kWh ENTRY'!AY106)</f>
        <v>0</v>
      </c>
      <c r="D106" s="3">
        <f>SUM('BIZ kWh ENTRY'!D106,'BIZ kWh ENTRY'!T106,'BIZ kWh ENTRY'!AJ106,'BIZ kWh ENTRY'!AZ106)</f>
        <v>0</v>
      </c>
      <c r="E106" s="3">
        <f>SUM('BIZ kWh ENTRY'!E106,'BIZ kWh ENTRY'!U106,'BIZ kWh ENTRY'!AK106,'BIZ kWh ENTRY'!BA106)</f>
        <v>0</v>
      </c>
      <c r="F106" s="3">
        <f>SUM('BIZ kWh ENTRY'!F106,'BIZ kWh ENTRY'!V106,'BIZ kWh ENTRY'!AL106,'BIZ kWh ENTRY'!BB106)</f>
        <v>0</v>
      </c>
      <c r="G106" s="3">
        <f>SUM('BIZ kWh ENTRY'!G106,'BIZ kWh ENTRY'!W106,'BIZ kWh ENTRY'!AM106,'BIZ kWh ENTRY'!BC106)</f>
        <v>0</v>
      </c>
      <c r="H106" s="3">
        <f>SUM('BIZ kWh ENTRY'!H106,'BIZ kWh ENTRY'!X106,'BIZ kWh ENTRY'!AN106,'BIZ kWh ENTRY'!BD106)</f>
        <v>0</v>
      </c>
      <c r="I106" s="3">
        <f>SUM('BIZ kWh ENTRY'!I106,'BIZ kWh ENTRY'!Y106,'BIZ kWh ENTRY'!AO106,'BIZ kWh ENTRY'!BE106)</f>
        <v>0</v>
      </c>
      <c r="J106" s="3">
        <f>SUM('BIZ kWh ENTRY'!J106,'BIZ kWh ENTRY'!Z106,'BIZ kWh ENTRY'!AP106,'BIZ kWh ENTRY'!BF106)</f>
        <v>0</v>
      </c>
      <c r="K106" s="3">
        <f>SUM('BIZ kWh ENTRY'!K106,'BIZ kWh ENTRY'!AA106,'BIZ kWh ENTRY'!AQ106,'BIZ kWh ENTRY'!BG106)</f>
        <v>0</v>
      </c>
      <c r="L106" s="3">
        <f>SUM('BIZ kWh ENTRY'!L106,'BIZ kWh ENTRY'!AB106,'BIZ kWh ENTRY'!AR106,'BIZ kWh ENTRY'!BH106)</f>
        <v>0</v>
      </c>
      <c r="M106" s="3">
        <f>SUM('BIZ kWh ENTRY'!M106,'BIZ kWh ENTRY'!AC106,'BIZ kWh ENTRY'!AS106,'BIZ kWh ENTRY'!BI106)</f>
        <v>0</v>
      </c>
      <c r="N106" s="3">
        <f>SUM('BIZ kWh ENTRY'!N106,'BIZ kWh ENTRY'!AD106,'BIZ kWh ENTRY'!AT106,'BIZ kWh ENTRY'!BJ106)</f>
        <v>0</v>
      </c>
      <c r="O106" s="67">
        <f t="shared" si="18"/>
        <v>0</v>
      </c>
    </row>
    <row r="107" spans="1:15" x14ac:dyDescent="0.25">
      <c r="A107" s="585"/>
      <c r="B107" s="11" t="s">
        <v>53</v>
      </c>
      <c r="C107" s="3">
        <f>SUM('BIZ kWh ENTRY'!C107,'BIZ kWh ENTRY'!S107,'BIZ kWh ENTRY'!AI107,'BIZ kWh ENTRY'!AY107)</f>
        <v>0</v>
      </c>
      <c r="D107" s="3">
        <f>SUM('BIZ kWh ENTRY'!D107,'BIZ kWh ENTRY'!T107,'BIZ kWh ENTRY'!AJ107,'BIZ kWh ENTRY'!AZ107)</f>
        <v>0</v>
      </c>
      <c r="E107" s="3">
        <f>SUM('BIZ kWh ENTRY'!E107,'BIZ kWh ENTRY'!U107,'BIZ kWh ENTRY'!AK107,'BIZ kWh ENTRY'!BA107)</f>
        <v>0</v>
      </c>
      <c r="F107" s="3">
        <f>SUM('BIZ kWh ENTRY'!F107,'BIZ kWh ENTRY'!V107,'BIZ kWh ENTRY'!AL107,'BIZ kWh ENTRY'!BB107)</f>
        <v>0</v>
      </c>
      <c r="G107" s="3">
        <f>SUM('BIZ kWh ENTRY'!G107,'BIZ kWh ENTRY'!W107,'BIZ kWh ENTRY'!AM107,'BIZ kWh ENTRY'!BC107)</f>
        <v>0</v>
      </c>
      <c r="H107" s="3">
        <f>SUM('BIZ kWh ENTRY'!H107,'BIZ kWh ENTRY'!X107,'BIZ kWh ENTRY'!AN107,'BIZ kWh ENTRY'!BD107)</f>
        <v>0</v>
      </c>
      <c r="I107" s="3">
        <f>SUM('BIZ kWh ENTRY'!I107,'BIZ kWh ENTRY'!Y107,'BIZ kWh ENTRY'!AO107,'BIZ kWh ENTRY'!BE107)</f>
        <v>0</v>
      </c>
      <c r="J107" s="3">
        <f>SUM('BIZ kWh ENTRY'!J107,'BIZ kWh ENTRY'!Z107,'BIZ kWh ENTRY'!AP107,'BIZ kWh ENTRY'!BF107)</f>
        <v>0</v>
      </c>
      <c r="K107" s="3">
        <f>SUM('BIZ kWh ENTRY'!K107,'BIZ kWh ENTRY'!AA107,'BIZ kWh ENTRY'!AQ107,'BIZ kWh ENTRY'!BG107)</f>
        <v>0</v>
      </c>
      <c r="L107" s="3">
        <f>SUM('BIZ kWh ENTRY'!L107,'BIZ kWh ENTRY'!AB107,'BIZ kWh ENTRY'!AR107,'BIZ kWh ENTRY'!BH107)</f>
        <v>0</v>
      </c>
      <c r="M107" s="3">
        <f>SUM('BIZ kWh ENTRY'!M107,'BIZ kWh ENTRY'!AC107,'BIZ kWh ENTRY'!AS107,'BIZ kWh ENTRY'!BI107)</f>
        <v>0</v>
      </c>
      <c r="N107" s="3">
        <f>SUM('BIZ kWh ENTRY'!N107,'BIZ kWh ENTRY'!AD107,'BIZ kWh ENTRY'!AT107,'BIZ kWh ENTRY'!BJ107)</f>
        <v>0</v>
      </c>
      <c r="O107" s="67">
        <f t="shared" si="18"/>
        <v>0</v>
      </c>
    </row>
    <row r="108" spans="1:15" x14ac:dyDescent="0.25">
      <c r="A108" s="585"/>
      <c r="B108" s="11" t="s">
        <v>52</v>
      </c>
      <c r="C108" s="3">
        <f>SUM('BIZ kWh ENTRY'!C108,'BIZ kWh ENTRY'!S108,'BIZ kWh ENTRY'!AI108,'BIZ kWh ENTRY'!AY108)</f>
        <v>0</v>
      </c>
      <c r="D108" s="3">
        <f>SUM('BIZ kWh ENTRY'!D108,'BIZ kWh ENTRY'!T108,'BIZ kWh ENTRY'!AJ108,'BIZ kWh ENTRY'!AZ108)</f>
        <v>0</v>
      </c>
      <c r="E108" s="3">
        <f>SUM('BIZ kWh ENTRY'!E108,'BIZ kWh ENTRY'!U108,'BIZ kWh ENTRY'!AK108,'BIZ kWh ENTRY'!BA108)</f>
        <v>0</v>
      </c>
      <c r="F108" s="3">
        <f>SUM('BIZ kWh ENTRY'!F108,'BIZ kWh ENTRY'!V108,'BIZ kWh ENTRY'!AL108,'BIZ kWh ENTRY'!BB108)</f>
        <v>0</v>
      </c>
      <c r="G108" s="3">
        <f>SUM('BIZ kWh ENTRY'!G108,'BIZ kWh ENTRY'!W108,'BIZ kWh ENTRY'!AM108,'BIZ kWh ENTRY'!BC108)</f>
        <v>0</v>
      </c>
      <c r="H108" s="3">
        <f>SUM('BIZ kWh ENTRY'!H108,'BIZ kWh ENTRY'!X108,'BIZ kWh ENTRY'!AN108,'BIZ kWh ENTRY'!BD108)</f>
        <v>0</v>
      </c>
      <c r="I108" s="3">
        <f>SUM('BIZ kWh ENTRY'!I108,'BIZ kWh ENTRY'!Y108,'BIZ kWh ENTRY'!AO108,'BIZ kWh ENTRY'!BE108)</f>
        <v>0</v>
      </c>
      <c r="J108" s="3">
        <f>SUM('BIZ kWh ENTRY'!J108,'BIZ kWh ENTRY'!Z108,'BIZ kWh ENTRY'!AP108,'BIZ kWh ENTRY'!BF108)</f>
        <v>246916.19648915878</v>
      </c>
      <c r="K108" s="3">
        <f>SUM('BIZ kWh ENTRY'!K108,'BIZ kWh ENTRY'!AA108,'BIZ kWh ENTRY'!AQ108,'BIZ kWh ENTRY'!BG108)</f>
        <v>290901.84772367944</v>
      </c>
      <c r="L108" s="3">
        <f>SUM('BIZ kWh ENTRY'!L108,'BIZ kWh ENTRY'!AB108,'BIZ kWh ENTRY'!AR108,'BIZ kWh ENTRY'!BH108)</f>
        <v>0</v>
      </c>
      <c r="M108" s="3">
        <f>SUM('BIZ kWh ENTRY'!M108,'BIZ kWh ENTRY'!AC108,'BIZ kWh ENTRY'!AS108,'BIZ kWh ENTRY'!BI108)</f>
        <v>0</v>
      </c>
      <c r="N108" s="3">
        <f>SUM('BIZ kWh ENTRY'!N108,'BIZ kWh ENTRY'!AD108,'BIZ kWh ENTRY'!AT108,'BIZ kWh ENTRY'!BJ108)</f>
        <v>10904.10308771135</v>
      </c>
      <c r="O108" s="67">
        <f t="shared" si="18"/>
        <v>548722.14730054955</v>
      </c>
    </row>
    <row r="109" spans="1:15" x14ac:dyDescent="0.25">
      <c r="A109" s="585"/>
      <c r="B109" s="11" t="s">
        <v>51</v>
      </c>
      <c r="C109" s="3">
        <f>SUM('BIZ kWh ENTRY'!C109,'BIZ kWh ENTRY'!S109,'BIZ kWh ENTRY'!AI109,'BIZ kWh ENTRY'!AY109)</f>
        <v>0</v>
      </c>
      <c r="D109" s="3">
        <f>SUM('BIZ kWh ENTRY'!D109,'BIZ kWh ENTRY'!T109,'BIZ kWh ENTRY'!AJ109,'BIZ kWh ENTRY'!AZ109)</f>
        <v>0</v>
      </c>
      <c r="E109" s="3">
        <f>SUM('BIZ kWh ENTRY'!E109,'BIZ kWh ENTRY'!U109,'BIZ kWh ENTRY'!AK109,'BIZ kWh ENTRY'!BA109)</f>
        <v>0</v>
      </c>
      <c r="F109" s="3">
        <f>SUM('BIZ kWh ENTRY'!F109,'BIZ kWh ENTRY'!V109,'BIZ kWh ENTRY'!AL109,'BIZ kWh ENTRY'!BB109)</f>
        <v>0</v>
      </c>
      <c r="G109" s="3">
        <f>SUM('BIZ kWh ENTRY'!G109,'BIZ kWh ENTRY'!W109,'BIZ kWh ENTRY'!AM109,'BIZ kWh ENTRY'!BC109)</f>
        <v>0</v>
      </c>
      <c r="H109" s="3">
        <f>SUM('BIZ kWh ENTRY'!H109,'BIZ kWh ENTRY'!X109,'BIZ kWh ENTRY'!AN109,'BIZ kWh ENTRY'!BD109)</f>
        <v>0</v>
      </c>
      <c r="I109" s="3">
        <f>SUM('BIZ kWh ENTRY'!I109,'BIZ kWh ENTRY'!Y109,'BIZ kWh ENTRY'!AO109,'BIZ kWh ENTRY'!BE109)</f>
        <v>0</v>
      </c>
      <c r="J109" s="3">
        <f>SUM('BIZ kWh ENTRY'!J109,'BIZ kWh ENTRY'!Z109,'BIZ kWh ENTRY'!AP109,'BIZ kWh ENTRY'!BF109)</f>
        <v>0</v>
      </c>
      <c r="K109" s="3">
        <f>SUM('BIZ kWh ENTRY'!K109,'BIZ kWh ENTRY'!AA109,'BIZ kWh ENTRY'!AQ109,'BIZ kWh ENTRY'!BG109)</f>
        <v>0</v>
      </c>
      <c r="L109" s="3">
        <f>SUM('BIZ kWh ENTRY'!L109,'BIZ kWh ENTRY'!AB109,'BIZ kWh ENTRY'!AR109,'BIZ kWh ENTRY'!BH109)</f>
        <v>0</v>
      </c>
      <c r="M109" s="3">
        <f>SUM('BIZ kWh ENTRY'!M109,'BIZ kWh ENTRY'!AC109,'BIZ kWh ENTRY'!AS109,'BIZ kWh ENTRY'!BI109)</f>
        <v>0</v>
      </c>
      <c r="N109" s="3">
        <f>SUM('BIZ kWh ENTRY'!N109,'BIZ kWh ENTRY'!AD109,'BIZ kWh ENTRY'!AT109,'BIZ kWh ENTRY'!BJ109)</f>
        <v>0</v>
      </c>
      <c r="O109" s="67">
        <f t="shared" si="18"/>
        <v>0</v>
      </c>
    </row>
    <row r="110" spans="1:15" x14ac:dyDescent="0.25">
      <c r="A110" s="585"/>
      <c r="B110" s="11" t="s">
        <v>50</v>
      </c>
      <c r="C110" s="3">
        <f>SUM('BIZ kWh ENTRY'!C110,'BIZ kWh ENTRY'!S110,'BIZ kWh ENTRY'!AI110,'BIZ kWh ENTRY'!AY110)</f>
        <v>0</v>
      </c>
      <c r="D110" s="3">
        <f>SUM('BIZ kWh ENTRY'!D110,'BIZ kWh ENTRY'!T110,'BIZ kWh ENTRY'!AJ110,'BIZ kWh ENTRY'!AZ110)</f>
        <v>0</v>
      </c>
      <c r="E110" s="3">
        <f>SUM('BIZ kWh ENTRY'!E110,'BIZ kWh ENTRY'!U110,'BIZ kWh ENTRY'!AK110,'BIZ kWh ENTRY'!BA110)</f>
        <v>0</v>
      </c>
      <c r="F110" s="3">
        <f>SUM('BIZ kWh ENTRY'!F110,'BIZ kWh ENTRY'!V110,'BIZ kWh ENTRY'!AL110,'BIZ kWh ENTRY'!BB110)</f>
        <v>0</v>
      </c>
      <c r="G110" s="3">
        <f>SUM('BIZ kWh ENTRY'!G110,'BIZ kWh ENTRY'!W110,'BIZ kWh ENTRY'!AM110,'BIZ kWh ENTRY'!BC110)</f>
        <v>0</v>
      </c>
      <c r="H110" s="3">
        <f>SUM('BIZ kWh ENTRY'!H110,'BIZ kWh ENTRY'!X110,'BIZ kWh ENTRY'!AN110,'BIZ kWh ENTRY'!BD110)</f>
        <v>0</v>
      </c>
      <c r="I110" s="3">
        <f>SUM('BIZ kWh ENTRY'!I110,'BIZ kWh ENTRY'!Y110,'BIZ kWh ENTRY'!AO110,'BIZ kWh ENTRY'!BE110)</f>
        <v>0</v>
      </c>
      <c r="J110" s="3">
        <f>SUM('BIZ kWh ENTRY'!J110,'BIZ kWh ENTRY'!Z110,'BIZ kWh ENTRY'!AP110,'BIZ kWh ENTRY'!BF110)</f>
        <v>0</v>
      </c>
      <c r="K110" s="3">
        <f>SUM('BIZ kWh ENTRY'!K110,'BIZ kWh ENTRY'!AA110,'BIZ kWh ENTRY'!AQ110,'BIZ kWh ENTRY'!BG110)</f>
        <v>0</v>
      </c>
      <c r="L110" s="3">
        <f>SUM('BIZ kWh ENTRY'!L110,'BIZ kWh ENTRY'!AB110,'BIZ kWh ENTRY'!AR110,'BIZ kWh ENTRY'!BH110)</f>
        <v>0</v>
      </c>
      <c r="M110" s="3">
        <f>SUM('BIZ kWh ENTRY'!M110,'BIZ kWh ENTRY'!AC110,'BIZ kWh ENTRY'!AS110,'BIZ kWh ENTRY'!BI110)</f>
        <v>0</v>
      </c>
      <c r="N110" s="3">
        <f>SUM('BIZ kWh ENTRY'!N110,'BIZ kWh ENTRY'!AD110,'BIZ kWh ENTRY'!AT110,'BIZ kWh ENTRY'!BJ110)</f>
        <v>0</v>
      </c>
      <c r="O110" s="67">
        <f t="shared" si="18"/>
        <v>0</v>
      </c>
    </row>
    <row r="111" spans="1:15" x14ac:dyDescent="0.25">
      <c r="A111" s="585"/>
      <c r="B111" s="11" t="s">
        <v>49</v>
      </c>
      <c r="C111" s="3">
        <f>SUM('BIZ kWh ENTRY'!C111,'BIZ kWh ENTRY'!S111,'BIZ kWh ENTRY'!AI111,'BIZ kWh ENTRY'!AY111)</f>
        <v>0</v>
      </c>
      <c r="D111" s="3">
        <f>SUM('BIZ kWh ENTRY'!D111,'BIZ kWh ENTRY'!T111,'BIZ kWh ENTRY'!AJ111,'BIZ kWh ENTRY'!AZ111)</f>
        <v>0</v>
      </c>
      <c r="E111" s="3">
        <f>SUM('BIZ kWh ENTRY'!E111,'BIZ kWh ENTRY'!U111,'BIZ kWh ENTRY'!AK111,'BIZ kWh ENTRY'!BA111)</f>
        <v>0</v>
      </c>
      <c r="F111" s="3">
        <f>SUM('BIZ kWh ENTRY'!F111,'BIZ kWh ENTRY'!V111,'BIZ kWh ENTRY'!AL111,'BIZ kWh ENTRY'!BB111)</f>
        <v>0</v>
      </c>
      <c r="G111" s="3">
        <f>SUM('BIZ kWh ENTRY'!G111,'BIZ kWh ENTRY'!W111,'BIZ kWh ENTRY'!AM111,'BIZ kWh ENTRY'!BC111)</f>
        <v>0</v>
      </c>
      <c r="H111" s="3">
        <f>SUM('BIZ kWh ENTRY'!H111,'BIZ kWh ENTRY'!X111,'BIZ kWh ENTRY'!AN111,'BIZ kWh ENTRY'!BD111)</f>
        <v>0</v>
      </c>
      <c r="I111" s="3">
        <f>SUM('BIZ kWh ENTRY'!I111,'BIZ kWh ENTRY'!Y111,'BIZ kWh ENTRY'!AO111,'BIZ kWh ENTRY'!BE111)</f>
        <v>0</v>
      </c>
      <c r="J111" s="3">
        <f>SUM('BIZ kWh ENTRY'!J111,'BIZ kWh ENTRY'!Z111,'BIZ kWh ENTRY'!AP111,'BIZ kWh ENTRY'!BF111)</f>
        <v>0</v>
      </c>
      <c r="K111" s="3">
        <f>SUM('BIZ kWh ENTRY'!K111,'BIZ kWh ENTRY'!AA111,'BIZ kWh ENTRY'!AQ111,'BIZ kWh ENTRY'!BG111)</f>
        <v>0</v>
      </c>
      <c r="L111" s="3">
        <f>SUM('BIZ kWh ENTRY'!L111,'BIZ kWh ENTRY'!AB111,'BIZ kWh ENTRY'!AR111,'BIZ kWh ENTRY'!BH111)</f>
        <v>0</v>
      </c>
      <c r="M111" s="3">
        <f>SUM('BIZ kWh ENTRY'!M111,'BIZ kWh ENTRY'!AC111,'BIZ kWh ENTRY'!AS111,'BIZ kWh ENTRY'!BI111)</f>
        <v>0</v>
      </c>
      <c r="N111" s="3">
        <f>SUM('BIZ kWh ENTRY'!N111,'BIZ kWh ENTRY'!AD111,'BIZ kWh ENTRY'!AT111,'BIZ kWh ENTRY'!BJ111)</f>
        <v>0</v>
      </c>
      <c r="O111" s="67">
        <f t="shared" si="18"/>
        <v>0</v>
      </c>
    </row>
    <row r="112" spans="1:15" ht="15.75" thickBot="1" x14ac:dyDescent="0.3">
      <c r="A112" s="586"/>
      <c r="B112" s="11" t="s">
        <v>48</v>
      </c>
      <c r="C112" s="3">
        <f>SUM('BIZ kWh ENTRY'!C112,'BIZ kWh ENTRY'!S112,'BIZ kWh ENTRY'!AI112,'BIZ kWh ENTRY'!AY112)</f>
        <v>0</v>
      </c>
      <c r="D112" s="3">
        <f>SUM('BIZ kWh ENTRY'!D112,'BIZ kWh ENTRY'!T112,'BIZ kWh ENTRY'!AJ112,'BIZ kWh ENTRY'!AZ112)</f>
        <v>0</v>
      </c>
      <c r="E112" s="3">
        <f>SUM('BIZ kWh ENTRY'!E112,'BIZ kWh ENTRY'!U112,'BIZ kWh ENTRY'!AK112,'BIZ kWh ENTRY'!BA112)</f>
        <v>0</v>
      </c>
      <c r="F112" s="3">
        <f>SUM('BIZ kWh ENTRY'!F112,'BIZ kWh ENTRY'!V112,'BIZ kWh ENTRY'!AL112,'BIZ kWh ENTRY'!BB112)</f>
        <v>0</v>
      </c>
      <c r="G112" s="3">
        <f>SUM('BIZ kWh ENTRY'!G112,'BIZ kWh ENTRY'!W112,'BIZ kWh ENTRY'!AM112,'BIZ kWh ENTRY'!BC112)</f>
        <v>0</v>
      </c>
      <c r="H112" s="3">
        <f>SUM('BIZ kWh ENTRY'!H112,'BIZ kWh ENTRY'!X112,'BIZ kWh ENTRY'!AN112,'BIZ kWh ENTRY'!BD112)</f>
        <v>0</v>
      </c>
      <c r="I112" s="3">
        <f>SUM('BIZ kWh ENTRY'!I112,'BIZ kWh ENTRY'!Y112,'BIZ kWh ENTRY'!AO112,'BIZ kWh ENTRY'!BE112)</f>
        <v>0</v>
      </c>
      <c r="J112" s="3">
        <f>SUM('BIZ kWh ENTRY'!J112,'BIZ kWh ENTRY'!Z112,'BIZ kWh ENTRY'!AP112,'BIZ kWh ENTRY'!BF112)</f>
        <v>0</v>
      </c>
      <c r="K112" s="3">
        <f>SUM('BIZ kWh ENTRY'!K112,'BIZ kWh ENTRY'!AA112,'BIZ kWh ENTRY'!AQ112,'BIZ kWh ENTRY'!BG112)</f>
        <v>0</v>
      </c>
      <c r="L112" s="3">
        <f>SUM('BIZ kWh ENTRY'!L112,'BIZ kWh ENTRY'!AB112,'BIZ kWh ENTRY'!AR112,'BIZ kWh ENTRY'!BH112)</f>
        <v>0</v>
      </c>
      <c r="M112" s="3">
        <f>SUM('BIZ kWh ENTRY'!M112,'BIZ kWh ENTRY'!AC112,'BIZ kWh ENTRY'!AS112,'BIZ kWh ENTRY'!BI112)</f>
        <v>0</v>
      </c>
      <c r="N112" s="3">
        <f>SUM('BIZ kWh ENTRY'!N112,'BIZ kWh ENTRY'!AD112,'BIZ kWh ENTRY'!AT112,'BIZ kWh ENTRY'!BJ112)</f>
        <v>0</v>
      </c>
      <c r="O112" s="67">
        <f t="shared" si="18"/>
        <v>0</v>
      </c>
    </row>
    <row r="113" spans="1:16" ht="15.75" thickBot="1" x14ac:dyDescent="0.3">
      <c r="A113" s="71"/>
      <c r="B113" s="177" t="s">
        <v>42</v>
      </c>
      <c r="C113" s="178">
        <f t="shared" ref="C113:N113" si="19">SUM(C100:C112)</f>
        <v>0</v>
      </c>
      <c r="D113" s="178">
        <f t="shared" si="19"/>
        <v>0</v>
      </c>
      <c r="E113" s="178">
        <f t="shared" si="19"/>
        <v>0</v>
      </c>
      <c r="F113" s="178">
        <f t="shared" si="19"/>
        <v>0</v>
      </c>
      <c r="G113" s="178">
        <f t="shared" si="19"/>
        <v>0</v>
      </c>
      <c r="H113" s="178">
        <f t="shared" si="19"/>
        <v>0</v>
      </c>
      <c r="I113" s="178">
        <f t="shared" si="19"/>
        <v>0</v>
      </c>
      <c r="J113" s="178">
        <f t="shared" si="19"/>
        <v>246916.19648915878</v>
      </c>
      <c r="K113" s="178">
        <f t="shared" si="19"/>
        <v>290901.84772367944</v>
      </c>
      <c r="L113" s="178">
        <f t="shared" si="19"/>
        <v>0</v>
      </c>
      <c r="M113" s="178">
        <f t="shared" si="19"/>
        <v>0</v>
      </c>
      <c r="N113" s="178">
        <f t="shared" si="19"/>
        <v>10904.10308771135</v>
      </c>
      <c r="O113" s="70">
        <f t="shared" si="18"/>
        <v>548722.14730054955</v>
      </c>
      <c r="P113" s="284">
        <f>SUM(C100:N112)</f>
        <v>548722.14730054955</v>
      </c>
    </row>
    <row r="114" spans="1:16" ht="21.75" thickBot="1" x14ac:dyDescent="0.3">
      <c r="A114" s="72"/>
    </row>
    <row r="115" spans="1:16" ht="21.75" thickBot="1" x14ac:dyDescent="0.3">
      <c r="A115" s="72"/>
      <c r="B115" s="173" t="s">
        <v>35</v>
      </c>
      <c r="C115" s="174">
        <f>C$3</f>
        <v>45292</v>
      </c>
      <c r="D115" s="174">
        <f t="shared" ref="D115:N115" si="20">D$3</f>
        <v>45323</v>
      </c>
      <c r="E115" s="174">
        <f t="shared" si="20"/>
        <v>45352</v>
      </c>
      <c r="F115" s="174">
        <f t="shared" si="20"/>
        <v>45383</v>
      </c>
      <c r="G115" s="174">
        <f t="shared" si="20"/>
        <v>45413</v>
      </c>
      <c r="H115" s="174">
        <f t="shared" si="20"/>
        <v>45444</v>
      </c>
      <c r="I115" s="174">
        <f t="shared" si="20"/>
        <v>45474</v>
      </c>
      <c r="J115" s="174">
        <f t="shared" si="20"/>
        <v>45505</v>
      </c>
      <c r="K115" s="174">
        <f t="shared" si="20"/>
        <v>45536</v>
      </c>
      <c r="L115" s="174">
        <f t="shared" si="20"/>
        <v>45566</v>
      </c>
      <c r="M115" s="174">
        <f t="shared" si="20"/>
        <v>45597</v>
      </c>
      <c r="N115" s="174" t="str">
        <f t="shared" si="20"/>
        <v>Dec-24 +</v>
      </c>
      <c r="O115" s="175" t="s">
        <v>33</v>
      </c>
    </row>
    <row r="116" spans="1:16" ht="15" customHeight="1" x14ac:dyDescent="0.25">
      <c r="A116" s="572" t="s">
        <v>62</v>
      </c>
      <c r="B116" s="11" t="s">
        <v>60</v>
      </c>
      <c r="C116" s="3">
        <f>SUM('BIZ kWh ENTRY'!C116,'BIZ kWh ENTRY'!S116,'BIZ kWh ENTRY'!AI116,'BIZ kWh ENTRY'!AY116)</f>
        <v>0</v>
      </c>
      <c r="D116" s="3">
        <f>SUM('BIZ kWh ENTRY'!D116,'BIZ kWh ENTRY'!T116,'BIZ kWh ENTRY'!AJ116,'BIZ kWh ENTRY'!AZ116)</f>
        <v>0</v>
      </c>
      <c r="E116" s="3">
        <f>SUM('BIZ kWh ENTRY'!E116,'BIZ kWh ENTRY'!U116,'BIZ kWh ENTRY'!AK116,'BIZ kWh ENTRY'!BA116)</f>
        <v>0</v>
      </c>
      <c r="F116" s="3">
        <f>SUM('BIZ kWh ENTRY'!F116,'BIZ kWh ENTRY'!V116,'BIZ kWh ENTRY'!AL116,'BIZ kWh ENTRY'!BB116)</f>
        <v>0</v>
      </c>
      <c r="G116" s="3">
        <f>SUM('BIZ kWh ENTRY'!G116,'BIZ kWh ENTRY'!W116,'BIZ kWh ENTRY'!AM116,'BIZ kWh ENTRY'!BC116)</f>
        <v>0</v>
      </c>
      <c r="H116" s="3">
        <f>SUM('BIZ kWh ENTRY'!H116,'BIZ kWh ENTRY'!X116,'BIZ kWh ENTRY'!AN116,'BIZ kWh ENTRY'!BD116)</f>
        <v>0</v>
      </c>
      <c r="I116" s="3">
        <f>SUM('BIZ kWh ENTRY'!I116,'BIZ kWh ENTRY'!Y116,'BIZ kWh ENTRY'!AO116,'BIZ kWh ENTRY'!BE116)</f>
        <v>0</v>
      </c>
      <c r="J116" s="3">
        <f>SUM('BIZ kWh ENTRY'!J116,'BIZ kWh ENTRY'!Z116,'BIZ kWh ENTRY'!AP116,'BIZ kWh ENTRY'!BF116)</f>
        <v>0</v>
      </c>
      <c r="K116" s="3">
        <f>SUM('BIZ kWh ENTRY'!K116,'BIZ kWh ENTRY'!AA116,'BIZ kWh ENTRY'!AQ116,'BIZ kWh ENTRY'!BG116)</f>
        <v>0</v>
      </c>
      <c r="L116" s="3">
        <f>SUM('BIZ kWh ENTRY'!L116,'BIZ kWh ENTRY'!AB116,'BIZ kWh ENTRY'!AR116,'BIZ kWh ENTRY'!BH116)</f>
        <v>0</v>
      </c>
      <c r="M116" s="3">
        <f>SUM('BIZ kWh ENTRY'!M116,'BIZ kWh ENTRY'!AC116,'BIZ kWh ENTRY'!AS116,'BIZ kWh ENTRY'!BI116)</f>
        <v>0</v>
      </c>
      <c r="N116" s="3">
        <f>SUM('BIZ kWh ENTRY'!N116,'BIZ kWh ENTRY'!AD116,'BIZ kWh ENTRY'!AT116,'BIZ kWh ENTRY'!BJ116)</f>
        <v>0</v>
      </c>
      <c r="O116" s="67">
        <f t="shared" ref="O116:O129" si="21">SUM(C116:N116)</f>
        <v>0</v>
      </c>
    </row>
    <row r="117" spans="1:16" x14ac:dyDescent="0.25">
      <c r="A117" s="573"/>
      <c r="B117" s="12" t="s">
        <v>59</v>
      </c>
      <c r="C117" s="3">
        <f>SUM('BIZ kWh ENTRY'!C117,'BIZ kWh ENTRY'!S117,'BIZ kWh ENTRY'!AI117,'BIZ kWh ENTRY'!AY117)</f>
        <v>0</v>
      </c>
      <c r="D117" s="3">
        <f>SUM('BIZ kWh ENTRY'!D117,'BIZ kWh ENTRY'!T117,'BIZ kWh ENTRY'!AJ117,'BIZ kWh ENTRY'!AZ117)</f>
        <v>0</v>
      </c>
      <c r="E117" s="3">
        <f>SUM('BIZ kWh ENTRY'!E117,'BIZ kWh ENTRY'!U117,'BIZ kWh ENTRY'!AK117,'BIZ kWh ENTRY'!BA117)</f>
        <v>0</v>
      </c>
      <c r="F117" s="3">
        <f>SUM('BIZ kWh ENTRY'!F117,'BIZ kWh ENTRY'!V117,'BIZ kWh ENTRY'!AL117,'BIZ kWh ENTRY'!BB117)</f>
        <v>0</v>
      </c>
      <c r="G117" s="3">
        <f>SUM('BIZ kWh ENTRY'!G117,'BIZ kWh ENTRY'!W117,'BIZ kWh ENTRY'!AM117,'BIZ kWh ENTRY'!BC117)</f>
        <v>0</v>
      </c>
      <c r="H117" s="3">
        <f>SUM('BIZ kWh ENTRY'!H117,'BIZ kWh ENTRY'!X117,'BIZ kWh ENTRY'!AN117,'BIZ kWh ENTRY'!BD117)</f>
        <v>0</v>
      </c>
      <c r="I117" s="3">
        <f>SUM('BIZ kWh ENTRY'!I117,'BIZ kWh ENTRY'!Y117,'BIZ kWh ENTRY'!AO117,'BIZ kWh ENTRY'!BE117)</f>
        <v>0</v>
      </c>
      <c r="J117" s="3">
        <f>SUM('BIZ kWh ENTRY'!J117,'BIZ kWh ENTRY'!Z117,'BIZ kWh ENTRY'!AP117,'BIZ kWh ENTRY'!BF117)</f>
        <v>0</v>
      </c>
      <c r="K117" s="3">
        <f>SUM('BIZ kWh ENTRY'!K117,'BIZ kWh ENTRY'!AA117,'BIZ kWh ENTRY'!AQ117,'BIZ kWh ENTRY'!BG117)</f>
        <v>0</v>
      </c>
      <c r="L117" s="3">
        <f>SUM('BIZ kWh ENTRY'!L117,'BIZ kWh ENTRY'!AB117,'BIZ kWh ENTRY'!AR117,'BIZ kWh ENTRY'!BH117)</f>
        <v>0</v>
      </c>
      <c r="M117" s="3">
        <f>SUM('BIZ kWh ENTRY'!M117,'BIZ kWh ENTRY'!AC117,'BIZ kWh ENTRY'!AS117,'BIZ kWh ENTRY'!BI117)</f>
        <v>0</v>
      </c>
      <c r="N117" s="3">
        <f>SUM('BIZ kWh ENTRY'!N117,'BIZ kWh ENTRY'!AD117,'BIZ kWh ENTRY'!AT117,'BIZ kWh ENTRY'!BJ117)</f>
        <v>0</v>
      </c>
      <c r="O117" s="67">
        <f t="shared" si="21"/>
        <v>0</v>
      </c>
    </row>
    <row r="118" spans="1:16" x14ac:dyDescent="0.25">
      <c r="A118" s="573"/>
      <c r="B118" s="11" t="s">
        <v>58</v>
      </c>
      <c r="C118" s="3">
        <f>SUM('BIZ kWh ENTRY'!C118,'BIZ kWh ENTRY'!S118,'BIZ kWh ENTRY'!AI118,'BIZ kWh ENTRY'!AY118)</f>
        <v>0</v>
      </c>
      <c r="D118" s="3">
        <f>SUM('BIZ kWh ENTRY'!D118,'BIZ kWh ENTRY'!T118,'BIZ kWh ENTRY'!AJ118,'BIZ kWh ENTRY'!AZ118)</f>
        <v>0</v>
      </c>
      <c r="E118" s="3">
        <f>SUM('BIZ kWh ENTRY'!E118,'BIZ kWh ENTRY'!U118,'BIZ kWh ENTRY'!AK118,'BIZ kWh ENTRY'!BA118)</f>
        <v>479.72243499074074</v>
      </c>
      <c r="F118" s="3">
        <f>SUM('BIZ kWh ENTRY'!F118,'BIZ kWh ENTRY'!V118,'BIZ kWh ENTRY'!AL118,'BIZ kWh ENTRY'!BB118)</f>
        <v>0</v>
      </c>
      <c r="G118" s="3">
        <f>SUM('BIZ kWh ENTRY'!G118,'BIZ kWh ENTRY'!W118,'BIZ kWh ENTRY'!AM118,'BIZ kWh ENTRY'!BC118)</f>
        <v>73.803451537037034</v>
      </c>
      <c r="H118" s="3">
        <f>SUM('BIZ kWh ENTRY'!H118,'BIZ kWh ENTRY'!X118,'BIZ kWh ENTRY'!AN118,'BIZ kWh ENTRY'!BD118)</f>
        <v>3321.1553191666667</v>
      </c>
      <c r="I118" s="3">
        <f>SUM('BIZ kWh ENTRY'!I118,'BIZ kWh ENTRY'!Y118,'BIZ kWh ENTRY'!AO118,'BIZ kWh ENTRY'!BE118)</f>
        <v>3025.9415130185189</v>
      </c>
      <c r="J118" s="3">
        <f>SUM('BIZ kWh ENTRY'!J118,'BIZ kWh ENTRY'!Z118,'BIZ kWh ENTRY'!AP118,'BIZ kWh ENTRY'!BF118)</f>
        <v>701.13278960185187</v>
      </c>
      <c r="K118" s="3">
        <f>SUM('BIZ kWh ENTRY'!K118,'BIZ kWh ENTRY'!AA118,'BIZ kWh ENTRY'!AQ118,'BIZ kWh ENTRY'!BG118)</f>
        <v>1955.7914657314816</v>
      </c>
      <c r="L118" s="3">
        <f>SUM('BIZ kWh ENTRY'!L118,'BIZ kWh ENTRY'!AB118,'BIZ kWh ENTRY'!AR118,'BIZ kWh ENTRY'!BH118)</f>
        <v>1992.6931915000002</v>
      </c>
      <c r="M118" s="3">
        <f>SUM('BIZ kWh ENTRY'!M118,'BIZ kWh ENTRY'!AC118,'BIZ kWh ENTRY'!AS118,'BIZ kWh ENTRY'!BI118)</f>
        <v>1180.8552245925925</v>
      </c>
      <c r="N118" s="3">
        <f>SUM('BIZ kWh ENTRY'!N118,'BIZ kWh ENTRY'!AD118,'BIZ kWh ENTRY'!AT118,'BIZ kWh ENTRY'!BJ118)</f>
        <v>3210.4501418611112</v>
      </c>
      <c r="O118" s="67">
        <f t="shared" si="21"/>
        <v>15941.545532000002</v>
      </c>
    </row>
    <row r="119" spans="1:16" x14ac:dyDescent="0.25">
      <c r="A119" s="573"/>
      <c r="B119" s="11" t="s">
        <v>57</v>
      </c>
      <c r="C119" s="3">
        <f>SUM('BIZ kWh ENTRY'!C119,'BIZ kWh ENTRY'!S119,'BIZ kWh ENTRY'!AI119,'BIZ kWh ENTRY'!AY119)</f>
        <v>0</v>
      </c>
      <c r="D119" s="3">
        <f>SUM('BIZ kWh ENTRY'!D119,'BIZ kWh ENTRY'!T119,'BIZ kWh ENTRY'!AJ119,'BIZ kWh ENTRY'!AZ119)</f>
        <v>0</v>
      </c>
      <c r="E119" s="3">
        <f>SUM('BIZ kWh ENTRY'!E119,'BIZ kWh ENTRY'!U119,'BIZ kWh ENTRY'!AK119,'BIZ kWh ENTRY'!BA119)</f>
        <v>0</v>
      </c>
      <c r="F119" s="3">
        <f>SUM('BIZ kWh ENTRY'!F119,'BIZ kWh ENTRY'!V119,'BIZ kWh ENTRY'!AL119,'BIZ kWh ENTRY'!BB119)</f>
        <v>0</v>
      </c>
      <c r="G119" s="3">
        <f>SUM('BIZ kWh ENTRY'!G119,'BIZ kWh ENTRY'!W119,'BIZ kWh ENTRY'!AM119,'BIZ kWh ENTRY'!BC119)</f>
        <v>0</v>
      </c>
      <c r="H119" s="3">
        <f>SUM('BIZ kWh ENTRY'!H119,'BIZ kWh ENTRY'!X119,'BIZ kWh ENTRY'!AN119,'BIZ kWh ENTRY'!BD119)</f>
        <v>0</v>
      </c>
      <c r="I119" s="3">
        <f>SUM('BIZ kWh ENTRY'!I119,'BIZ kWh ENTRY'!Y119,'BIZ kWh ENTRY'!AO119,'BIZ kWh ENTRY'!BE119)</f>
        <v>0</v>
      </c>
      <c r="J119" s="3">
        <f>SUM('BIZ kWh ENTRY'!J119,'BIZ kWh ENTRY'!Z119,'BIZ kWh ENTRY'!AP119,'BIZ kWh ENTRY'!BF119)</f>
        <v>0</v>
      </c>
      <c r="K119" s="3">
        <f>SUM('BIZ kWh ENTRY'!K119,'BIZ kWh ENTRY'!AA119,'BIZ kWh ENTRY'!AQ119,'BIZ kWh ENTRY'!BG119)</f>
        <v>0</v>
      </c>
      <c r="L119" s="3">
        <f>SUM('BIZ kWh ENTRY'!L119,'BIZ kWh ENTRY'!AB119,'BIZ kWh ENTRY'!AR119,'BIZ kWh ENTRY'!BH119)</f>
        <v>0</v>
      </c>
      <c r="M119" s="3">
        <f>SUM('BIZ kWh ENTRY'!M119,'BIZ kWh ENTRY'!AC119,'BIZ kWh ENTRY'!AS119,'BIZ kWh ENTRY'!BI119)</f>
        <v>0</v>
      </c>
      <c r="N119" s="3">
        <f>SUM('BIZ kWh ENTRY'!N119,'BIZ kWh ENTRY'!AD119,'BIZ kWh ENTRY'!AT119,'BIZ kWh ENTRY'!BJ119)</f>
        <v>0</v>
      </c>
      <c r="O119" s="67">
        <f t="shared" si="21"/>
        <v>0</v>
      </c>
    </row>
    <row r="120" spans="1:16" x14ac:dyDescent="0.25">
      <c r="A120" s="573"/>
      <c r="B120" s="12" t="s">
        <v>56</v>
      </c>
      <c r="C120" s="3">
        <f>SUM('BIZ kWh ENTRY'!C120,'BIZ kWh ENTRY'!S120,'BIZ kWh ENTRY'!AI120,'BIZ kWh ENTRY'!AY120)</f>
        <v>0</v>
      </c>
      <c r="D120" s="3">
        <f>SUM('BIZ kWh ENTRY'!D120,'BIZ kWh ENTRY'!T120,'BIZ kWh ENTRY'!AJ120,'BIZ kWh ENTRY'!AZ120)</f>
        <v>0</v>
      </c>
      <c r="E120" s="3">
        <f>SUM('BIZ kWh ENTRY'!E120,'BIZ kWh ENTRY'!U120,'BIZ kWh ENTRY'!AK120,'BIZ kWh ENTRY'!BA120)</f>
        <v>0</v>
      </c>
      <c r="F120" s="3">
        <f>SUM('BIZ kWh ENTRY'!F120,'BIZ kWh ENTRY'!V120,'BIZ kWh ENTRY'!AL120,'BIZ kWh ENTRY'!BB120)</f>
        <v>0</v>
      </c>
      <c r="G120" s="3">
        <f>SUM('BIZ kWh ENTRY'!G120,'BIZ kWh ENTRY'!W120,'BIZ kWh ENTRY'!AM120,'BIZ kWh ENTRY'!BC120)</f>
        <v>0</v>
      </c>
      <c r="H120" s="3">
        <f>SUM('BIZ kWh ENTRY'!H120,'BIZ kWh ENTRY'!X120,'BIZ kWh ENTRY'!AN120,'BIZ kWh ENTRY'!BD120)</f>
        <v>0</v>
      </c>
      <c r="I120" s="3">
        <f>SUM('BIZ kWh ENTRY'!I120,'BIZ kWh ENTRY'!Y120,'BIZ kWh ENTRY'!AO120,'BIZ kWh ENTRY'!BE120)</f>
        <v>0</v>
      </c>
      <c r="J120" s="3">
        <f>SUM('BIZ kWh ENTRY'!J120,'BIZ kWh ENTRY'!Z120,'BIZ kWh ENTRY'!AP120,'BIZ kWh ENTRY'!BF120)</f>
        <v>0</v>
      </c>
      <c r="K120" s="3">
        <f>SUM('BIZ kWh ENTRY'!K120,'BIZ kWh ENTRY'!AA120,'BIZ kWh ENTRY'!AQ120,'BIZ kWh ENTRY'!BG120)</f>
        <v>0</v>
      </c>
      <c r="L120" s="3">
        <f>SUM('BIZ kWh ENTRY'!L120,'BIZ kWh ENTRY'!AB120,'BIZ kWh ENTRY'!AR120,'BIZ kWh ENTRY'!BH120)</f>
        <v>0</v>
      </c>
      <c r="M120" s="3">
        <f>SUM('BIZ kWh ENTRY'!M120,'BIZ kWh ENTRY'!AC120,'BIZ kWh ENTRY'!AS120,'BIZ kWh ENTRY'!BI120)</f>
        <v>0</v>
      </c>
      <c r="N120" s="3">
        <f>SUM('BIZ kWh ENTRY'!N120,'BIZ kWh ENTRY'!AD120,'BIZ kWh ENTRY'!AT120,'BIZ kWh ENTRY'!BJ120)</f>
        <v>0</v>
      </c>
      <c r="O120" s="67">
        <f t="shared" si="21"/>
        <v>0</v>
      </c>
    </row>
    <row r="121" spans="1:16" x14ac:dyDescent="0.25">
      <c r="A121" s="573"/>
      <c r="B121" s="11" t="s">
        <v>55</v>
      </c>
      <c r="C121" s="3">
        <f>SUM('BIZ kWh ENTRY'!C121,'BIZ kWh ENTRY'!S121,'BIZ kWh ENTRY'!AI121,'BIZ kWh ENTRY'!AY121)</f>
        <v>0</v>
      </c>
      <c r="D121" s="3">
        <f>SUM('BIZ kWh ENTRY'!D121,'BIZ kWh ENTRY'!T121,'BIZ kWh ENTRY'!AJ121,'BIZ kWh ENTRY'!AZ121)</f>
        <v>0</v>
      </c>
      <c r="E121" s="3">
        <f>SUM('BIZ kWh ENTRY'!E121,'BIZ kWh ENTRY'!U121,'BIZ kWh ENTRY'!AK121,'BIZ kWh ENTRY'!BA121)</f>
        <v>0</v>
      </c>
      <c r="F121" s="3">
        <f>SUM('BIZ kWh ENTRY'!F121,'BIZ kWh ENTRY'!V121,'BIZ kWh ENTRY'!AL121,'BIZ kWh ENTRY'!BB121)</f>
        <v>0</v>
      </c>
      <c r="G121" s="3">
        <f>SUM('BIZ kWh ENTRY'!G121,'BIZ kWh ENTRY'!W121,'BIZ kWh ENTRY'!AM121,'BIZ kWh ENTRY'!BC121)</f>
        <v>0</v>
      </c>
      <c r="H121" s="3">
        <f>SUM('BIZ kWh ENTRY'!H121,'BIZ kWh ENTRY'!X121,'BIZ kWh ENTRY'!AN121,'BIZ kWh ENTRY'!BD121)</f>
        <v>0</v>
      </c>
      <c r="I121" s="3">
        <f>SUM('BIZ kWh ENTRY'!I121,'BIZ kWh ENTRY'!Y121,'BIZ kWh ENTRY'!AO121,'BIZ kWh ENTRY'!BE121)</f>
        <v>0</v>
      </c>
      <c r="J121" s="3">
        <f>SUM('BIZ kWh ENTRY'!J121,'BIZ kWh ENTRY'!Z121,'BIZ kWh ENTRY'!AP121,'BIZ kWh ENTRY'!BF121)</f>
        <v>0</v>
      </c>
      <c r="K121" s="3">
        <f>SUM('BIZ kWh ENTRY'!K121,'BIZ kWh ENTRY'!AA121,'BIZ kWh ENTRY'!AQ121,'BIZ kWh ENTRY'!BG121)</f>
        <v>0</v>
      </c>
      <c r="L121" s="3">
        <f>SUM('BIZ kWh ENTRY'!L121,'BIZ kWh ENTRY'!AB121,'BIZ kWh ENTRY'!AR121,'BIZ kWh ENTRY'!BH121)</f>
        <v>0</v>
      </c>
      <c r="M121" s="3">
        <f>SUM('BIZ kWh ENTRY'!M121,'BIZ kWh ENTRY'!AC121,'BIZ kWh ENTRY'!AS121,'BIZ kWh ENTRY'!BI121)</f>
        <v>0</v>
      </c>
      <c r="N121" s="3">
        <f>SUM('BIZ kWh ENTRY'!N121,'BIZ kWh ENTRY'!AD121,'BIZ kWh ENTRY'!AT121,'BIZ kWh ENTRY'!BJ121)</f>
        <v>0</v>
      </c>
      <c r="O121" s="67">
        <f t="shared" si="21"/>
        <v>0</v>
      </c>
    </row>
    <row r="122" spans="1:16" x14ac:dyDescent="0.25">
      <c r="A122" s="573"/>
      <c r="B122" s="11" t="s">
        <v>54</v>
      </c>
      <c r="C122" s="3">
        <f>SUM('BIZ kWh ENTRY'!C122,'BIZ kWh ENTRY'!S122,'BIZ kWh ENTRY'!AI122,'BIZ kWh ENTRY'!AY122)</f>
        <v>0</v>
      </c>
      <c r="D122" s="3">
        <f>SUM('BIZ kWh ENTRY'!D122,'BIZ kWh ENTRY'!T122,'BIZ kWh ENTRY'!AJ122,'BIZ kWh ENTRY'!AZ122)</f>
        <v>0</v>
      </c>
      <c r="E122" s="3">
        <f>SUM('BIZ kWh ENTRY'!E122,'BIZ kWh ENTRY'!U122,'BIZ kWh ENTRY'!AK122,'BIZ kWh ENTRY'!BA122)</f>
        <v>14062.173191889706</v>
      </c>
      <c r="F122" s="3">
        <f>SUM('BIZ kWh ENTRY'!F122,'BIZ kWh ENTRY'!V122,'BIZ kWh ENTRY'!AL122,'BIZ kWh ENTRY'!BB122)</f>
        <v>30868.185055367649</v>
      </c>
      <c r="G122" s="3">
        <f>SUM('BIZ kWh ENTRY'!G122,'BIZ kWh ENTRY'!W122,'BIZ kWh ENTRY'!AM122,'BIZ kWh ENTRY'!BC122)</f>
        <v>38756.721236183825</v>
      </c>
      <c r="H122" s="3">
        <f>SUM('BIZ kWh ENTRY'!H122,'BIZ kWh ENTRY'!X122,'BIZ kWh ENTRY'!AN122,'BIZ kWh ENTRY'!BD122)</f>
        <v>5144.6975092279408</v>
      </c>
      <c r="I122" s="3">
        <f>SUM('BIZ kWh ENTRY'!I122,'BIZ kWh ENTRY'!Y122,'BIZ kWh ENTRY'!AO122,'BIZ kWh ENTRY'!BE122)</f>
        <v>685.95966789705881</v>
      </c>
      <c r="J122" s="3">
        <f>SUM('BIZ kWh ENTRY'!J122,'BIZ kWh ENTRY'!Z122,'BIZ kWh ENTRY'!AP122,'BIZ kWh ENTRY'!BF122)</f>
        <v>342.9798339485294</v>
      </c>
      <c r="K122" s="3">
        <f>SUM('BIZ kWh ENTRY'!K122,'BIZ kWh ENTRY'!AA122,'BIZ kWh ENTRY'!AQ122,'BIZ kWh ENTRY'!BG122)</f>
        <v>342.9798339485294</v>
      </c>
      <c r="L122" s="3">
        <f>SUM('BIZ kWh ENTRY'!L122,'BIZ kWh ENTRY'!AB122,'BIZ kWh ENTRY'!AR122,'BIZ kWh ENTRY'!BH122)</f>
        <v>1028.9395018455882</v>
      </c>
      <c r="M122" s="3">
        <f>SUM('BIZ kWh ENTRY'!M122,'BIZ kWh ENTRY'!AC122,'BIZ kWh ENTRY'!AS122,'BIZ kWh ENTRY'!BI122)</f>
        <v>1714.899169742647</v>
      </c>
      <c r="N122" s="3">
        <f>SUM('BIZ kWh ENTRY'!N122,'BIZ kWh ENTRY'!AD122,'BIZ kWh ENTRY'!AT122,'BIZ kWh ENTRY'!BJ122)</f>
        <v>342.9798339485294</v>
      </c>
      <c r="O122" s="67">
        <f t="shared" si="21"/>
        <v>93290.514834000001</v>
      </c>
    </row>
    <row r="123" spans="1:16" x14ac:dyDescent="0.25">
      <c r="A123" s="573"/>
      <c r="B123" s="11" t="s">
        <v>53</v>
      </c>
      <c r="C123" s="3">
        <f>SUM('BIZ kWh ENTRY'!C123,'BIZ kWh ENTRY'!S123,'BIZ kWh ENTRY'!AI123,'BIZ kWh ENTRY'!AY123)</f>
        <v>0</v>
      </c>
      <c r="D123" s="3">
        <f>SUM('BIZ kWh ENTRY'!D123,'BIZ kWh ENTRY'!T123,'BIZ kWh ENTRY'!AJ123,'BIZ kWh ENTRY'!AZ123)</f>
        <v>0</v>
      </c>
      <c r="E123" s="3">
        <f>SUM('BIZ kWh ENTRY'!E123,'BIZ kWh ENTRY'!U123,'BIZ kWh ENTRY'!AK123,'BIZ kWh ENTRY'!BA123)</f>
        <v>0</v>
      </c>
      <c r="F123" s="3">
        <f>SUM('BIZ kWh ENTRY'!F123,'BIZ kWh ENTRY'!V123,'BIZ kWh ENTRY'!AL123,'BIZ kWh ENTRY'!BB123)</f>
        <v>335785.40312176704</v>
      </c>
      <c r="G123" s="3">
        <f>SUM('BIZ kWh ENTRY'!G123,'BIZ kWh ENTRY'!W123,'BIZ kWh ENTRY'!AM123,'BIZ kWh ENTRY'!BC123)</f>
        <v>0</v>
      </c>
      <c r="H123" s="3">
        <f>SUM('BIZ kWh ENTRY'!H123,'BIZ kWh ENTRY'!X123,'BIZ kWh ENTRY'!AN123,'BIZ kWh ENTRY'!BD123)</f>
        <v>156674.50292884262</v>
      </c>
      <c r="I123" s="3">
        <f>SUM('BIZ kWh ENTRY'!I123,'BIZ kWh ENTRY'!Y123,'BIZ kWh ENTRY'!AO123,'BIZ kWh ENTRY'!BE123)</f>
        <v>202688.13121619687</v>
      </c>
      <c r="J123" s="3">
        <f>SUM('BIZ kWh ENTRY'!J123,'BIZ kWh ENTRY'!Z123,'BIZ kWh ENTRY'!AP123,'BIZ kWh ENTRY'!BF123)</f>
        <v>36506.680294099249</v>
      </c>
      <c r="K123" s="3">
        <f>SUM('BIZ kWh ENTRY'!K123,'BIZ kWh ENTRY'!AA123,'BIZ kWh ENTRY'!AQ123,'BIZ kWh ENTRY'!BG123)</f>
        <v>178730.62227319425</v>
      </c>
      <c r="L123" s="3">
        <f>SUM('BIZ kWh ENTRY'!L123,'BIZ kWh ENTRY'!AB123,'BIZ kWh ENTRY'!AR123,'BIZ kWh ENTRY'!BH123)</f>
        <v>244518.70238651891</v>
      </c>
      <c r="M123" s="3">
        <f>SUM('BIZ kWh ENTRY'!M123,'BIZ kWh ENTRY'!AC123,'BIZ kWh ENTRY'!AS123,'BIZ kWh ENTRY'!BI123)</f>
        <v>192420.62738348148</v>
      </c>
      <c r="N123" s="3">
        <f>SUM('BIZ kWh ENTRY'!N123,'BIZ kWh ENTRY'!AD123,'BIZ kWh ENTRY'!AT123,'BIZ kWh ENTRY'!BJ123)</f>
        <v>169984.23011939964</v>
      </c>
      <c r="O123" s="67">
        <f t="shared" si="21"/>
        <v>1517308.8997235</v>
      </c>
    </row>
    <row r="124" spans="1:16" x14ac:dyDescent="0.25">
      <c r="A124" s="573"/>
      <c r="B124" s="11" t="s">
        <v>52</v>
      </c>
      <c r="C124" s="3">
        <f>SUM('BIZ kWh ENTRY'!C124,'BIZ kWh ENTRY'!S124,'BIZ kWh ENTRY'!AI124,'BIZ kWh ENTRY'!AY124)</f>
        <v>0</v>
      </c>
      <c r="D124" s="3">
        <f>SUM('BIZ kWh ENTRY'!D124,'BIZ kWh ENTRY'!T124,'BIZ kWh ENTRY'!AJ124,'BIZ kWh ENTRY'!AZ124)</f>
        <v>0</v>
      </c>
      <c r="E124" s="3">
        <f>SUM('BIZ kWh ENTRY'!E124,'BIZ kWh ENTRY'!U124,'BIZ kWh ENTRY'!AK124,'BIZ kWh ENTRY'!BA124)</f>
        <v>0</v>
      </c>
      <c r="F124" s="3">
        <f>SUM('BIZ kWh ENTRY'!F124,'BIZ kWh ENTRY'!V124,'BIZ kWh ENTRY'!AL124,'BIZ kWh ENTRY'!BB124)</f>
        <v>0</v>
      </c>
      <c r="G124" s="3">
        <f>SUM('BIZ kWh ENTRY'!G124,'BIZ kWh ENTRY'!W124,'BIZ kWh ENTRY'!AM124,'BIZ kWh ENTRY'!BC124)</f>
        <v>0</v>
      </c>
      <c r="H124" s="3">
        <f>SUM('BIZ kWh ENTRY'!H124,'BIZ kWh ENTRY'!X124,'BIZ kWh ENTRY'!AN124,'BIZ kWh ENTRY'!BD124)</f>
        <v>0</v>
      </c>
      <c r="I124" s="3">
        <f>SUM('BIZ kWh ENTRY'!I124,'BIZ kWh ENTRY'!Y124,'BIZ kWh ENTRY'!AO124,'BIZ kWh ENTRY'!BE124)</f>
        <v>0</v>
      </c>
      <c r="J124" s="3">
        <f>SUM('BIZ kWh ENTRY'!J124,'BIZ kWh ENTRY'!Z124,'BIZ kWh ENTRY'!AP124,'BIZ kWh ENTRY'!BF124)</f>
        <v>0</v>
      </c>
      <c r="K124" s="3">
        <f>SUM('BIZ kWh ENTRY'!K124,'BIZ kWh ENTRY'!AA124,'BIZ kWh ENTRY'!AQ124,'BIZ kWh ENTRY'!BG124)</f>
        <v>0</v>
      </c>
      <c r="L124" s="3">
        <f>SUM('BIZ kWh ENTRY'!L124,'BIZ kWh ENTRY'!AB124,'BIZ kWh ENTRY'!AR124,'BIZ kWh ENTRY'!BH124)</f>
        <v>0</v>
      </c>
      <c r="M124" s="3">
        <f>SUM('BIZ kWh ENTRY'!M124,'BIZ kWh ENTRY'!AC124,'BIZ kWh ENTRY'!AS124,'BIZ kWh ENTRY'!BI124)</f>
        <v>0</v>
      </c>
      <c r="N124" s="3">
        <f>SUM('BIZ kWh ENTRY'!N124,'BIZ kWh ENTRY'!AD124,'BIZ kWh ENTRY'!AT124,'BIZ kWh ENTRY'!BJ124)</f>
        <v>0</v>
      </c>
      <c r="O124" s="67">
        <f t="shared" si="21"/>
        <v>0</v>
      </c>
    </row>
    <row r="125" spans="1:16" x14ac:dyDescent="0.25">
      <c r="A125" s="573"/>
      <c r="B125" s="11" t="s">
        <v>51</v>
      </c>
      <c r="C125" s="3">
        <f>SUM('BIZ kWh ENTRY'!C125,'BIZ kWh ENTRY'!S125,'BIZ kWh ENTRY'!AI125,'BIZ kWh ENTRY'!AY125)</f>
        <v>0</v>
      </c>
      <c r="D125" s="3">
        <f>SUM('BIZ kWh ENTRY'!D125,'BIZ kWh ENTRY'!T125,'BIZ kWh ENTRY'!AJ125,'BIZ kWh ENTRY'!AZ125)</f>
        <v>0</v>
      </c>
      <c r="E125" s="3">
        <f>SUM('BIZ kWh ENTRY'!E125,'BIZ kWh ENTRY'!U125,'BIZ kWh ENTRY'!AK125,'BIZ kWh ENTRY'!BA125)</f>
        <v>0</v>
      </c>
      <c r="F125" s="3">
        <f>SUM('BIZ kWh ENTRY'!F125,'BIZ kWh ENTRY'!V125,'BIZ kWh ENTRY'!AL125,'BIZ kWh ENTRY'!BB125)</f>
        <v>0</v>
      </c>
      <c r="G125" s="3">
        <f>SUM('BIZ kWh ENTRY'!G125,'BIZ kWh ENTRY'!W125,'BIZ kWh ENTRY'!AM125,'BIZ kWh ENTRY'!BC125)</f>
        <v>0</v>
      </c>
      <c r="H125" s="3">
        <f>SUM('BIZ kWh ENTRY'!H125,'BIZ kWh ENTRY'!X125,'BIZ kWh ENTRY'!AN125,'BIZ kWh ENTRY'!BD125)</f>
        <v>0</v>
      </c>
      <c r="I125" s="3">
        <f>SUM('BIZ kWh ENTRY'!I125,'BIZ kWh ENTRY'!Y125,'BIZ kWh ENTRY'!AO125,'BIZ kWh ENTRY'!BE125)</f>
        <v>0</v>
      </c>
      <c r="J125" s="3">
        <f>SUM('BIZ kWh ENTRY'!J125,'BIZ kWh ENTRY'!Z125,'BIZ kWh ENTRY'!AP125,'BIZ kWh ENTRY'!BF125)</f>
        <v>0</v>
      </c>
      <c r="K125" s="3">
        <f>SUM('BIZ kWh ENTRY'!K125,'BIZ kWh ENTRY'!AA125,'BIZ kWh ENTRY'!AQ125,'BIZ kWh ENTRY'!BG125)</f>
        <v>0</v>
      </c>
      <c r="L125" s="3">
        <f>SUM('BIZ kWh ENTRY'!L125,'BIZ kWh ENTRY'!AB125,'BIZ kWh ENTRY'!AR125,'BIZ kWh ENTRY'!BH125)</f>
        <v>0</v>
      </c>
      <c r="M125" s="3">
        <f>SUM('BIZ kWh ENTRY'!M125,'BIZ kWh ENTRY'!AC125,'BIZ kWh ENTRY'!AS125,'BIZ kWh ENTRY'!BI125)</f>
        <v>0</v>
      </c>
      <c r="N125" s="3">
        <f>SUM('BIZ kWh ENTRY'!N125,'BIZ kWh ENTRY'!AD125,'BIZ kWh ENTRY'!AT125,'BIZ kWh ENTRY'!BJ125)</f>
        <v>0</v>
      </c>
      <c r="O125" s="67">
        <f t="shared" si="21"/>
        <v>0</v>
      </c>
    </row>
    <row r="126" spans="1:16" x14ac:dyDescent="0.25">
      <c r="A126" s="573"/>
      <c r="B126" s="11" t="s">
        <v>50</v>
      </c>
      <c r="C126" s="3">
        <f>SUM('BIZ kWh ENTRY'!C126,'BIZ kWh ENTRY'!S126,'BIZ kWh ENTRY'!AI126,'BIZ kWh ENTRY'!AY126)</f>
        <v>0</v>
      </c>
      <c r="D126" s="3">
        <f>SUM('BIZ kWh ENTRY'!D126,'BIZ kWh ENTRY'!T126,'BIZ kWh ENTRY'!AJ126,'BIZ kWh ENTRY'!AZ126)</f>
        <v>0</v>
      </c>
      <c r="E126" s="3">
        <f>SUM('BIZ kWh ENTRY'!E126,'BIZ kWh ENTRY'!U126,'BIZ kWh ENTRY'!AK126,'BIZ kWh ENTRY'!BA126)</f>
        <v>0</v>
      </c>
      <c r="F126" s="3">
        <f>SUM('BIZ kWh ENTRY'!F126,'BIZ kWh ENTRY'!V126,'BIZ kWh ENTRY'!AL126,'BIZ kWh ENTRY'!BB126)</f>
        <v>0</v>
      </c>
      <c r="G126" s="3">
        <f>SUM('BIZ kWh ENTRY'!G126,'BIZ kWh ENTRY'!W126,'BIZ kWh ENTRY'!AM126,'BIZ kWh ENTRY'!BC126)</f>
        <v>0</v>
      </c>
      <c r="H126" s="3">
        <f>SUM('BIZ kWh ENTRY'!H126,'BIZ kWh ENTRY'!X126,'BIZ kWh ENTRY'!AN126,'BIZ kWh ENTRY'!BD126)</f>
        <v>0</v>
      </c>
      <c r="I126" s="3">
        <f>SUM('BIZ kWh ENTRY'!I126,'BIZ kWh ENTRY'!Y126,'BIZ kWh ENTRY'!AO126,'BIZ kWh ENTRY'!BE126)</f>
        <v>0</v>
      </c>
      <c r="J126" s="3">
        <f>SUM('BIZ kWh ENTRY'!J126,'BIZ kWh ENTRY'!Z126,'BIZ kWh ENTRY'!AP126,'BIZ kWh ENTRY'!BF126)</f>
        <v>0</v>
      </c>
      <c r="K126" s="3">
        <f>SUM('BIZ kWh ENTRY'!K126,'BIZ kWh ENTRY'!AA126,'BIZ kWh ENTRY'!AQ126,'BIZ kWh ENTRY'!BG126)</f>
        <v>0</v>
      </c>
      <c r="L126" s="3">
        <f>SUM('BIZ kWh ENTRY'!L126,'BIZ kWh ENTRY'!AB126,'BIZ kWh ENTRY'!AR126,'BIZ kWh ENTRY'!BH126)</f>
        <v>0</v>
      </c>
      <c r="M126" s="3">
        <f>SUM('BIZ kWh ENTRY'!M126,'BIZ kWh ENTRY'!AC126,'BIZ kWh ENTRY'!AS126,'BIZ kWh ENTRY'!BI126)</f>
        <v>0</v>
      </c>
      <c r="N126" s="3">
        <f>SUM('BIZ kWh ENTRY'!N126,'BIZ kWh ENTRY'!AD126,'BIZ kWh ENTRY'!AT126,'BIZ kWh ENTRY'!BJ126)</f>
        <v>0</v>
      </c>
      <c r="O126" s="67">
        <f t="shared" si="21"/>
        <v>0</v>
      </c>
    </row>
    <row r="127" spans="1:16" x14ac:dyDescent="0.25">
      <c r="A127" s="573"/>
      <c r="B127" s="11" t="s">
        <v>49</v>
      </c>
      <c r="C127" s="3">
        <f>SUM('BIZ kWh ENTRY'!C127,'BIZ kWh ENTRY'!S127,'BIZ kWh ENTRY'!AI127,'BIZ kWh ENTRY'!AY127)</f>
        <v>0</v>
      </c>
      <c r="D127" s="3">
        <f>SUM('BIZ kWh ENTRY'!D127,'BIZ kWh ENTRY'!T127,'BIZ kWh ENTRY'!AJ127,'BIZ kWh ENTRY'!AZ127)</f>
        <v>0</v>
      </c>
      <c r="E127" s="3">
        <f>SUM('BIZ kWh ENTRY'!E127,'BIZ kWh ENTRY'!U127,'BIZ kWh ENTRY'!AK127,'BIZ kWh ENTRY'!BA127)</f>
        <v>0</v>
      </c>
      <c r="F127" s="3">
        <f>SUM('BIZ kWh ENTRY'!F127,'BIZ kWh ENTRY'!V127,'BIZ kWh ENTRY'!AL127,'BIZ kWh ENTRY'!BB127)</f>
        <v>0</v>
      </c>
      <c r="G127" s="3">
        <f>SUM('BIZ kWh ENTRY'!G127,'BIZ kWh ENTRY'!W127,'BIZ kWh ENTRY'!AM127,'BIZ kWh ENTRY'!BC127)</f>
        <v>0</v>
      </c>
      <c r="H127" s="3">
        <f>SUM('BIZ kWh ENTRY'!H127,'BIZ kWh ENTRY'!X127,'BIZ kWh ENTRY'!AN127,'BIZ kWh ENTRY'!BD127)</f>
        <v>0</v>
      </c>
      <c r="I127" s="3">
        <f>SUM('BIZ kWh ENTRY'!I127,'BIZ kWh ENTRY'!Y127,'BIZ kWh ENTRY'!AO127,'BIZ kWh ENTRY'!BE127)</f>
        <v>0</v>
      </c>
      <c r="J127" s="3">
        <f>SUM('BIZ kWh ENTRY'!J127,'BIZ kWh ENTRY'!Z127,'BIZ kWh ENTRY'!AP127,'BIZ kWh ENTRY'!BF127)</f>
        <v>0</v>
      </c>
      <c r="K127" s="3">
        <f>SUM('BIZ kWh ENTRY'!K127,'BIZ kWh ENTRY'!AA127,'BIZ kWh ENTRY'!AQ127,'BIZ kWh ENTRY'!BG127)</f>
        <v>0</v>
      </c>
      <c r="L127" s="3">
        <f>SUM('BIZ kWh ENTRY'!L127,'BIZ kWh ENTRY'!AB127,'BIZ kWh ENTRY'!AR127,'BIZ kWh ENTRY'!BH127)</f>
        <v>0</v>
      </c>
      <c r="M127" s="3">
        <f>SUM('BIZ kWh ENTRY'!M127,'BIZ kWh ENTRY'!AC127,'BIZ kWh ENTRY'!AS127,'BIZ kWh ENTRY'!BI127)</f>
        <v>0</v>
      </c>
      <c r="N127" s="3">
        <f>SUM('BIZ kWh ENTRY'!N127,'BIZ kWh ENTRY'!AD127,'BIZ kWh ENTRY'!AT127,'BIZ kWh ENTRY'!BJ127)</f>
        <v>0</v>
      </c>
      <c r="O127" s="67">
        <f t="shared" si="21"/>
        <v>0</v>
      </c>
    </row>
    <row r="128" spans="1:16" ht="15.75" thickBot="1" x14ac:dyDescent="0.3">
      <c r="A128" s="574"/>
      <c r="B128" s="11" t="s">
        <v>48</v>
      </c>
      <c r="C128" s="3">
        <f>SUM('BIZ kWh ENTRY'!C128,'BIZ kWh ENTRY'!S128,'BIZ kWh ENTRY'!AI128,'BIZ kWh ENTRY'!AY128)</f>
        <v>0</v>
      </c>
      <c r="D128" s="3">
        <f>SUM('BIZ kWh ENTRY'!D128,'BIZ kWh ENTRY'!T128,'BIZ kWh ENTRY'!AJ128,'BIZ kWh ENTRY'!AZ128)</f>
        <v>0</v>
      </c>
      <c r="E128" s="3">
        <f>SUM('BIZ kWh ENTRY'!E128,'BIZ kWh ENTRY'!U128,'BIZ kWh ENTRY'!AK128,'BIZ kWh ENTRY'!BA128)</f>
        <v>0</v>
      </c>
      <c r="F128" s="3">
        <f>SUM('BIZ kWh ENTRY'!F128,'BIZ kWh ENTRY'!V128,'BIZ kWh ENTRY'!AL128,'BIZ kWh ENTRY'!BB128)</f>
        <v>0</v>
      </c>
      <c r="G128" s="3">
        <f>SUM('BIZ kWh ENTRY'!G128,'BIZ kWh ENTRY'!W128,'BIZ kWh ENTRY'!AM128,'BIZ kWh ENTRY'!BC128)</f>
        <v>0</v>
      </c>
      <c r="H128" s="3">
        <f>SUM('BIZ kWh ENTRY'!H128,'BIZ kWh ENTRY'!X128,'BIZ kWh ENTRY'!AN128,'BIZ kWh ENTRY'!BD128)</f>
        <v>0</v>
      </c>
      <c r="I128" s="3">
        <f>SUM('BIZ kWh ENTRY'!I128,'BIZ kWh ENTRY'!Y128,'BIZ kWh ENTRY'!AO128,'BIZ kWh ENTRY'!BE128)</f>
        <v>0</v>
      </c>
      <c r="J128" s="3">
        <f>SUM('BIZ kWh ENTRY'!J128,'BIZ kWh ENTRY'!Z128,'BIZ kWh ENTRY'!AP128,'BIZ kWh ENTRY'!BF128)</f>
        <v>0</v>
      </c>
      <c r="K128" s="3">
        <f>SUM('BIZ kWh ENTRY'!K128,'BIZ kWh ENTRY'!AA128,'BIZ kWh ENTRY'!AQ128,'BIZ kWh ENTRY'!BG128)</f>
        <v>0</v>
      </c>
      <c r="L128" s="3">
        <f>SUM('BIZ kWh ENTRY'!L128,'BIZ kWh ENTRY'!AB128,'BIZ kWh ENTRY'!AR128,'BIZ kWh ENTRY'!BH128)</f>
        <v>0</v>
      </c>
      <c r="M128" s="3">
        <f>SUM('BIZ kWh ENTRY'!M128,'BIZ kWh ENTRY'!AC128,'BIZ kWh ENTRY'!AS128,'BIZ kWh ENTRY'!BI128)</f>
        <v>0</v>
      </c>
      <c r="N128" s="3">
        <f>SUM('BIZ kWh ENTRY'!N128,'BIZ kWh ENTRY'!AD128,'BIZ kWh ENTRY'!AT128,'BIZ kWh ENTRY'!BJ128)</f>
        <v>0</v>
      </c>
      <c r="O128" s="67">
        <f t="shared" si="21"/>
        <v>0</v>
      </c>
    </row>
    <row r="129" spans="1:15" ht="15.75" thickBot="1" x14ac:dyDescent="0.3">
      <c r="A129" s="71"/>
      <c r="B129" s="177" t="s">
        <v>42</v>
      </c>
      <c r="C129" s="178">
        <f t="shared" ref="C129:N129" si="22">SUM(C116:C128)</f>
        <v>0</v>
      </c>
      <c r="D129" s="178">
        <f t="shared" si="22"/>
        <v>0</v>
      </c>
      <c r="E129" s="178">
        <f t="shared" si="22"/>
        <v>14541.895626880447</v>
      </c>
      <c r="F129" s="178">
        <f t="shared" si="22"/>
        <v>366653.58817713469</v>
      </c>
      <c r="G129" s="178">
        <f t="shared" si="22"/>
        <v>38830.524687720863</v>
      </c>
      <c r="H129" s="178">
        <f t="shared" si="22"/>
        <v>165140.35575723724</v>
      </c>
      <c r="I129" s="178">
        <f t="shared" si="22"/>
        <v>206400.03239711243</v>
      </c>
      <c r="J129" s="178">
        <f t="shared" si="22"/>
        <v>37550.792917649633</v>
      </c>
      <c r="K129" s="178">
        <f t="shared" si="22"/>
        <v>181029.39357287425</v>
      </c>
      <c r="L129" s="178">
        <f t="shared" si="22"/>
        <v>247540.33507986451</v>
      </c>
      <c r="M129" s="178">
        <f t="shared" si="22"/>
        <v>195316.38177781671</v>
      </c>
      <c r="N129" s="178">
        <f t="shared" si="22"/>
        <v>173537.66009520928</v>
      </c>
      <c r="O129" s="70">
        <f t="shared" si="21"/>
        <v>1626540.9600895001</v>
      </c>
    </row>
    <row r="130" spans="1:15" ht="21.75" thickBot="1" x14ac:dyDescent="0.3">
      <c r="A130" s="72"/>
    </row>
    <row r="131" spans="1:15" ht="21.75" thickBot="1" x14ac:dyDescent="0.3">
      <c r="A131" s="72"/>
      <c r="B131" s="173" t="s">
        <v>35</v>
      </c>
      <c r="C131" s="174">
        <f>C$3</f>
        <v>45292</v>
      </c>
      <c r="D131" s="174">
        <f t="shared" ref="D131:N131" si="23">D$3</f>
        <v>45323</v>
      </c>
      <c r="E131" s="174">
        <f t="shared" si="23"/>
        <v>45352</v>
      </c>
      <c r="F131" s="174">
        <f t="shared" si="23"/>
        <v>45383</v>
      </c>
      <c r="G131" s="174">
        <f t="shared" si="23"/>
        <v>45413</v>
      </c>
      <c r="H131" s="174">
        <f t="shared" si="23"/>
        <v>45444</v>
      </c>
      <c r="I131" s="174">
        <f t="shared" si="23"/>
        <v>45474</v>
      </c>
      <c r="J131" s="174">
        <f t="shared" si="23"/>
        <v>45505</v>
      </c>
      <c r="K131" s="174">
        <f t="shared" si="23"/>
        <v>45536</v>
      </c>
      <c r="L131" s="174">
        <f t="shared" si="23"/>
        <v>45566</v>
      </c>
      <c r="M131" s="174">
        <f t="shared" si="23"/>
        <v>45597</v>
      </c>
      <c r="N131" s="174" t="str">
        <f t="shared" si="23"/>
        <v>Dec-24 +</v>
      </c>
      <c r="O131" s="175" t="s">
        <v>33</v>
      </c>
    </row>
    <row r="132" spans="1:15" ht="15" customHeight="1" x14ac:dyDescent="0.25">
      <c r="A132" s="575" t="s">
        <v>69</v>
      </c>
      <c r="B132" s="11" t="s">
        <v>60</v>
      </c>
      <c r="C132" s="3">
        <f>SUM('BIZ kWh ENTRY'!C132,'BIZ kWh ENTRY'!S132,'BIZ kWh ENTRY'!AI132,'BIZ kWh ENTRY'!AY132)</f>
        <v>0</v>
      </c>
      <c r="D132" s="3">
        <f>SUM('BIZ kWh ENTRY'!D132,'BIZ kWh ENTRY'!T132,'BIZ kWh ENTRY'!AJ132,'BIZ kWh ENTRY'!AZ132)</f>
        <v>0</v>
      </c>
      <c r="E132" s="3">
        <f>SUM('BIZ kWh ENTRY'!E132,'BIZ kWh ENTRY'!U132,'BIZ kWh ENTRY'!AK132,'BIZ kWh ENTRY'!BA132)</f>
        <v>0</v>
      </c>
      <c r="F132" s="3">
        <f>SUM('BIZ kWh ENTRY'!F132,'BIZ kWh ENTRY'!V132,'BIZ kWh ENTRY'!AL132,'BIZ kWh ENTRY'!BB132)</f>
        <v>0</v>
      </c>
      <c r="G132" s="3">
        <f>SUM('BIZ kWh ENTRY'!G132,'BIZ kWh ENTRY'!W132,'BIZ kWh ENTRY'!AM132,'BIZ kWh ENTRY'!BC132)</f>
        <v>0</v>
      </c>
      <c r="H132" s="3">
        <f>SUM('BIZ kWh ENTRY'!H132,'BIZ kWh ENTRY'!X132,'BIZ kWh ENTRY'!AN132,'BIZ kWh ENTRY'!BD132)</f>
        <v>0</v>
      </c>
      <c r="I132" s="3">
        <f>SUM('BIZ kWh ENTRY'!I132,'BIZ kWh ENTRY'!Y132,'BIZ kWh ENTRY'!AO132,'BIZ kWh ENTRY'!BE132)</f>
        <v>0</v>
      </c>
      <c r="J132" s="3">
        <f>SUM('BIZ kWh ENTRY'!J132,'BIZ kWh ENTRY'!Z132,'BIZ kWh ENTRY'!AP132,'BIZ kWh ENTRY'!BF132)</f>
        <v>0</v>
      </c>
      <c r="K132" s="3">
        <f>SUM('BIZ kWh ENTRY'!K132,'BIZ kWh ENTRY'!AA132,'BIZ kWh ENTRY'!AQ132,'BIZ kWh ENTRY'!BG132)</f>
        <v>0</v>
      </c>
      <c r="L132" s="3">
        <f>SUM('BIZ kWh ENTRY'!L132,'BIZ kWh ENTRY'!AB132,'BIZ kWh ENTRY'!AR132,'BIZ kWh ENTRY'!BH132)</f>
        <v>0</v>
      </c>
      <c r="M132" s="3">
        <f>SUM('BIZ kWh ENTRY'!M132,'BIZ kWh ENTRY'!AC132,'BIZ kWh ENTRY'!AS132,'BIZ kWh ENTRY'!BI132)</f>
        <v>0</v>
      </c>
      <c r="N132" s="3">
        <f>SUM('BIZ kWh ENTRY'!N132,'BIZ kWh ENTRY'!AD132,'BIZ kWh ENTRY'!AT132,'BIZ kWh ENTRY'!BJ132)</f>
        <v>0</v>
      </c>
      <c r="O132" s="67">
        <f t="shared" ref="O132:O145" si="24">SUM(C132:N132)</f>
        <v>0</v>
      </c>
    </row>
    <row r="133" spans="1:15" x14ac:dyDescent="0.25">
      <c r="A133" s="576"/>
      <c r="B133" s="12" t="s">
        <v>59</v>
      </c>
      <c r="C133" s="3">
        <f>SUM('BIZ kWh ENTRY'!C133,'BIZ kWh ENTRY'!S133,'BIZ kWh ENTRY'!AI133,'BIZ kWh ENTRY'!AY133)</f>
        <v>0</v>
      </c>
      <c r="D133" s="3">
        <f>SUM('BIZ kWh ENTRY'!D133,'BIZ kWh ENTRY'!T133,'BIZ kWh ENTRY'!AJ133,'BIZ kWh ENTRY'!AZ133)</f>
        <v>0</v>
      </c>
      <c r="E133" s="3">
        <f>SUM('BIZ kWh ENTRY'!E133,'BIZ kWh ENTRY'!U133,'BIZ kWh ENTRY'!AK133,'BIZ kWh ENTRY'!BA133)</f>
        <v>0</v>
      </c>
      <c r="F133" s="3">
        <f>SUM('BIZ kWh ENTRY'!F133,'BIZ kWh ENTRY'!V133,'BIZ kWh ENTRY'!AL133,'BIZ kWh ENTRY'!BB133)</f>
        <v>0</v>
      </c>
      <c r="G133" s="3">
        <f>SUM('BIZ kWh ENTRY'!G133,'BIZ kWh ENTRY'!W133,'BIZ kWh ENTRY'!AM133,'BIZ kWh ENTRY'!BC133)</f>
        <v>0</v>
      </c>
      <c r="H133" s="3">
        <f>SUM('BIZ kWh ENTRY'!H133,'BIZ kWh ENTRY'!X133,'BIZ kWh ENTRY'!AN133,'BIZ kWh ENTRY'!BD133)</f>
        <v>0</v>
      </c>
      <c r="I133" s="3">
        <f>SUM('BIZ kWh ENTRY'!I133,'BIZ kWh ENTRY'!Y133,'BIZ kWh ENTRY'!AO133,'BIZ kWh ENTRY'!BE133)</f>
        <v>0</v>
      </c>
      <c r="J133" s="3">
        <f>SUM('BIZ kWh ENTRY'!J133,'BIZ kWh ENTRY'!Z133,'BIZ kWh ENTRY'!AP133,'BIZ kWh ENTRY'!BF133)</f>
        <v>0</v>
      </c>
      <c r="K133" s="3">
        <f>SUM('BIZ kWh ENTRY'!K133,'BIZ kWh ENTRY'!AA133,'BIZ kWh ENTRY'!AQ133,'BIZ kWh ENTRY'!BG133)</f>
        <v>0</v>
      </c>
      <c r="L133" s="3">
        <f>SUM('BIZ kWh ENTRY'!L133,'BIZ kWh ENTRY'!AB133,'BIZ kWh ENTRY'!AR133,'BIZ kWh ENTRY'!BH133)</f>
        <v>0</v>
      </c>
      <c r="M133" s="3">
        <f>SUM('BIZ kWh ENTRY'!M133,'BIZ kWh ENTRY'!AC133,'BIZ kWh ENTRY'!AS133,'BIZ kWh ENTRY'!BI133)</f>
        <v>0</v>
      </c>
      <c r="N133" s="3">
        <f>SUM('BIZ kWh ENTRY'!N133,'BIZ kWh ENTRY'!AD133,'BIZ kWh ENTRY'!AT133,'BIZ kWh ENTRY'!BJ133)</f>
        <v>0</v>
      </c>
      <c r="O133" s="67">
        <f t="shared" si="24"/>
        <v>0</v>
      </c>
    </row>
    <row r="134" spans="1:15" x14ac:dyDescent="0.25">
      <c r="A134" s="576"/>
      <c r="B134" s="11" t="s">
        <v>58</v>
      </c>
      <c r="C134" s="3">
        <f>SUM('BIZ kWh ENTRY'!C134,'BIZ kWh ENTRY'!S134,'BIZ kWh ENTRY'!AI134,'BIZ kWh ENTRY'!AY134)</f>
        <v>0</v>
      </c>
      <c r="D134" s="3">
        <f>SUM('BIZ kWh ENTRY'!D134,'BIZ kWh ENTRY'!T134,'BIZ kWh ENTRY'!AJ134,'BIZ kWh ENTRY'!AZ134)</f>
        <v>0</v>
      </c>
      <c r="E134" s="3">
        <f>SUM('BIZ kWh ENTRY'!E134,'BIZ kWh ENTRY'!U134,'BIZ kWh ENTRY'!AK134,'BIZ kWh ENTRY'!BA134)</f>
        <v>0</v>
      </c>
      <c r="F134" s="3">
        <f>SUM('BIZ kWh ENTRY'!F134,'BIZ kWh ENTRY'!V134,'BIZ kWh ENTRY'!AL134,'BIZ kWh ENTRY'!BB134)</f>
        <v>0</v>
      </c>
      <c r="G134" s="3">
        <f>SUM('BIZ kWh ENTRY'!G134,'BIZ kWh ENTRY'!W134,'BIZ kWh ENTRY'!AM134,'BIZ kWh ENTRY'!BC134)</f>
        <v>0</v>
      </c>
      <c r="H134" s="3">
        <f>SUM('BIZ kWh ENTRY'!H134,'BIZ kWh ENTRY'!X134,'BIZ kWh ENTRY'!AN134,'BIZ kWh ENTRY'!BD134)</f>
        <v>0</v>
      </c>
      <c r="I134" s="3">
        <f>SUM('BIZ kWh ENTRY'!I134,'BIZ kWh ENTRY'!Y134,'BIZ kWh ENTRY'!AO134,'BIZ kWh ENTRY'!BE134)</f>
        <v>0</v>
      </c>
      <c r="J134" s="3">
        <f>SUM('BIZ kWh ENTRY'!J134,'BIZ kWh ENTRY'!Z134,'BIZ kWh ENTRY'!AP134,'BIZ kWh ENTRY'!BF134)</f>
        <v>0</v>
      </c>
      <c r="K134" s="3">
        <f>SUM('BIZ kWh ENTRY'!K134,'BIZ kWh ENTRY'!AA134,'BIZ kWh ENTRY'!AQ134,'BIZ kWh ENTRY'!BG134)</f>
        <v>0</v>
      </c>
      <c r="L134" s="3">
        <f>SUM('BIZ kWh ENTRY'!L134,'BIZ kWh ENTRY'!AB134,'BIZ kWh ENTRY'!AR134,'BIZ kWh ENTRY'!BH134)</f>
        <v>0</v>
      </c>
      <c r="M134" s="3">
        <f>SUM('BIZ kWh ENTRY'!M134,'BIZ kWh ENTRY'!AC134,'BIZ kWh ENTRY'!AS134,'BIZ kWh ENTRY'!BI134)</f>
        <v>0</v>
      </c>
      <c r="N134" s="3">
        <f>SUM('BIZ kWh ENTRY'!N134,'BIZ kWh ENTRY'!AD134,'BIZ kWh ENTRY'!AT134,'BIZ kWh ENTRY'!BJ134)</f>
        <v>0</v>
      </c>
      <c r="O134" s="67">
        <f t="shared" si="24"/>
        <v>0</v>
      </c>
    </row>
    <row r="135" spans="1:15" x14ac:dyDescent="0.25">
      <c r="A135" s="576"/>
      <c r="B135" s="11" t="s">
        <v>57</v>
      </c>
      <c r="C135" s="3">
        <f>SUM('BIZ kWh ENTRY'!C135,'BIZ kWh ENTRY'!S135,'BIZ kWh ENTRY'!AI135,'BIZ kWh ENTRY'!AY135)</f>
        <v>0</v>
      </c>
      <c r="D135" s="3">
        <f>SUM('BIZ kWh ENTRY'!D135,'BIZ kWh ENTRY'!T135,'BIZ kWh ENTRY'!AJ135,'BIZ kWh ENTRY'!AZ135)</f>
        <v>0</v>
      </c>
      <c r="E135" s="3">
        <f>SUM('BIZ kWh ENTRY'!E135,'BIZ kWh ENTRY'!U135,'BIZ kWh ENTRY'!AK135,'BIZ kWh ENTRY'!BA135)</f>
        <v>0</v>
      </c>
      <c r="F135" s="3">
        <f>SUM('BIZ kWh ENTRY'!F135,'BIZ kWh ENTRY'!V135,'BIZ kWh ENTRY'!AL135,'BIZ kWh ENTRY'!BB135)</f>
        <v>0</v>
      </c>
      <c r="G135" s="3">
        <f>SUM('BIZ kWh ENTRY'!G135,'BIZ kWh ENTRY'!W135,'BIZ kWh ENTRY'!AM135,'BIZ kWh ENTRY'!BC135)</f>
        <v>0</v>
      </c>
      <c r="H135" s="3">
        <f>SUM('BIZ kWh ENTRY'!H135,'BIZ kWh ENTRY'!X135,'BIZ kWh ENTRY'!AN135,'BIZ kWh ENTRY'!BD135)</f>
        <v>3034.170040333333</v>
      </c>
      <c r="I135" s="3">
        <f>SUM('BIZ kWh ENTRY'!I135,'BIZ kWh ENTRY'!Y135,'BIZ kWh ENTRY'!AO135,'BIZ kWh ENTRY'!BE135)</f>
        <v>0</v>
      </c>
      <c r="J135" s="3">
        <f>SUM('BIZ kWh ENTRY'!J135,'BIZ kWh ENTRY'!Z135,'BIZ kWh ENTRY'!AP135,'BIZ kWh ENTRY'!BF135)</f>
        <v>0</v>
      </c>
      <c r="K135" s="3">
        <f>SUM('BIZ kWh ENTRY'!K135,'BIZ kWh ENTRY'!AA135,'BIZ kWh ENTRY'!AQ135,'BIZ kWh ENTRY'!BG135)</f>
        <v>0</v>
      </c>
      <c r="L135" s="3">
        <f>SUM('BIZ kWh ENTRY'!L135,'BIZ kWh ENTRY'!AB135,'BIZ kWh ENTRY'!AR135,'BIZ kWh ENTRY'!BH135)</f>
        <v>0</v>
      </c>
      <c r="M135" s="3">
        <f>SUM('BIZ kWh ENTRY'!M135,'BIZ kWh ENTRY'!AC135,'BIZ kWh ENTRY'!AS135,'BIZ kWh ENTRY'!BI135)</f>
        <v>0</v>
      </c>
      <c r="N135" s="3">
        <f>SUM('BIZ kWh ENTRY'!N135,'BIZ kWh ENTRY'!AD135,'BIZ kWh ENTRY'!AT135,'BIZ kWh ENTRY'!BJ135)</f>
        <v>6068.3400806666659</v>
      </c>
      <c r="O135" s="67">
        <f t="shared" si="24"/>
        <v>9102.5101209999993</v>
      </c>
    </row>
    <row r="136" spans="1:15" x14ac:dyDescent="0.25">
      <c r="A136" s="576"/>
      <c r="B136" s="12" t="s">
        <v>56</v>
      </c>
      <c r="C136" s="3">
        <f>SUM('BIZ kWh ENTRY'!C136,'BIZ kWh ENTRY'!S136,'BIZ kWh ENTRY'!AI136,'BIZ kWh ENTRY'!AY136)</f>
        <v>0</v>
      </c>
      <c r="D136" s="3">
        <f>SUM('BIZ kWh ENTRY'!D136,'BIZ kWh ENTRY'!T136,'BIZ kWh ENTRY'!AJ136,'BIZ kWh ENTRY'!AZ136)</f>
        <v>0</v>
      </c>
      <c r="E136" s="3">
        <f>SUM('BIZ kWh ENTRY'!E136,'BIZ kWh ENTRY'!U136,'BIZ kWh ENTRY'!AK136,'BIZ kWh ENTRY'!BA136)</f>
        <v>0</v>
      </c>
      <c r="F136" s="3">
        <f>SUM('BIZ kWh ENTRY'!F136,'BIZ kWh ENTRY'!V136,'BIZ kWh ENTRY'!AL136,'BIZ kWh ENTRY'!BB136)</f>
        <v>0</v>
      </c>
      <c r="G136" s="3">
        <f>SUM('BIZ kWh ENTRY'!G136,'BIZ kWh ENTRY'!W136,'BIZ kWh ENTRY'!AM136,'BIZ kWh ENTRY'!BC136)</f>
        <v>0</v>
      </c>
      <c r="H136" s="3">
        <f>SUM('BIZ kWh ENTRY'!H136,'BIZ kWh ENTRY'!X136,'BIZ kWh ENTRY'!AN136,'BIZ kWh ENTRY'!BD136)</f>
        <v>0</v>
      </c>
      <c r="I136" s="3">
        <f>SUM('BIZ kWh ENTRY'!I136,'BIZ kWh ENTRY'!Y136,'BIZ kWh ENTRY'!AO136,'BIZ kWh ENTRY'!BE136)</f>
        <v>0</v>
      </c>
      <c r="J136" s="3">
        <f>SUM('BIZ kWh ENTRY'!J136,'BIZ kWh ENTRY'!Z136,'BIZ kWh ENTRY'!AP136,'BIZ kWh ENTRY'!BF136)</f>
        <v>0</v>
      </c>
      <c r="K136" s="3">
        <f>SUM('BIZ kWh ENTRY'!K136,'BIZ kWh ENTRY'!AA136,'BIZ kWh ENTRY'!AQ136,'BIZ kWh ENTRY'!BG136)</f>
        <v>0</v>
      </c>
      <c r="L136" s="3">
        <f>SUM('BIZ kWh ENTRY'!L136,'BIZ kWh ENTRY'!AB136,'BIZ kWh ENTRY'!AR136,'BIZ kWh ENTRY'!BH136)</f>
        <v>0</v>
      </c>
      <c r="M136" s="3">
        <f>SUM('BIZ kWh ENTRY'!M136,'BIZ kWh ENTRY'!AC136,'BIZ kWh ENTRY'!AS136,'BIZ kWh ENTRY'!BI136)</f>
        <v>0</v>
      </c>
      <c r="N136" s="3">
        <f>SUM('BIZ kWh ENTRY'!N136,'BIZ kWh ENTRY'!AD136,'BIZ kWh ENTRY'!AT136,'BIZ kWh ENTRY'!BJ136)</f>
        <v>0</v>
      </c>
      <c r="O136" s="67">
        <f t="shared" si="24"/>
        <v>0</v>
      </c>
    </row>
    <row r="137" spans="1:15" x14ac:dyDescent="0.25">
      <c r="A137" s="576"/>
      <c r="B137" s="11" t="s">
        <v>55</v>
      </c>
      <c r="C137" s="3">
        <f>SUM('BIZ kWh ENTRY'!C137,'BIZ kWh ENTRY'!S137,'BIZ kWh ENTRY'!AI137,'BIZ kWh ENTRY'!AY137)</f>
        <v>0</v>
      </c>
      <c r="D137" s="3">
        <f>SUM('BIZ kWh ENTRY'!D137,'BIZ kWh ENTRY'!T137,'BIZ kWh ENTRY'!AJ137,'BIZ kWh ENTRY'!AZ137)</f>
        <v>0</v>
      </c>
      <c r="E137" s="3">
        <f>SUM('BIZ kWh ENTRY'!E137,'BIZ kWh ENTRY'!U137,'BIZ kWh ENTRY'!AK137,'BIZ kWh ENTRY'!BA137)</f>
        <v>0</v>
      </c>
      <c r="F137" s="3">
        <f>SUM('BIZ kWh ENTRY'!F137,'BIZ kWh ENTRY'!V137,'BIZ kWh ENTRY'!AL137,'BIZ kWh ENTRY'!BB137)</f>
        <v>0</v>
      </c>
      <c r="G137" s="3">
        <f>SUM('BIZ kWh ENTRY'!G137,'BIZ kWh ENTRY'!W137,'BIZ kWh ENTRY'!AM137,'BIZ kWh ENTRY'!BC137)</f>
        <v>0</v>
      </c>
      <c r="H137" s="3">
        <f>SUM('BIZ kWh ENTRY'!H137,'BIZ kWh ENTRY'!X137,'BIZ kWh ENTRY'!AN137,'BIZ kWh ENTRY'!BD137)</f>
        <v>0</v>
      </c>
      <c r="I137" s="3">
        <f>SUM('BIZ kWh ENTRY'!I137,'BIZ kWh ENTRY'!Y137,'BIZ kWh ENTRY'!AO137,'BIZ kWh ENTRY'!BE137)</f>
        <v>0</v>
      </c>
      <c r="J137" s="3">
        <f>SUM('BIZ kWh ENTRY'!J137,'BIZ kWh ENTRY'!Z137,'BIZ kWh ENTRY'!AP137,'BIZ kWh ENTRY'!BF137)</f>
        <v>0</v>
      </c>
      <c r="K137" s="3">
        <f>SUM('BIZ kWh ENTRY'!K137,'BIZ kWh ENTRY'!AA137,'BIZ kWh ENTRY'!AQ137,'BIZ kWh ENTRY'!BG137)</f>
        <v>0</v>
      </c>
      <c r="L137" s="3">
        <f>SUM('BIZ kWh ENTRY'!L137,'BIZ kWh ENTRY'!AB137,'BIZ kWh ENTRY'!AR137,'BIZ kWh ENTRY'!BH137)</f>
        <v>0</v>
      </c>
      <c r="M137" s="3">
        <f>SUM('BIZ kWh ENTRY'!M137,'BIZ kWh ENTRY'!AC137,'BIZ kWh ENTRY'!AS137,'BIZ kWh ENTRY'!BI137)</f>
        <v>0</v>
      </c>
      <c r="N137" s="3">
        <f>SUM('BIZ kWh ENTRY'!N137,'BIZ kWh ENTRY'!AD137,'BIZ kWh ENTRY'!AT137,'BIZ kWh ENTRY'!BJ137)</f>
        <v>0</v>
      </c>
      <c r="O137" s="67">
        <f t="shared" si="24"/>
        <v>0</v>
      </c>
    </row>
    <row r="138" spans="1:15" x14ac:dyDescent="0.25">
      <c r="A138" s="576"/>
      <c r="B138" s="11" t="s">
        <v>54</v>
      </c>
      <c r="C138" s="3">
        <f>SUM('BIZ kWh ENTRY'!C138,'BIZ kWh ENTRY'!S138,'BIZ kWh ENTRY'!AI138,'BIZ kWh ENTRY'!AY138)</f>
        <v>0</v>
      </c>
      <c r="D138" s="3">
        <f>SUM('BIZ kWh ENTRY'!D138,'BIZ kWh ENTRY'!T138,'BIZ kWh ENTRY'!AJ138,'BIZ kWh ENTRY'!AZ138)</f>
        <v>0</v>
      </c>
      <c r="E138" s="3">
        <f>SUM('BIZ kWh ENTRY'!E138,'BIZ kWh ENTRY'!U138,'BIZ kWh ENTRY'!AK138,'BIZ kWh ENTRY'!BA138)</f>
        <v>0</v>
      </c>
      <c r="F138" s="3">
        <f>SUM('BIZ kWh ENTRY'!F138,'BIZ kWh ENTRY'!V138,'BIZ kWh ENTRY'!AL138,'BIZ kWh ENTRY'!BB138)</f>
        <v>39578.394762850883</v>
      </c>
      <c r="G138" s="3">
        <f>SUM('BIZ kWh ENTRY'!G138,'BIZ kWh ENTRY'!W138,'BIZ kWh ENTRY'!AM138,'BIZ kWh ENTRY'!BC138)</f>
        <v>0</v>
      </c>
      <c r="H138" s="3">
        <f>SUM('BIZ kWh ENTRY'!H138,'BIZ kWh ENTRY'!X138,'BIZ kWh ENTRY'!AN138,'BIZ kWh ENTRY'!BD138)</f>
        <v>545.90889328070182</v>
      </c>
      <c r="I138" s="3">
        <f>SUM('BIZ kWh ENTRY'!I138,'BIZ kWh ENTRY'!Y138,'BIZ kWh ENTRY'!AO138,'BIZ kWh ENTRY'!BE138)</f>
        <v>0</v>
      </c>
      <c r="J138" s="3">
        <f>SUM('BIZ kWh ENTRY'!J138,'BIZ kWh ENTRY'!Z138,'BIZ kWh ENTRY'!AP138,'BIZ kWh ENTRY'!BF138)</f>
        <v>7233.2928359693005</v>
      </c>
      <c r="K138" s="3">
        <f>SUM('BIZ kWh ENTRY'!K138,'BIZ kWh ENTRY'!AA138,'BIZ kWh ENTRY'!AQ138,'BIZ kWh ENTRY'!BG138)</f>
        <v>7915.6789525701779</v>
      </c>
      <c r="L138" s="3">
        <f>SUM('BIZ kWh ENTRY'!L138,'BIZ kWh ENTRY'!AB138,'BIZ kWh ENTRY'!AR138,'BIZ kWh ENTRY'!BH138)</f>
        <v>0</v>
      </c>
      <c r="M138" s="3">
        <f>SUM('BIZ kWh ENTRY'!M138,'BIZ kWh ENTRY'!AC138,'BIZ kWh ENTRY'!AS138,'BIZ kWh ENTRY'!BI138)</f>
        <v>6687.3839426885979</v>
      </c>
      <c r="N138" s="3">
        <f>SUM('BIZ kWh ENTRY'!N138,'BIZ kWh ENTRY'!AD138,'BIZ kWh ENTRY'!AT138,'BIZ kWh ENTRY'!BJ138)</f>
        <v>272.95444664035091</v>
      </c>
      <c r="O138" s="67">
        <f t="shared" si="24"/>
        <v>62233.613834000011</v>
      </c>
    </row>
    <row r="139" spans="1:15" x14ac:dyDescent="0.25">
      <c r="A139" s="576"/>
      <c r="B139" s="11" t="s">
        <v>53</v>
      </c>
      <c r="C139" s="3">
        <f>SUM('BIZ kWh ENTRY'!C139,'BIZ kWh ENTRY'!S139,'BIZ kWh ENTRY'!AI139,'BIZ kWh ENTRY'!AY139)</f>
        <v>0</v>
      </c>
      <c r="D139" s="3">
        <f>SUM('BIZ kWh ENTRY'!D139,'BIZ kWh ENTRY'!T139,'BIZ kWh ENTRY'!AJ139,'BIZ kWh ENTRY'!AZ139)</f>
        <v>0</v>
      </c>
      <c r="E139" s="3">
        <f>SUM('BIZ kWh ENTRY'!E139,'BIZ kWh ENTRY'!U139,'BIZ kWh ENTRY'!AK139,'BIZ kWh ENTRY'!BA139)</f>
        <v>483726.8634999998</v>
      </c>
      <c r="F139" s="3">
        <f>SUM('BIZ kWh ENTRY'!F139,'BIZ kWh ENTRY'!V139,'BIZ kWh ENTRY'!AL139,'BIZ kWh ENTRY'!BB139)</f>
        <v>147991.20540161186</v>
      </c>
      <c r="G139" s="3">
        <f>SUM('BIZ kWh ENTRY'!G139,'BIZ kWh ENTRY'!W139,'BIZ kWh ENTRY'!AM139,'BIZ kWh ENTRY'!BC139)</f>
        <v>0</v>
      </c>
      <c r="H139" s="3">
        <f>SUM('BIZ kWh ENTRY'!H139,'BIZ kWh ENTRY'!X139,'BIZ kWh ENTRY'!AN139,'BIZ kWh ENTRY'!BD139)</f>
        <v>2041.2580055394737</v>
      </c>
      <c r="I139" s="3">
        <f>SUM('BIZ kWh ENTRY'!I139,'BIZ kWh ENTRY'!Y139,'BIZ kWh ENTRY'!AO139,'BIZ kWh ENTRY'!BE139)</f>
        <v>0</v>
      </c>
      <c r="J139" s="3">
        <f>SUM('BIZ kWh ENTRY'!J139,'BIZ kWh ENTRY'!Z139,'BIZ kWh ENTRY'!AP139,'BIZ kWh ENTRY'!BF139)</f>
        <v>27046.66857339803</v>
      </c>
      <c r="K139" s="3">
        <f>SUM('BIZ kWh ENTRY'!K139,'BIZ kWh ENTRY'!AA139,'BIZ kWh ENTRY'!AQ139,'BIZ kWh ENTRY'!BG139)</f>
        <v>29598.241080322372</v>
      </c>
      <c r="L139" s="3">
        <f>SUM('BIZ kWh ENTRY'!L139,'BIZ kWh ENTRY'!AB139,'BIZ kWh ENTRY'!AR139,'BIZ kWh ENTRY'!BH139)</f>
        <v>0</v>
      </c>
      <c r="M139" s="3">
        <f>SUM('BIZ kWh ENTRY'!M139,'BIZ kWh ENTRY'!AC139,'BIZ kWh ENTRY'!AS139,'BIZ kWh ENTRY'!BI139)</f>
        <v>25005.410567858558</v>
      </c>
      <c r="N139" s="3">
        <f>SUM('BIZ kWh ENTRY'!N139,'BIZ kWh ENTRY'!AD139,'BIZ kWh ENTRY'!AT139,'BIZ kWh ENTRY'!BJ139)</f>
        <v>1020.6290027697369</v>
      </c>
      <c r="O139" s="67">
        <f t="shared" si="24"/>
        <v>716430.27613149991</v>
      </c>
    </row>
    <row r="140" spans="1:15" x14ac:dyDescent="0.25">
      <c r="A140" s="576"/>
      <c r="B140" s="11" t="s">
        <v>52</v>
      </c>
      <c r="C140" s="3">
        <f>SUM('BIZ kWh ENTRY'!C140,'BIZ kWh ENTRY'!S140,'BIZ kWh ENTRY'!AI140,'BIZ kWh ENTRY'!AY140)</f>
        <v>0</v>
      </c>
      <c r="D140" s="3">
        <f>SUM('BIZ kWh ENTRY'!D140,'BIZ kWh ENTRY'!T140,'BIZ kWh ENTRY'!AJ140,'BIZ kWh ENTRY'!AZ140)</f>
        <v>0</v>
      </c>
      <c r="E140" s="3">
        <f>SUM('BIZ kWh ENTRY'!E140,'BIZ kWh ENTRY'!U140,'BIZ kWh ENTRY'!AK140,'BIZ kWh ENTRY'!BA140)</f>
        <v>0</v>
      </c>
      <c r="F140" s="3">
        <f>SUM('BIZ kWh ENTRY'!F140,'BIZ kWh ENTRY'!V140,'BIZ kWh ENTRY'!AL140,'BIZ kWh ENTRY'!BB140)</f>
        <v>0</v>
      </c>
      <c r="G140" s="3">
        <f>SUM('BIZ kWh ENTRY'!G140,'BIZ kWh ENTRY'!W140,'BIZ kWh ENTRY'!AM140,'BIZ kWh ENTRY'!BC140)</f>
        <v>0</v>
      </c>
      <c r="H140" s="3">
        <f>SUM('BIZ kWh ENTRY'!H140,'BIZ kWh ENTRY'!X140,'BIZ kWh ENTRY'!AN140,'BIZ kWh ENTRY'!BD140)</f>
        <v>0</v>
      </c>
      <c r="I140" s="3">
        <f>SUM('BIZ kWh ENTRY'!I140,'BIZ kWh ENTRY'!Y140,'BIZ kWh ENTRY'!AO140,'BIZ kWh ENTRY'!BE140)</f>
        <v>0</v>
      </c>
      <c r="J140" s="3">
        <f>SUM('BIZ kWh ENTRY'!J140,'BIZ kWh ENTRY'!Z140,'BIZ kWh ENTRY'!AP140,'BIZ kWh ENTRY'!BF140)</f>
        <v>0</v>
      </c>
      <c r="K140" s="3">
        <f>SUM('BIZ kWh ENTRY'!K140,'BIZ kWh ENTRY'!AA140,'BIZ kWh ENTRY'!AQ140,'BIZ kWh ENTRY'!BG140)</f>
        <v>0</v>
      </c>
      <c r="L140" s="3">
        <f>SUM('BIZ kWh ENTRY'!L140,'BIZ kWh ENTRY'!AB140,'BIZ kWh ENTRY'!AR140,'BIZ kWh ENTRY'!BH140)</f>
        <v>0</v>
      </c>
      <c r="M140" s="3">
        <f>SUM('BIZ kWh ENTRY'!M140,'BIZ kWh ENTRY'!AC140,'BIZ kWh ENTRY'!AS140,'BIZ kWh ENTRY'!BI140)</f>
        <v>0</v>
      </c>
      <c r="N140" s="3">
        <f>SUM('BIZ kWh ENTRY'!N140,'BIZ kWh ENTRY'!AD140,'BIZ kWh ENTRY'!AT140,'BIZ kWh ENTRY'!BJ140)</f>
        <v>0</v>
      </c>
      <c r="O140" s="67">
        <f t="shared" si="24"/>
        <v>0</v>
      </c>
    </row>
    <row r="141" spans="1:15" x14ac:dyDescent="0.25">
      <c r="A141" s="576"/>
      <c r="B141" s="11" t="s">
        <v>51</v>
      </c>
      <c r="C141" s="3">
        <f>SUM('BIZ kWh ENTRY'!C141,'BIZ kWh ENTRY'!S141,'BIZ kWh ENTRY'!AI141,'BIZ kWh ENTRY'!AY141)</f>
        <v>0</v>
      </c>
      <c r="D141" s="3">
        <f>SUM('BIZ kWh ENTRY'!D141,'BIZ kWh ENTRY'!T141,'BIZ kWh ENTRY'!AJ141,'BIZ kWh ENTRY'!AZ141)</f>
        <v>0</v>
      </c>
      <c r="E141" s="3">
        <f>SUM('BIZ kWh ENTRY'!E141,'BIZ kWh ENTRY'!U141,'BIZ kWh ENTRY'!AK141,'BIZ kWh ENTRY'!BA141)</f>
        <v>0</v>
      </c>
      <c r="F141" s="3">
        <f>SUM('BIZ kWh ENTRY'!F141,'BIZ kWh ENTRY'!V141,'BIZ kWh ENTRY'!AL141,'BIZ kWh ENTRY'!BB141)</f>
        <v>0</v>
      </c>
      <c r="G141" s="3">
        <f>SUM('BIZ kWh ENTRY'!G141,'BIZ kWh ENTRY'!W141,'BIZ kWh ENTRY'!AM141,'BIZ kWh ENTRY'!BC141)</f>
        <v>0</v>
      </c>
      <c r="H141" s="3">
        <f>SUM('BIZ kWh ENTRY'!H141,'BIZ kWh ENTRY'!X141,'BIZ kWh ENTRY'!AN141,'BIZ kWh ENTRY'!BD141)</f>
        <v>0</v>
      </c>
      <c r="I141" s="3">
        <f>SUM('BIZ kWh ENTRY'!I141,'BIZ kWh ENTRY'!Y141,'BIZ kWh ENTRY'!AO141,'BIZ kWh ENTRY'!BE141)</f>
        <v>0</v>
      </c>
      <c r="J141" s="3">
        <f>SUM('BIZ kWh ENTRY'!J141,'BIZ kWh ENTRY'!Z141,'BIZ kWh ENTRY'!AP141,'BIZ kWh ENTRY'!BF141)</f>
        <v>0</v>
      </c>
      <c r="K141" s="3">
        <f>SUM('BIZ kWh ENTRY'!K141,'BIZ kWh ENTRY'!AA141,'BIZ kWh ENTRY'!AQ141,'BIZ kWh ENTRY'!BG141)</f>
        <v>0</v>
      </c>
      <c r="L141" s="3">
        <f>SUM('BIZ kWh ENTRY'!L141,'BIZ kWh ENTRY'!AB141,'BIZ kWh ENTRY'!AR141,'BIZ kWh ENTRY'!BH141)</f>
        <v>0</v>
      </c>
      <c r="M141" s="3">
        <f>SUM('BIZ kWh ENTRY'!M141,'BIZ kWh ENTRY'!AC141,'BIZ kWh ENTRY'!AS141,'BIZ kWh ENTRY'!BI141)</f>
        <v>0</v>
      </c>
      <c r="N141" s="3">
        <f>SUM('BIZ kWh ENTRY'!N141,'BIZ kWh ENTRY'!AD141,'BIZ kWh ENTRY'!AT141,'BIZ kWh ENTRY'!BJ141)</f>
        <v>0</v>
      </c>
      <c r="O141" s="67">
        <f t="shared" si="24"/>
        <v>0</v>
      </c>
    </row>
    <row r="142" spans="1:15" x14ac:dyDescent="0.25">
      <c r="A142" s="576"/>
      <c r="B142" s="11" t="s">
        <v>50</v>
      </c>
      <c r="C142" s="3">
        <f>SUM('BIZ kWh ENTRY'!C142,'BIZ kWh ENTRY'!S142,'BIZ kWh ENTRY'!AI142,'BIZ kWh ENTRY'!AY142)</f>
        <v>0</v>
      </c>
      <c r="D142" s="3">
        <f>SUM('BIZ kWh ENTRY'!D142,'BIZ kWh ENTRY'!T142,'BIZ kWh ENTRY'!AJ142,'BIZ kWh ENTRY'!AZ142)</f>
        <v>0</v>
      </c>
      <c r="E142" s="3">
        <f>SUM('BIZ kWh ENTRY'!E142,'BIZ kWh ENTRY'!U142,'BIZ kWh ENTRY'!AK142,'BIZ kWh ENTRY'!BA142)</f>
        <v>0</v>
      </c>
      <c r="F142" s="3">
        <f>SUM('BIZ kWh ENTRY'!F142,'BIZ kWh ENTRY'!V142,'BIZ kWh ENTRY'!AL142,'BIZ kWh ENTRY'!BB142)</f>
        <v>0</v>
      </c>
      <c r="G142" s="3">
        <f>SUM('BIZ kWh ENTRY'!G142,'BIZ kWh ENTRY'!W142,'BIZ kWh ENTRY'!AM142,'BIZ kWh ENTRY'!BC142)</f>
        <v>0</v>
      </c>
      <c r="H142" s="3">
        <f>SUM('BIZ kWh ENTRY'!H142,'BIZ kWh ENTRY'!X142,'BIZ kWh ENTRY'!AN142,'BIZ kWh ENTRY'!BD142)</f>
        <v>0</v>
      </c>
      <c r="I142" s="3">
        <f>SUM('BIZ kWh ENTRY'!I142,'BIZ kWh ENTRY'!Y142,'BIZ kWh ENTRY'!AO142,'BIZ kWh ENTRY'!BE142)</f>
        <v>0</v>
      </c>
      <c r="J142" s="3">
        <f>SUM('BIZ kWh ENTRY'!J142,'BIZ kWh ENTRY'!Z142,'BIZ kWh ENTRY'!AP142,'BIZ kWh ENTRY'!BF142)</f>
        <v>0</v>
      </c>
      <c r="K142" s="3">
        <f>SUM('BIZ kWh ENTRY'!K142,'BIZ kWh ENTRY'!AA142,'BIZ kWh ENTRY'!AQ142,'BIZ kWh ENTRY'!BG142)</f>
        <v>0</v>
      </c>
      <c r="L142" s="3">
        <f>SUM('BIZ kWh ENTRY'!L142,'BIZ kWh ENTRY'!AB142,'BIZ kWh ENTRY'!AR142,'BIZ kWh ENTRY'!BH142)</f>
        <v>0</v>
      </c>
      <c r="M142" s="3">
        <f>SUM('BIZ kWh ENTRY'!M142,'BIZ kWh ENTRY'!AC142,'BIZ kWh ENTRY'!AS142,'BIZ kWh ENTRY'!BI142)</f>
        <v>0</v>
      </c>
      <c r="N142" s="3">
        <f>SUM('BIZ kWh ENTRY'!N142,'BIZ kWh ENTRY'!AD142,'BIZ kWh ENTRY'!AT142,'BIZ kWh ENTRY'!BJ142)</f>
        <v>0</v>
      </c>
      <c r="O142" s="67">
        <f t="shared" si="24"/>
        <v>0</v>
      </c>
    </row>
    <row r="143" spans="1:15" x14ac:dyDescent="0.25">
      <c r="A143" s="576"/>
      <c r="B143" s="11" t="s">
        <v>49</v>
      </c>
      <c r="C143" s="3">
        <f>SUM('BIZ kWh ENTRY'!C143,'BIZ kWh ENTRY'!S143,'BIZ kWh ENTRY'!AI143,'BIZ kWh ENTRY'!AY143)</f>
        <v>0</v>
      </c>
      <c r="D143" s="3">
        <f>SUM('BIZ kWh ENTRY'!D143,'BIZ kWh ENTRY'!T143,'BIZ kWh ENTRY'!AJ143,'BIZ kWh ENTRY'!AZ143)</f>
        <v>0</v>
      </c>
      <c r="E143" s="3">
        <f>SUM('BIZ kWh ENTRY'!E143,'BIZ kWh ENTRY'!U143,'BIZ kWh ENTRY'!AK143,'BIZ kWh ENTRY'!BA143)</f>
        <v>0</v>
      </c>
      <c r="F143" s="3">
        <f>SUM('BIZ kWh ENTRY'!F143,'BIZ kWh ENTRY'!V143,'BIZ kWh ENTRY'!AL143,'BIZ kWh ENTRY'!BB143)</f>
        <v>0</v>
      </c>
      <c r="G143" s="3">
        <f>SUM('BIZ kWh ENTRY'!G143,'BIZ kWh ENTRY'!W143,'BIZ kWh ENTRY'!AM143,'BIZ kWh ENTRY'!BC143)</f>
        <v>0</v>
      </c>
      <c r="H143" s="3">
        <f>SUM('BIZ kWh ENTRY'!H143,'BIZ kWh ENTRY'!X143,'BIZ kWh ENTRY'!AN143,'BIZ kWh ENTRY'!BD143)</f>
        <v>0</v>
      </c>
      <c r="I143" s="3">
        <f>SUM('BIZ kWh ENTRY'!I143,'BIZ kWh ENTRY'!Y143,'BIZ kWh ENTRY'!AO143,'BIZ kWh ENTRY'!BE143)</f>
        <v>0</v>
      </c>
      <c r="J143" s="3">
        <f>SUM('BIZ kWh ENTRY'!J143,'BIZ kWh ENTRY'!Z143,'BIZ kWh ENTRY'!AP143,'BIZ kWh ENTRY'!BF143)</f>
        <v>0</v>
      </c>
      <c r="K143" s="3">
        <f>SUM('BIZ kWh ENTRY'!K143,'BIZ kWh ENTRY'!AA143,'BIZ kWh ENTRY'!AQ143,'BIZ kWh ENTRY'!BG143)</f>
        <v>0</v>
      </c>
      <c r="L143" s="3">
        <f>SUM('BIZ kWh ENTRY'!L143,'BIZ kWh ENTRY'!AB143,'BIZ kWh ENTRY'!AR143,'BIZ kWh ENTRY'!BH143)</f>
        <v>0</v>
      </c>
      <c r="M143" s="3">
        <f>SUM('BIZ kWh ENTRY'!M143,'BIZ kWh ENTRY'!AC143,'BIZ kWh ENTRY'!AS143,'BIZ kWh ENTRY'!BI143)</f>
        <v>0</v>
      </c>
      <c r="N143" s="3">
        <f>SUM('BIZ kWh ENTRY'!N143,'BIZ kWh ENTRY'!AD143,'BIZ kWh ENTRY'!AT143,'BIZ kWh ENTRY'!BJ143)</f>
        <v>0</v>
      </c>
      <c r="O143" s="67">
        <f t="shared" si="24"/>
        <v>0</v>
      </c>
    </row>
    <row r="144" spans="1:15" ht="15.75" thickBot="1" x14ac:dyDescent="0.3">
      <c r="A144" s="577"/>
      <c r="B144" s="11" t="s">
        <v>48</v>
      </c>
      <c r="C144" s="3">
        <f>SUM('BIZ kWh ENTRY'!C144,'BIZ kWh ENTRY'!S144,'BIZ kWh ENTRY'!AI144,'BIZ kWh ENTRY'!AY144)</f>
        <v>0</v>
      </c>
      <c r="D144" s="3">
        <f>SUM('BIZ kWh ENTRY'!D144,'BIZ kWh ENTRY'!T144,'BIZ kWh ENTRY'!AJ144,'BIZ kWh ENTRY'!AZ144)</f>
        <v>0</v>
      </c>
      <c r="E144" s="3">
        <f>SUM('BIZ kWh ENTRY'!E144,'BIZ kWh ENTRY'!U144,'BIZ kWh ENTRY'!AK144,'BIZ kWh ENTRY'!BA144)</f>
        <v>0</v>
      </c>
      <c r="F144" s="3">
        <f>SUM('BIZ kWh ENTRY'!F144,'BIZ kWh ENTRY'!V144,'BIZ kWh ENTRY'!AL144,'BIZ kWh ENTRY'!BB144)</f>
        <v>0</v>
      </c>
      <c r="G144" s="3">
        <f>SUM('BIZ kWh ENTRY'!G144,'BIZ kWh ENTRY'!W144,'BIZ kWh ENTRY'!AM144,'BIZ kWh ENTRY'!BC144)</f>
        <v>0</v>
      </c>
      <c r="H144" s="3">
        <f>SUM('BIZ kWh ENTRY'!H144,'BIZ kWh ENTRY'!X144,'BIZ kWh ENTRY'!AN144,'BIZ kWh ENTRY'!BD144)</f>
        <v>0</v>
      </c>
      <c r="I144" s="3">
        <f>SUM('BIZ kWh ENTRY'!I144,'BIZ kWh ENTRY'!Y144,'BIZ kWh ENTRY'!AO144,'BIZ kWh ENTRY'!BE144)</f>
        <v>0</v>
      </c>
      <c r="J144" s="3">
        <f>SUM('BIZ kWh ENTRY'!J144,'BIZ kWh ENTRY'!Z144,'BIZ kWh ENTRY'!AP144,'BIZ kWh ENTRY'!BF144)</f>
        <v>0</v>
      </c>
      <c r="K144" s="3">
        <f>SUM('BIZ kWh ENTRY'!K144,'BIZ kWh ENTRY'!AA144,'BIZ kWh ENTRY'!AQ144,'BIZ kWh ENTRY'!BG144)</f>
        <v>0</v>
      </c>
      <c r="L144" s="3">
        <f>SUM('BIZ kWh ENTRY'!L144,'BIZ kWh ENTRY'!AB144,'BIZ kWh ENTRY'!AR144,'BIZ kWh ENTRY'!BH144)</f>
        <v>0</v>
      </c>
      <c r="M144" s="3">
        <f>SUM('BIZ kWh ENTRY'!M144,'BIZ kWh ENTRY'!AC144,'BIZ kWh ENTRY'!AS144,'BIZ kWh ENTRY'!BI144)</f>
        <v>0</v>
      </c>
      <c r="N144" s="3">
        <f>SUM('BIZ kWh ENTRY'!N144,'BIZ kWh ENTRY'!AD144,'BIZ kWh ENTRY'!AT144,'BIZ kWh ENTRY'!BJ144)</f>
        <v>0</v>
      </c>
      <c r="O144" s="67">
        <f t="shared" si="24"/>
        <v>0</v>
      </c>
    </row>
    <row r="145" spans="1:15" ht="15.75" thickBot="1" x14ac:dyDescent="0.3">
      <c r="A145" s="71"/>
      <c r="B145" s="177" t="s">
        <v>42</v>
      </c>
      <c r="C145" s="178">
        <f t="shared" ref="C145:N145" si="25">SUM(C132:C144)</f>
        <v>0</v>
      </c>
      <c r="D145" s="178">
        <f t="shared" si="25"/>
        <v>0</v>
      </c>
      <c r="E145" s="178">
        <f t="shared" si="25"/>
        <v>483726.8634999998</v>
      </c>
      <c r="F145" s="178">
        <f t="shared" si="25"/>
        <v>187569.60016446275</v>
      </c>
      <c r="G145" s="178">
        <f t="shared" si="25"/>
        <v>0</v>
      </c>
      <c r="H145" s="178">
        <f t="shared" si="25"/>
        <v>5621.3369391535089</v>
      </c>
      <c r="I145" s="178">
        <f t="shared" si="25"/>
        <v>0</v>
      </c>
      <c r="J145" s="178">
        <f t="shared" si="25"/>
        <v>34279.96140936733</v>
      </c>
      <c r="K145" s="178">
        <f t="shared" si="25"/>
        <v>37513.920032892551</v>
      </c>
      <c r="L145" s="178">
        <f t="shared" si="25"/>
        <v>0</v>
      </c>
      <c r="M145" s="178">
        <f t="shared" si="25"/>
        <v>31692.794510547155</v>
      </c>
      <c r="N145" s="178">
        <f t="shared" si="25"/>
        <v>7361.9235300767541</v>
      </c>
      <c r="O145" s="70">
        <f t="shared" si="24"/>
        <v>787766.40008649998</v>
      </c>
    </row>
    <row r="146" spans="1:15" ht="21.75" thickBot="1" x14ac:dyDescent="0.3">
      <c r="A146" s="72"/>
    </row>
    <row r="147" spans="1:15" ht="21.75" thickBot="1" x14ac:dyDescent="0.3">
      <c r="A147" s="72"/>
      <c r="B147" s="173" t="s">
        <v>35</v>
      </c>
      <c r="C147" s="174">
        <f>C$3</f>
        <v>45292</v>
      </c>
      <c r="D147" s="174">
        <f t="shared" ref="D147:N147" si="26">D$3</f>
        <v>45323</v>
      </c>
      <c r="E147" s="174">
        <f t="shared" si="26"/>
        <v>45352</v>
      </c>
      <c r="F147" s="174">
        <f t="shared" si="26"/>
        <v>45383</v>
      </c>
      <c r="G147" s="174">
        <f t="shared" si="26"/>
        <v>45413</v>
      </c>
      <c r="H147" s="174">
        <f t="shared" si="26"/>
        <v>45444</v>
      </c>
      <c r="I147" s="174">
        <f t="shared" si="26"/>
        <v>45474</v>
      </c>
      <c r="J147" s="174">
        <f t="shared" si="26"/>
        <v>45505</v>
      </c>
      <c r="K147" s="174">
        <f t="shared" si="26"/>
        <v>45536</v>
      </c>
      <c r="L147" s="174">
        <f t="shared" si="26"/>
        <v>45566</v>
      </c>
      <c r="M147" s="174">
        <f t="shared" si="26"/>
        <v>45597</v>
      </c>
      <c r="N147" s="174" t="str">
        <f t="shared" si="26"/>
        <v>Dec-24 +</v>
      </c>
      <c r="O147" s="175" t="s">
        <v>33</v>
      </c>
    </row>
    <row r="148" spans="1:15" ht="15" customHeight="1" x14ac:dyDescent="0.25">
      <c r="A148" s="575" t="s">
        <v>61</v>
      </c>
      <c r="B148" s="11" t="s">
        <v>60</v>
      </c>
      <c r="C148" s="3">
        <f>SUM('BIZ kWh ENTRY'!C148,'BIZ kWh ENTRY'!S148,'BIZ kWh ENTRY'!AI148,'BIZ kWh ENTRY'!AY148)</f>
        <v>0</v>
      </c>
      <c r="D148" s="3">
        <f>SUM('BIZ kWh ENTRY'!D148,'BIZ kWh ENTRY'!T148,'BIZ kWh ENTRY'!AJ148,'BIZ kWh ENTRY'!AZ148)</f>
        <v>0</v>
      </c>
      <c r="E148" s="3">
        <f>SUM('BIZ kWh ENTRY'!E148,'BIZ kWh ENTRY'!U148,'BIZ kWh ENTRY'!AK148,'BIZ kWh ENTRY'!BA148)</f>
        <v>0</v>
      </c>
      <c r="F148" s="3">
        <f>SUM('BIZ kWh ENTRY'!F148,'BIZ kWh ENTRY'!V148,'BIZ kWh ENTRY'!AL148,'BIZ kWh ENTRY'!BB148)</f>
        <v>0</v>
      </c>
      <c r="G148" s="3">
        <f>SUM('BIZ kWh ENTRY'!G148,'BIZ kWh ENTRY'!W148,'BIZ kWh ENTRY'!AM148,'BIZ kWh ENTRY'!BC148)</f>
        <v>0</v>
      </c>
      <c r="H148" s="3">
        <f>SUM('BIZ kWh ENTRY'!H148,'BIZ kWh ENTRY'!X148,'BIZ kWh ENTRY'!AN148,'BIZ kWh ENTRY'!BD148)</f>
        <v>0</v>
      </c>
      <c r="I148" s="3">
        <f>SUM('BIZ kWh ENTRY'!I148,'BIZ kWh ENTRY'!Y148,'BIZ kWh ENTRY'!AO148,'BIZ kWh ENTRY'!BE148)</f>
        <v>0</v>
      </c>
      <c r="J148" s="3">
        <f>SUM('BIZ kWh ENTRY'!J148,'BIZ kWh ENTRY'!Z148,'BIZ kWh ENTRY'!AP148,'BIZ kWh ENTRY'!BF148)</f>
        <v>0</v>
      </c>
      <c r="K148" s="3">
        <f>SUM('BIZ kWh ENTRY'!K148,'BIZ kWh ENTRY'!AA148,'BIZ kWh ENTRY'!AQ148,'BIZ kWh ENTRY'!BG148)</f>
        <v>0</v>
      </c>
      <c r="L148" s="3">
        <f>SUM('BIZ kWh ENTRY'!L148,'BIZ kWh ENTRY'!AB148,'BIZ kWh ENTRY'!AR148,'BIZ kWh ENTRY'!BH148)</f>
        <v>0</v>
      </c>
      <c r="M148" s="3">
        <f>SUM('BIZ kWh ENTRY'!M148,'BIZ kWh ENTRY'!AC148,'BIZ kWh ENTRY'!AS148,'BIZ kWh ENTRY'!BI148)</f>
        <v>0</v>
      </c>
      <c r="N148" s="3">
        <f>SUM('BIZ kWh ENTRY'!N148,'BIZ kWh ENTRY'!AD148,'BIZ kWh ENTRY'!AT148,'BIZ kWh ENTRY'!BJ148)</f>
        <v>0</v>
      </c>
      <c r="O148" s="67">
        <f t="shared" ref="O148:O161" si="27">SUM(C148:N148)</f>
        <v>0</v>
      </c>
    </row>
    <row r="149" spans="1:15" x14ac:dyDescent="0.25">
      <c r="A149" s="576"/>
      <c r="B149" s="12" t="s">
        <v>59</v>
      </c>
      <c r="C149" s="3">
        <f>SUM('BIZ kWh ENTRY'!C149,'BIZ kWh ENTRY'!S149,'BIZ kWh ENTRY'!AI149,'BIZ kWh ENTRY'!AY149)</f>
        <v>0</v>
      </c>
      <c r="D149" s="3">
        <f>SUM('BIZ kWh ENTRY'!D149,'BIZ kWh ENTRY'!T149,'BIZ kWh ENTRY'!AJ149,'BIZ kWh ENTRY'!AZ149)</f>
        <v>0</v>
      </c>
      <c r="E149" s="3">
        <f>SUM('BIZ kWh ENTRY'!E149,'BIZ kWh ENTRY'!U149,'BIZ kWh ENTRY'!AK149,'BIZ kWh ENTRY'!BA149)</f>
        <v>0</v>
      </c>
      <c r="F149" s="3">
        <f>SUM('BIZ kWh ENTRY'!F149,'BIZ kWh ENTRY'!V149,'BIZ kWh ENTRY'!AL149,'BIZ kWh ENTRY'!BB149)</f>
        <v>0</v>
      </c>
      <c r="G149" s="3">
        <f>SUM('BIZ kWh ENTRY'!G149,'BIZ kWh ENTRY'!W149,'BIZ kWh ENTRY'!AM149,'BIZ kWh ENTRY'!BC149)</f>
        <v>0</v>
      </c>
      <c r="H149" s="3">
        <f>SUM('BIZ kWh ENTRY'!H149,'BIZ kWh ENTRY'!X149,'BIZ kWh ENTRY'!AN149,'BIZ kWh ENTRY'!BD149)</f>
        <v>0</v>
      </c>
      <c r="I149" s="3">
        <f>SUM('BIZ kWh ENTRY'!I149,'BIZ kWh ENTRY'!Y149,'BIZ kWh ENTRY'!AO149,'BIZ kWh ENTRY'!BE149)</f>
        <v>0</v>
      </c>
      <c r="J149" s="3">
        <f>SUM('BIZ kWh ENTRY'!J149,'BIZ kWh ENTRY'!Z149,'BIZ kWh ENTRY'!AP149,'BIZ kWh ENTRY'!BF149)</f>
        <v>0</v>
      </c>
      <c r="K149" s="3">
        <f>SUM('BIZ kWh ENTRY'!K149,'BIZ kWh ENTRY'!AA149,'BIZ kWh ENTRY'!AQ149,'BIZ kWh ENTRY'!BG149)</f>
        <v>0</v>
      </c>
      <c r="L149" s="3">
        <f>SUM('BIZ kWh ENTRY'!L149,'BIZ kWh ENTRY'!AB149,'BIZ kWh ENTRY'!AR149,'BIZ kWh ENTRY'!BH149)</f>
        <v>0</v>
      </c>
      <c r="M149" s="3">
        <f>SUM('BIZ kWh ENTRY'!M149,'BIZ kWh ENTRY'!AC149,'BIZ kWh ENTRY'!AS149,'BIZ kWh ENTRY'!BI149)</f>
        <v>0</v>
      </c>
      <c r="N149" s="3">
        <f>SUM('BIZ kWh ENTRY'!N149,'BIZ kWh ENTRY'!AD149,'BIZ kWh ENTRY'!AT149,'BIZ kWh ENTRY'!BJ149)</f>
        <v>0</v>
      </c>
      <c r="O149" s="67">
        <f t="shared" si="27"/>
        <v>0</v>
      </c>
    </row>
    <row r="150" spans="1:15" x14ac:dyDescent="0.25">
      <c r="A150" s="576"/>
      <c r="B150" s="11" t="s">
        <v>58</v>
      </c>
      <c r="C150" s="3">
        <f>SUM('BIZ kWh ENTRY'!C150,'BIZ kWh ENTRY'!S150,'BIZ kWh ENTRY'!AI150,'BIZ kWh ENTRY'!AY150)</f>
        <v>0</v>
      </c>
      <c r="D150" s="3">
        <f>SUM('BIZ kWh ENTRY'!D150,'BIZ kWh ENTRY'!T150,'BIZ kWh ENTRY'!AJ150,'BIZ kWh ENTRY'!AZ150)</f>
        <v>0</v>
      </c>
      <c r="E150" s="3">
        <f>SUM('BIZ kWh ENTRY'!E150,'BIZ kWh ENTRY'!U150,'BIZ kWh ENTRY'!AK150,'BIZ kWh ENTRY'!BA150)</f>
        <v>0</v>
      </c>
      <c r="F150" s="3">
        <f>SUM('BIZ kWh ENTRY'!F150,'BIZ kWh ENTRY'!V150,'BIZ kWh ENTRY'!AL150,'BIZ kWh ENTRY'!BB150)</f>
        <v>0</v>
      </c>
      <c r="G150" s="3">
        <f>SUM('BIZ kWh ENTRY'!G150,'BIZ kWh ENTRY'!W150,'BIZ kWh ENTRY'!AM150,'BIZ kWh ENTRY'!BC150)</f>
        <v>0</v>
      </c>
      <c r="H150" s="3">
        <f>SUM('BIZ kWh ENTRY'!H150,'BIZ kWh ENTRY'!X150,'BIZ kWh ENTRY'!AN150,'BIZ kWh ENTRY'!BD150)</f>
        <v>0</v>
      </c>
      <c r="I150" s="3">
        <f>SUM('BIZ kWh ENTRY'!I150,'BIZ kWh ENTRY'!Y150,'BIZ kWh ENTRY'!AO150,'BIZ kWh ENTRY'!BE150)</f>
        <v>0</v>
      </c>
      <c r="J150" s="3">
        <f>SUM('BIZ kWh ENTRY'!J150,'BIZ kWh ENTRY'!Z150,'BIZ kWh ENTRY'!AP150,'BIZ kWh ENTRY'!BF150)</f>
        <v>0</v>
      </c>
      <c r="K150" s="3">
        <f>SUM('BIZ kWh ENTRY'!K150,'BIZ kWh ENTRY'!AA150,'BIZ kWh ENTRY'!AQ150,'BIZ kWh ENTRY'!BG150)</f>
        <v>0</v>
      </c>
      <c r="L150" s="3">
        <f>SUM('BIZ kWh ENTRY'!L150,'BIZ kWh ENTRY'!AB150,'BIZ kWh ENTRY'!AR150,'BIZ kWh ENTRY'!BH150)</f>
        <v>0</v>
      </c>
      <c r="M150" s="3">
        <f>SUM('BIZ kWh ENTRY'!M150,'BIZ kWh ENTRY'!AC150,'BIZ kWh ENTRY'!AS150,'BIZ kWh ENTRY'!BI150)</f>
        <v>0</v>
      </c>
      <c r="N150" s="3">
        <f>SUM('BIZ kWh ENTRY'!N150,'BIZ kWh ENTRY'!AD150,'BIZ kWh ENTRY'!AT150,'BIZ kWh ENTRY'!BJ150)</f>
        <v>0</v>
      </c>
      <c r="O150" s="67">
        <f t="shared" si="27"/>
        <v>0</v>
      </c>
    </row>
    <row r="151" spans="1:15" x14ac:dyDescent="0.25">
      <c r="A151" s="576"/>
      <c r="B151" s="11" t="s">
        <v>57</v>
      </c>
      <c r="C151" s="3">
        <f>SUM('BIZ kWh ENTRY'!C151,'BIZ kWh ENTRY'!S151,'BIZ kWh ENTRY'!AI151,'BIZ kWh ENTRY'!AY151)</f>
        <v>0</v>
      </c>
      <c r="D151" s="3">
        <f>SUM('BIZ kWh ENTRY'!D151,'BIZ kWh ENTRY'!T151,'BIZ kWh ENTRY'!AJ151,'BIZ kWh ENTRY'!AZ151)</f>
        <v>0</v>
      </c>
      <c r="E151" s="3">
        <f>SUM('BIZ kWh ENTRY'!E151,'BIZ kWh ENTRY'!U151,'BIZ kWh ENTRY'!AK151,'BIZ kWh ENTRY'!BA151)</f>
        <v>0</v>
      </c>
      <c r="F151" s="3">
        <f>SUM('BIZ kWh ENTRY'!F151,'BIZ kWh ENTRY'!V151,'BIZ kWh ENTRY'!AL151,'BIZ kWh ENTRY'!BB151)</f>
        <v>0</v>
      </c>
      <c r="G151" s="3">
        <f>SUM('BIZ kWh ENTRY'!G151,'BIZ kWh ENTRY'!W151,'BIZ kWh ENTRY'!AM151,'BIZ kWh ENTRY'!BC151)</f>
        <v>0</v>
      </c>
      <c r="H151" s="3">
        <f>SUM('BIZ kWh ENTRY'!H151,'BIZ kWh ENTRY'!X151,'BIZ kWh ENTRY'!AN151,'BIZ kWh ENTRY'!BD151)</f>
        <v>0</v>
      </c>
      <c r="I151" s="3">
        <f>SUM('BIZ kWh ENTRY'!I151,'BIZ kWh ENTRY'!Y151,'BIZ kWh ENTRY'!AO151,'BIZ kWh ENTRY'!BE151)</f>
        <v>0</v>
      </c>
      <c r="J151" s="3">
        <f>SUM('BIZ kWh ENTRY'!J151,'BIZ kWh ENTRY'!Z151,'BIZ kWh ENTRY'!AP151,'BIZ kWh ENTRY'!BF151)</f>
        <v>0</v>
      </c>
      <c r="K151" s="3">
        <f>SUM('BIZ kWh ENTRY'!K151,'BIZ kWh ENTRY'!AA151,'BIZ kWh ENTRY'!AQ151,'BIZ kWh ENTRY'!BG151)</f>
        <v>0</v>
      </c>
      <c r="L151" s="3">
        <f>SUM('BIZ kWh ENTRY'!L151,'BIZ kWh ENTRY'!AB151,'BIZ kWh ENTRY'!AR151,'BIZ kWh ENTRY'!BH151)</f>
        <v>0</v>
      </c>
      <c r="M151" s="3">
        <f>SUM('BIZ kWh ENTRY'!M151,'BIZ kWh ENTRY'!AC151,'BIZ kWh ENTRY'!AS151,'BIZ kWh ENTRY'!BI151)</f>
        <v>0</v>
      </c>
      <c r="N151" s="3">
        <f>SUM('BIZ kWh ENTRY'!N151,'BIZ kWh ENTRY'!AD151,'BIZ kWh ENTRY'!AT151,'BIZ kWh ENTRY'!BJ151)</f>
        <v>0</v>
      </c>
      <c r="O151" s="67">
        <f t="shared" si="27"/>
        <v>0</v>
      </c>
    </row>
    <row r="152" spans="1:15" x14ac:dyDescent="0.25">
      <c r="A152" s="576"/>
      <c r="B152" s="12" t="s">
        <v>56</v>
      </c>
      <c r="C152" s="3">
        <f>SUM('BIZ kWh ENTRY'!C152,'BIZ kWh ENTRY'!S152,'BIZ kWh ENTRY'!AI152,'BIZ kWh ENTRY'!AY152)</f>
        <v>0</v>
      </c>
      <c r="D152" s="3">
        <f>SUM('BIZ kWh ENTRY'!D152,'BIZ kWh ENTRY'!T152,'BIZ kWh ENTRY'!AJ152,'BIZ kWh ENTRY'!AZ152)</f>
        <v>0</v>
      </c>
      <c r="E152" s="3">
        <f>SUM('BIZ kWh ENTRY'!E152,'BIZ kWh ENTRY'!U152,'BIZ kWh ENTRY'!AK152,'BIZ kWh ENTRY'!BA152)</f>
        <v>0</v>
      </c>
      <c r="F152" s="3">
        <f>SUM('BIZ kWh ENTRY'!F152,'BIZ kWh ENTRY'!V152,'BIZ kWh ENTRY'!AL152,'BIZ kWh ENTRY'!BB152)</f>
        <v>0</v>
      </c>
      <c r="G152" s="3">
        <f>SUM('BIZ kWh ENTRY'!G152,'BIZ kWh ENTRY'!W152,'BIZ kWh ENTRY'!AM152,'BIZ kWh ENTRY'!BC152)</f>
        <v>0</v>
      </c>
      <c r="H152" s="3">
        <f>SUM('BIZ kWh ENTRY'!H152,'BIZ kWh ENTRY'!X152,'BIZ kWh ENTRY'!AN152,'BIZ kWh ENTRY'!BD152)</f>
        <v>0</v>
      </c>
      <c r="I152" s="3">
        <f>SUM('BIZ kWh ENTRY'!I152,'BIZ kWh ENTRY'!Y152,'BIZ kWh ENTRY'!AO152,'BIZ kWh ENTRY'!BE152)</f>
        <v>0</v>
      </c>
      <c r="J152" s="3">
        <f>SUM('BIZ kWh ENTRY'!J152,'BIZ kWh ENTRY'!Z152,'BIZ kWh ENTRY'!AP152,'BIZ kWh ENTRY'!BF152)</f>
        <v>0</v>
      </c>
      <c r="K152" s="3">
        <f>SUM('BIZ kWh ENTRY'!K152,'BIZ kWh ENTRY'!AA152,'BIZ kWh ENTRY'!AQ152,'BIZ kWh ENTRY'!BG152)</f>
        <v>0</v>
      </c>
      <c r="L152" s="3">
        <f>SUM('BIZ kWh ENTRY'!L152,'BIZ kWh ENTRY'!AB152,'BIZ kWh ENTRY'!AR152,'BIZ kWh ENTRY'!BH152)</f>
        <v>0</v>
      </c>
      <c r="M152" s="3">
        <f>SUM('BIZ kWh ENTRY'!M152,'BIZ kWh ENTRY'!AC152,'BIZ kWh ENTRY'!AS152,'BIZ kWh ENTRY'!BI152)</f>
        <v>0</v>
      </c>
      <c r="N152" s="3">
        <f>SUM('BIZ kWh ENTRY'!N152,'BIZ kWh ENTRY'!AD152,'BIZ kWh ENTRY'!AT152,'BIZ kWh ENTRY'!BJ152)</f>
        <v>0</v>
      </c>
      <c r="O152" s="67">
        <f t="shared" si="27"/>
        <v>0</v>
      </c>
    </row>
    <row r="153" spans="1:15" x14ac:dyDescent="0.25">
      <c r="A153" s="576"/>
      <c r="B153" s="11" t="s">
        <v>55</v>
      </c>
      <c r="C153" s="3">
        <f>SUM('BIZ kWh ENTRY'!C153,'BIZ kWh ENTRY'!S153,'BIZ kWh ENTRY'!AI153,'BIZ kWh ENTRY'!AY153)</f>
        <v>0</v>
      </c>
      <c r="D153" s="3">
        <f>SUM('BIZ kWh ENTRY'!D153,'BIZ kWh ENTRY'!T153,'BIZ kWh ENTRY'!AJ153,'BIZ kWh ENTRY'!AZ153)</f>
        <v>0</v>
      </c>
      <c r="E153" s="3">
        <f>SUM('BIZ kWh ENTRY'!E153,'BIZ kWh ENTRY'!U153,'BIZ kWh ENTRY'!AK153,'BIZ kWh ENTRY'!BA153)</f>
        <v>0</v>
      </c>
      <c r="F153" s="3">
        <f>SUM('BIZ kWh ENTRY'!F153,'BIZ kWh ENTRY'!V153,'BIZ kWh ENTRY'!AL153,'BIZ kWh ENTRY'!BB153)</f>
        <v>0</v>
      </c>
      <c r="G153" s="3">
        <f>SUM('BIZ kWh ENTRY'!G153,'BIZ kWh ENTRY'!W153,'BIZ kWh ENTRY'!AM153,'BIZ kWh ENTRY'!BC153)</f>
        <v>0</v>
      </c>
      <c r="H153" s="3">
        <f>SUM('BIZ kWh ENTRY'!H153,'BIZ kWh ENTRY'!X153,'BIZ kWh ENTRY'!AN153,'BIZ kWh ENTRY'!BD153)</f>
        <v>0</v>
      </c>
      <c r="I153" s="3">
        <f>SUM('BIZ kWh ENTRY'!I153,'BIZ kWh ENTRY'!Y153,'BIZ kWh ENTRY'!AO153,'BIZ kWh ENTRY'!BE153)</f>
        <v>0</v>
      </c>
      <c r="J153" s="3">
        <f>SUM('BIZ kWh ENTRY'!J153,'BIZ kWh ENTRY'!Z153,'BIZ kWh ENTRY'!AP153,'BIZ kWh ENTRY'!BF153)</f>
        <v>0</v>
      </c>
      <c r="K153" s="3">
        <f>SUM('BIZ kWh ENTRY'!K153,'BIZ kWh ENTRY'!AA153,'BIZ kWh ENTRY'!AQ153,'BIZ kWh ENTRY'!BG153)</f>
        <v>0</v>
      </c>
      <c r="L153" s="3">
        <f>SUM('BIZ kWh ENTRY'!L153,'BIZ kWh ENTRY'!AB153,'BIZ kWh ENTRY'!AR153,'BIZ kWh ENTRY'!BH153)</f>
        <v>0</v>
      </c>
      <c r="M153" s="3">
        <f>SUM('BIZ kWh ENTRY'!M153,'BIZ kWh ENTRY'!AC153,'BIZ kWh ENTRY'!AS153,'BIZ kWh ENTRY'!BI153)</f>
        <v>0</v>
      </c>
      <c r="N153" s="3">
        <f>SUM('BIZ kWh ENTRY'!N153,'BIZ kWh ENTRY'!AD153,'BIZ kWh ENTRY'!AT153,'BIZ kWh ENTRY'!BJ153)</f>
        <v>0</v>
      </c>
      <c r="O153" s="67">
        <f t="shared" si="27"/>
        <v>0</v>
      </c>
    </row>
    <row r="154" spans="1:15" x14ac:dyDescent="0.25">
      <c r="A154" s="576"/>
      <c r="B154" s="11" t="s">
        <v>54</v>
      </c>
      <c r="C154" s="3">
        <f>SUM('BIZ kWh ENTRY'!C154,'BIZ kWh ENTRY'!S154,'BIZ kWh ENTRY'!AI154,'BIZ kWh ENTRY'!AY154)</f>
        <v>0</v>
      </c>
      <c r="D154" s="3">
        <f>SUM('BIZ kWh ENTRY'!D154,'BIZ kWh ENTRY'!T154,'BIZ kWh ENTRY'!AJ154,'BIZ kWh ENTRY'!AZ154)</f>
        <v>0</v>
      </c>
      <c r="E154" s="3">
        <f>SUM('BIZ kWh ENTRY'!E154,'BIZ kWh ENTRY'!U154,'BIZ kWh ENTRY'!AK154,'BIZ kWh ENTRY'!BA154)</f>
        <v>0</v>
      </c>
      <c r="F154" s="3">
        <f>SUM('BIZ kWh ENTRY'!F154,'BIZ kWh ENTRY'!V154,'BIZ kWh ENTRY'!AL154,'BIZ kWh ENTRY'!BB154)</f>
        <v>0</v>
      </c>
      <c r="G154" s="3">
        <f>SUM('BIZ kWh ENTRY'!G154,'BIZ kWh ENTRY'!W154,'BIZ kWh ENTRY'!AM154,'BIZ kWh ENTRY'!BC154)</f>
        <v>0</v>
      </c>
      <c r="H154" s="3">
        <f>SUM('BIZ kWh ENTRY'!H154,'BIZ kWh ENTRY'!X154,'BIZ kWh ENTRY'!AN154,'BIZ kWh ENTRY'!BD154)</f>
        <v>0</v>
      </c>
      <c r="I154" s="3">
        <f>SUM('BIZ kWh ENTRY'!I154,'BIZ kWh ENTRY'!Y154,'BIZ kWh ENTRY'!AO154,'BIZ kWh ENTRY'!BE154)</f>
        <v>0</v>
      </c>
      <c r="J154" s="3">
        <f>SUM('BIZ kWh ENTRY'!J154,'BIZ kWh ENTRY'!Z154,'BIZ kWh ENTRY'!AP154,'BIZ kWh ENTRY'!BF154)</f>
        <v>0</v>
      </c>
      <c r="K154" s="3">
        <f>SUM('BIZ kWh ENTRY'!K154,'BIZ kWh ENTRY'!AA154,'BIZ kWh ENTRY'!AQ154,'BIZ kWh ENTRY'!BG154)</f>
        <v>0</v>
      </c>
      <c r="L154" s="3">
        <f>SUM('BIZ kWh ENTRY'!L154,'BIZ kWh ENTRY'!AB154,'BIZ kWh ENTRY'!AR154,'BIZ kWh ENTRY'!BH154)</f>
        <v>0</v>
      </c>
      <c r="M154" s="3">
        <f>SUM('BIZ kWh ENTRY'!M154,'BIZ kWh ENTRY'!AC154,'BIZ kWh ENTRY'!AS154,'BIZ kWh ENTRY'!BI154)</f>
        <v>0</v>
      </c>
      <c r="N154" s="3">
        <f>SUM('BIZ kWh ENTRY'!N154,'BIZ kWh ENTRY'!AD154,'BIZ kWh ENTRY'!AT154,'BIZ kWh ENTRY'!BJ154)</f>
        <v>0</v>
      </c>
      <c r="O154" s="67">
        <f t="shared" si="27"/>
        <v>0</v>
      </c>
    </row>
    <row r="155" spans="1:15" x14ac:dyDescent="0.25">
      <c r="A155" s="576"/>
      <c r="B155" s="11" t="s">
        <v>53</v>
      </c>
      <c r="C155" s="3">
        <f>SUM('BIZ kWh ENTRY'!C155,'BIZ kWh ENTRY'!S155,'BIZ kWh ENTRY'!AI155,'BIZ kWh ENTRY'!AY155)</f>
        <v>0</v>
      </c>
      <c r="D155" s="3">
        <f>SUM('BIZ kWh ENTRY'!D155,'BIZ kWh ENTRY'!T155,'BIZ kWh ENTRY'!AJ155,'BIZ kWh ENTRY'!AZ155)</f>
        <v>0</v>
      </c>
      <c r="E155" s="3">
        <f>SUM('BIZ kWh ENTRY'!E155,'BIZ kWh ENTRY'!U155,'BIZ kWh ENTRY'!AK155,'BIZ kWh ENTRY'!BA155)</f>
        <v>0</v>
      </c>
      <c r="F155" s="3">
        <f>SUM('BIZ kWh ENTRY'!F155,'BIZ kWh ENTRY'!V155,'BIZ kWh ENTRY'!AL155,'BIZ kWh ENTRY'!BB155)</f>
        <v>0</v>
      </c>
      <c r="G155" s="3">
        <f>SUM('BIZ kWh ENTRY'!G155,'BIZ kWh ENTRY'!W155,'BIZ kWh ENTRY'!AM155,'BIZ kWh ENTRY'!BC155)</f>
        <v>0</v>
      </c>
      <c r="H155" s="3">
        <f>SUM('BIZ kWh ENTRY'!H155,'BIZ kWh ENTRY'!X155,'BIZ kWh ENTRY'!AN155,'BIZ kWh ENTRY'!BD155)</f>
        <v>0</v>
      </c>
      <c r="I155" s="3">
        <f>SUM('BIZ kWh ENTRY'!I155,'BIZ kWh ENTRY'!Y155,'BIZ kWh ENTRY'!AO155,'BIZ kWh ENTRY'!BE155)</f>
        <v>0</v>
      </c>
      <c r="J155" s="3">
        <f>SUM('BIZ kWh ENTRY'!J155,'BIZ kWh ENTRY'!Z155,'BIZ kWh ENTRY'!AP155,'BIZ kWh ENTRY'!BF155)</f>
        <v>0</v>
      </c>
      <c r="K155" s="3">
        <f>SUM('BIZ kWh ENTRY'!K155,'BIZ kWh ENTRY'!AA155,'BIZ kWh ENTRY'!AQ155,'BIZ kWh ENTRY'!BG155)</f>
        <v>0</v>
      </c>
      <c r="L155" s="3">
        <f>SUM('BIZ kWh ENTRY'!L155,'BIZ kWh ENTRY'!AB155,'BIZ kWh ENTRY'!AR155,'BIZ kWh ENTRY'!BH155)</f>
        <v>0</v>
      </c>
      <c r="M155" s="3">
        <f>SUM('BIZ kWh ENTRY'!M155,'BIZ kWh ENTRY'!AC155,'BIZ kWh ENTRY'!AS155,'BIZ kWh ENTRY'!BI155)</f>
        <v>0</v>
      </c>
      <c r="N155" s="3">
        <f>SUM('BIZ kWh ENTRY'!N155,'BIZ kWh ENTRY'!AD155,'BIZ kWh ENTRY'!AT155,'BIZ kWh ENTRY'!BJ155)</f>
        <v>0</v>
      </c>
      <c r="O155" s="67">
        <f t="shared" si="27"/>
        <v>0</v>
      </c>
    </row>
    <row r="156" spans="1:15" x14ac:dyDescent="0.25">
      <c r="A156" s="576"/>
      <c r="B156" s="11" t="s">
        <v>52</v>
      </c>
      <c r="C156" s="3">
        <f>SUM('BIZ kWh ENTRY'!C156,'BIZ kWh ENTRY'!S156,'BIZ kWh ENTRY'!AI156,'BIZ kWh ENTRY'!AY156)</f>
        <v>0</v>
      </c>
      <c r="D156" s="3">
        <f>SUM('BIZ kWh ENTRY'!D156,'BIZ kWh ENTRY'!T156,'BIZ kWh ENTRY'!AJ156,'BIZ kWh ENTRY'!AZ156)</f>
        <v>0</v>
      </c>
      <c r="E156" s="3">
        <f>SUM('BIZ kWh ENTRY'!E156,'BIZ kWh ENTRY'!U156,'BIZ kWh ENTRY'!AK156,'BIZ kWh ENTRY'!BA156)</f>
        <v>0</v>
      </c>
      <c r="F156" s="3">
        <f>SUM('BIZ kWh ENTRY'!F156,'BIZ kWh ENTRY'!V156,'BIZ kWh ENTRY'!AL156,'BIZ kWh ENTRY'!BB156)</f>
        <v>0</v>
      </c>
      <c r="G156" s="3">
        <f>SUM('BIZ kWh ENTRY'!G156,'BIZ kWh ENTRY'!W156,'BIZ kWh ENTRY'!AM156,'BIZ kWh ENTRY'!BC156)</f>
        <v>0</v>
      </c>
      <c r="H156" s="3">
        <f>SUM('BIZ kWh ENTRY'!H156,'BIZ kWh ENTRY'!X156,'BIZ kWh ENTRY'!AN156,'BIZ kWh ENTRY'!BD156)</f>
        <v>0</v>
      </c>
      <c r="I156" s="3">
        <f>SUM('BIZ kWh ENTRY'!I156,'BIZ kWh ENTRY'!Y156,'BIZ kWh ENTRY'!AO156,'BIZ kWh ENTRY'!BE156)</f>
        <v>0</v>
      </c>
      <c r="J156" s="3">
        <f>SUM('BIZ kWh ENTRY'!J156,'BIZ kWh ENTRY'!Z156,'BIZ kWh ENTRY'!AP156,'BIZ kWh ENTRY'!BF156)</f>
        <v>0</v>
      </c>
      <c r="K156" s="3">
        <f>SUM('BIZ kWh ENTRY'!K156,'BIZ kWh ENTRY'!AA156,'BIZ kWh ENTRY'!AQ156,'BIZ kWh ENTRY'!BG156)</f>
        <v>0</v>
      </c>
      <c r="L156" s="3">
        <f>SUM('BIZ kWh ENTRY'!L156,'BIZ kWh ENTRY'!AB156,'BIZ kWh ENTRY'!AR156,'BIZ kWh ENTRY'!BH156)</f>
        <v>0</v>
      </c>
      <c r="M156" s="3">
        <f>SUM('BIZ kWh ENTRY'!M156,'BIZ kWh ENTRY'!AC156,'BIZ kWh ENTRY'!AS156,'BIZ kWh ENTRY'!BI156)</f>
        <v>0</v>
      </c>
      <c r="N156" s="3">
        <f>SUM('BIZ kWh ENTRY'!N156,'BIZ kWh ENTRY'!AD156,'BIZ kWh ENTRY'!AT156,'BIZ kWh ENTRY'!BJ156)</f>
        <v>0</v>
      </c>
      <c r="O156" s="67">
        <f t="shared" si="27"/>
        <v>0</v>
      </c>
    </row>
    <row r="157" spans="1:15" x14ac:dyDescent="0.25">
      <c r="A157" s="576"/>
      <c r="B157" s="11" t="s">
        <v>51</v>
      </c>
      <c r="C157" s="3">
        <f>SUM('BIZ kWh ENTRY'!C157,'BIZ kWh ENTRY'!S157,'BIZ kWh ENTRY'!AI157,'BIZ kWh ENTRY'!AY157)</f>
        <v>0</v>
      </c>
      <c r="D157" s="3">
        <f>SUM('BIZ kWh ENTRY'!D157,'BIZ kWh ENTRY'!T157,'BIZ kWh ENTRY'!AJ157,'BIZ kWh ENTRY'!AZ157)</f>
        <v>0</v>
      </c>
      <c r="E157" s="3">
        <f>SUM('BIZ kWh ENTRY'!E157,'BIZ kWh ENTRY'!U157,'BIZ kWh ENTRY'!AK157,'BIZ kWh ENTRY'!BA157)</f>
        <v>0</v>
      </c>
      <c r="F157" s="3">
        <f>SUM('BIZ kWh ENTRY'!F157,'BIZ kWh ENTRY'!V157,'BIZ kWh ENTRY'!AL157,'BIZ kWh ENTRY'!BB157)</f>
        <v>0</v>
      </c>
      <c r="G157" s="3">
        <f>SUM('BIZ kWh ENTRY'!G157,'BIZ kWh ENTRY'!W157,'BIZ kWh ENTRY'!AM157,'BIZ kWh ENTRY'!BC157)</f>
        <v>0</v>
      </c>
      <c r="H157" s="3">
        <f>SUM('BIZ kWh ENTRY'!H157,'BIZ kWh ENTRY'!X157,'BIZ kWh ENTRY'!AN157,'BIZ kWh ENTRY'!BD157)</f>
        <v>0</v>
      </c>
      <c r="I157" s="3">
        <f>SUM('BIZ kWh ENTRY'!I157,'BIZ kWh ENTRY'!Y157,'BIZ kWh ENTRY'!AO157,'BIZ kWh ENTRY'!BE157)</f>
        <v>0</v>
      </c>
      <c r="J157" s="3">
        <f>SUM('BIZ kWh ENTRY'!J157,'BIZ kWh ENTRY'!Z157,'BIZ kWh ENTRY'!AP157,'BIZ kWh ENTRY'!BF157)</f>
        <v>0</v>
      </c>
      <c r="K157" s="3">
        <f>SUM('BIZ kWh ENTRY'!K157,'BIZ kWh ENTRY'!AA157,'BIZ kWh ENTRY'!AQ157,'BIZ kWh ENTRY'!BG157)</f>
        <v>0</v>
      </c>
      <c r="L157" s="3">
        <f>SUM('BIZ kWh ENTRY'!L157,'BIZ kWh ENTRY'!AB157,'BIZ kWh ENTRY'!AR157,'BIZ kWh ENTRY'!BH157)</f>
        <v>0</v>
      </c>
      <c r="M157" s="3">
        <f>SUM('BIZ kWh ENTRY'!M157,'BIZ kWh ENTRY'!AC157,'BIZ kWh ENTRY'!AS157,'BIZ kWh ENTRY'!BI157)</f>
        <v>0</v>
      </c>
      <c r="N157" s="3">
        <f>SUM('BIZ kWh ENTRY'!N157,'BIZ kWh ENTRY'!AD157,'BIZ kWh ENTRY'!AT157,'BIZ kWh ENTRY'!BJ157)</f>
        <v>0</v>
      </c>
      <c r="O157" s="67">
        <f t="shared" si="27"/>
        <v>0</v>
      </c>
    </row>
    <row r="158" spans="1:15" x14ac:dyDescent="0.25">
      <c r="A158" s="576"/>
      <c r="B158" s="11" t="s">
        <v>50</v>
      </c>
      <c r="C158" s="3">
        <f>SUM('BIZ kWh ENTRY'!C158,'BIZ kWh ENTRY'!S158,'BIZ kWh ENTRY'!AI158,'BIZ kWh ENTRY'!AY158)</f>
        <v>0</v>
      </c>
      <c r="D158" s="3">
        <f>SUM('BIZ kWh ENTRY'!D158,'BIZ kWh ENTRY'!T158,'BIZ kWh ENTRY'!AJ158,'BIZ kWh ENTRY'!AZ158)</f>
        <v>0</v>
      </c>
      <c r="E158" s="3">
        <f>SUM('BIZ kWh ENTRY'!E158,'BIZ kWh ENTRY'!U158,'BIZ kWh ENTRY'!AK158,'BIZ kWh ENTRY'!BA158)</f>
        <v>0</v>
      </c>
      <c r="F158" s="3">
        <f>SUM('BIZ kWh ENTRY'!F158,'BIZ kWh ENTRY'!V158,'BIZ kWh ENTRY'!AL158,'BIZ kWh ENTRY'!BB158)</f>
        <v>0</v>
      </c>
      <c r="G158" s="3">
        <f>SUM('BIZ kWh ENTRY'!G158,'BIZ kWh ENTRY'!W158,'BIZ kWh ENTRY'!AM158,'BIZ kWh ENTRY'!BC158)</f>
        <v>0</v>
      </c>
      <c r="H158" s="3">
        <f>SUM('BIZ kWh ENTRY'!H158,'BIZ kWh ENTRY'!X158,'BIZ kWh ENTRY'!AN158,'BIZ kWh ENTRY'!BD158)</f>
        <v>0</v>
      </c>
      <c r="I158" s="3">
        <f>SUM('BIZ kWh ENTRY'!I158,'BIZ kWh ENTRY'!Y158,'BIZ kWh ENTRY'!AO158,'BIZ kWh ENTRY'!BE158)</f>
        <v>0</v>
      </c>
      <c r="J158" s="3">
        <f>SUM('BIZ kWh ENTRY'!J158,'BIZ kWh ENTRY'!Z158,'BIZ kWh ENTRY'!AP158,'BIZ kWh ENTRY'!BF158)</f>
        <v>0</v>
      </c>
      <c r="K158" s="3">
        <f>SUM('BIZ kWh ENTRY'!K158,'BIZ kWh ENTRY'!AA158,'BIZ kWh ENTRY'!AQ158,'BIZ kWh ENTRY'!BG158)</f>
        <v>0</v>
      </c>
      <c r="L158" s="3">
        <f>SUM('BIZ kWh ENTRY'!L158,'BIZ kWh ENTRY'!AB158,'BIZ kWh ENTRY'!AR158,'BIZ kWh ENTRY'!BH158)</f>
        <v>0</v>
      </c>
      <c r="M158" s="3">
        <f>SUM('BIZ kWh ENTRY'!M158,'BIZ kWh ENTRY'!AC158,'BIZ kWh ENTRY'!AS158,'BIZ kWh ENTRY'!BI158)</f>
        <v>0</v>
      </c>
      <c r="N158" s="3">
        <f>SUM('BIZ kWh ENTRY'!N158,'BIZ kWh ENTRY'!AD158,'BIZ kWh ENTRY'!AT158,'BIZ kWh ENTRY'!BJ158)</f>
        <v>0</v>
      </c>
      <c r="O158" s="67">
        <f t="shared" si="27"/>
        <v>0</v>
      </c>
    </row>
    <row r="159" spans="1:15" x14ac:dyDescent="0.25">
      <c r="A159" s="576"/>
      <c r="B159" s="11" t="s">
        <v>49</v>
      </c>
      <c r="C159" s="3">
        <f>SUM('BIZ kWh ENTRY'!C159,'BIZ kWh ENTRY'!S159,'BIZ kWh ENTRY'!AI159,'BIZ kWh ENTRY'!AY159)</f>
        <v>0</v>
      </c>
      <c r="D159" s="3">
        <f>SUM('BIZ kWh ENTRY'!D159,'BIZ kWh ENTRY'!T159,'BIZ kWh ENTRY'!AJ159,'BIZ kWh ENTRY'!AZ159)</f>
        <v>0</v>
      </c>
      <c r="E159" s="3">
        <f>SUM('BIZ kWh ENTRY'!E159,'BIZ kWh ENTRY'!U159,'BIZ kWh ENTRY'!AK159,'BIZ kWh ENTRY'!BA159)</f>
        <v>0</v>
      </c>
      <c r="F159" s="3">
        <f>SUM('BIZ kWh ENTRY'!F159,'BIZ kWh ENTRY'!V159,'BIZ kWh ENTRY'!AL159,'BIZ kWh ENTRY'!BB159)</f>
        <v>0</v>
      </c>
      <c r="G159" s="3">
        <f>SUM('BIZ kWh ENTRY'!G159,'BIZ kWh ENTRY'!W159,'BIZ kWh ENTRY'!AM159,'BIZ kWh ENTRY'!BC159)</f>
        <v>0</v>
      </c>
      <c r="H159" s="3">
        <f>SUM('BIZ kWh ENTRY'!H159,'BIZ kWh ENTRY'!X159,'BIZ kWh ENTRY'!AN159,'BIZ kWh ENTRY'!BD159)</f>
        <v>0</v>
      </c>
      <c r="I159" s="3">
        <f>SUM('BIZ kWh ENTRY'!I159,'BIZ kWh ENTRY'!Y159,'BIZ kWh ENTRY'!AO159,'BIZ kWh ENTRY'!BE159)</f>
        <v>0</v>
      </c>
      <c r="J159" s="3">
        <f>SUM('BIZ kWh ENTRY'!J159,'BIZ kWh ENTRY'!Z159,'BIZ kWh ENTRY'!AP159,'BIZ kWh ENTRY'!BF159)</f>
        <v>0</v>
      </c>
      <c r="K159" s="3">
        <f>SUM('BIZ kWh ENTRY'!K159,'BIZ kWh ENTRY'!AA159,'BIZ kWh ENTRY'!AQ159,'BIZ kWh ENTRY'!BG159)</f>
        <v>0</v>
      </c>
      <c r="L159" s="3">
        <f>SUM('BIZ kWh ENTRY'!L159,'BIZ kWh ENTRY'!AB159,'BIZ kWh ENTRY'!AR159,'BIZ kWh ENTRY'!BH159)</f>
        <v>0</v>
      </c>
      <c r="M159" s="3">
        <f>SUM('BIZ kWh ENTRY'!M159,'BIZ kWh ENTRY'!AC159,'BIZ kWh ENTRY'!AS159,'BIZ kWh ENTRY'!BI159)</f>
        <v>0</v>
      </c>
      <c r="N159" s="3">
        <f>SUM('BIZ kWh ENTRY'!N159,'BIZ kWh ENTRY'!AD159,'BIZ kWh ENTRY'!AT159,'BIZ kWh ENTRY'!BJ159)</f>
        <v>0</v>
      </c>
      <c r="O159" s="67">
        <f t="shared" si="27"/>
        <v>0</v>
      </c>
    </row>
    <row r="160" spans="1:15" ht="15.75" thickBot="1" x14ac:dyDescent="0.3">
      <c r="A160" s="577"/>
      <c r="B160" s="11" t="s">
        <v>48</v>
      </c>
      <c r="C160" s="3">
        <f>SUM('BIZ kWh ENTRY'!C160,'BIZ kWh ENTRY'!S160,'BIZ kWh ENTRY'!AI160,'BIZ kWh ENTRY'!AY160)</f>
        <v>0</v>
      </c>
      <c r="D160" s="3">
        <f>SUM('BIZ kWh ENTRY'!D160,'BIZ kWh ENTRY'!T160,'BIZ kWh ENTRY'!AJ160,'BIZ kWh ENTRY'!AZ160)</f>
        <v>0</v>
      </c>
      <c r="E160" s="3">
        <f>SUM('BIZ kWh ENTRY'!E160,'BIZ kWh ENTRY'!U160,'BIZ kWh ENTRY'!AK160,'BIZ kWh ENTRY'!BA160)</f>
        <v>0</v>
      </c>
      <c r="F160" s="3">
        <f>SUM('BIZ kWh ENTRY'!F160,'BIZ kWh ENTRY'!V160,'BIZ kWh ENTRY'!AL160,'BIZ kWh ENTRY'!BB160)</f>
        <v>0</v>
      </c>
      <c r="G160" s="3">
        <f>SUM('BIZ kWh ENTRY'!G160,'BIZ kWh ENTRY'!W160,'BIZ kWh ENTRY'!AM160,'BIZ kWh ENTRY'!BC160)</f>
        <v>0</v>
      </c>
      <c r="H160" s="3">
        <f>SUM('BIZ kWh ENTRY'!H160,'BIZ kWh ENTRY'!X160,'BIZ kWh ENTRY'!AN160,'BIZ kWh ENTRY'!BD160)</f>
        <v>0</v>
      </c>
      <c r="I160" s="3">
        <f>SUM('BIZ kWh ENTRY'!I160,'BIZ kWh ENTRY'!Y160,'BIZ kWh ENTRY'!AO160,'BIZ kWh ENTRY'!BE160)</f>
        <v>0</v>
      </c>
      <c r="J160" s="3">
        <f>SUM('BIZ kWh ENTRY'!J160,'BIZ kWh ENTRY'!Z160,'BIZ kWh ENTRY'!AP160,'BIZ kWh ENTRY'!BF160)</f>
        <v>0</v>
      </c>
      <c r="K160" s="3">
        <f>SUM('BIZ kWh ENTRY'!K160,'BIZ kWh ENTRY'!AA160,'BIZ kWh ENTRY'!AQ160,'BIZ kWh ENTRY'!BG160)</f>
        <v>0</v>
      </c>
      <c r="L160" s="3">
        <f>SUM('BIZ kWh ENTRY'!L160,'BIZ kWh ENTRY'!AB160,'BIZ kWh ENTRY'!AR160,'BIZ kWh ENTRY'!BH160)</f>
        <v>0</v>
      </c>
      <c r="M160" s="3">
        <f>SUM('BIZ kWh ENTRY'!M160,'BIZ kWh ENTRY'!AC160,'BIZ kWh ENTRY'!AS160,'BIZ kWh ENTRY'!BI160)</f>
        <v>0</v>
      </c>
      <c r="N160" s="3">
        <f>SUM('BIZ kWh ENTRY'!N160,'BIZ kWh ENTRY'!AD160,'BIZ kWh ENTRY'!AT160,'BIZ kWh ENTRY'!BJ160)</f>
        <v>0</v>
      </c>
      <c r="O160" s="67">
        <f t="shared" si="27"/>
        <v>0</v>
      </c>
    </row>
    <row r="161" spans="1:15" ht="15.75" thickBot="1" x14ac:dyDescent="0.3">
      <c r="A161" s="71"/>
      <c r="B161" s="177" t="s">
        <v>42</v>
      </c>
      <c r="C161" s="178">
        <f t="shared" ref="C161:N161" si="28">SUM(C148:C160)</f>
        <v>0</v>
      </c>
      <c r="D161" s="178">
        <f t="shared" si="28"/>
        <v>0</v>
      </c>
      <c r="E161" s="178">
        <f t="shared" si="28"/>
        <v>0</v>
      </c>
      <c r="F161" s="178">
        <f t="shared" si="28"/>
        <v>0</v>
      </c>
      <c r="G161" s="178">
        <f t="shared" si="28"/>
        <v>0</v>
      </c>
      <c r="H161" s="178">
        <f t="shared" si="28"/>
        <v>0</v>
      </c>
      <c r="I161" s="178">
        <f t="shared" si="28"/>
        <v>0</v>
      </c>
      <c r="J161" s="178">
        <f t="shared" si="28"/>
        <v>0</v>
      </c>
      <c r="K161" s="178">
        <f t="shared" si="28"/>
        <v>0</v>
      </c>
      <c r="L161" s="178">
        <f t="shared" si="28"/>
        <v>0</v>
      </c>
      <c r="M161" s="178">
        <f t="shared" si="28"/>
        <v>0</v>
      </c>
      <c r="N161" s="178">
        <f t="shared" si="28"/>
        <v>0</v>
      </c>
      <c r="O161" s="70">
        <f t="shared" si="27"/>
        <v>0</v>
      </c>
    </row>
    <row r="162" spans="1:15" ht="15.75" thickBot="1" x14ac:dyDescent="0.3"/>
    <row r="163" spans="1:15" ht="15.75" thickBot="1" x14ac:dyDescent="0.3">
      <c r="A163" s="71"/>
      <c r="B163" s="173" t="s">
        <v>35</v>
      </c>
      <c r="C163" s="174">
        <f>C$3</f>
        <v>45292</v>
      </c>
      <c r="D163" s="174">
        <f t="shared" ref="D163:N163" si="29">D$3</f>
        <v>45323</v>
      </c>
      <c r="E163" s="174">
        <f t="shared" si="29"/>
        <v>45352</v>
      </c>
      <c r="F163" s="174">
        <f t="shared" si="29"/>
        <v>45383</v>
      </c>
      <c r="G163" s="174">
        <f t="shared" si="29"/>
        <v>45413</v>
      </c>
      <c r="H163" s="174">
        <f t="shared" si="29"/>
        <v>45444</v>
      </c>
      <c r="I163" s="174">
        <f t="shared" si="29"/>
        <v>45474</v>
      </c>
      <c r="J163" s="174">
        <f t="shared" si="29"/>
        <v>45505</v>
      </c>
      <c r="K163" s="174">
        <f t="shared" si="29"/>
        <v>45536</v>
      </c>
      <c r="L163" s="174">
        <f t="shared" si="29"/>
        <v>45566</v>
      </c>
      <c r="M163" s="174">
        <f t="shared" si="29"/>
        <v>45597</v>
      </c>
      <c r="N163" s="174" t="str">
        <f t="shared" si="29"/>
        <v>Dec-24 +</v>
      </c>
      <c r="O163" s="175" t="s">
        <v>33</v>
      </c>
    </row>
    <row r="164" spans="1:15" ht="15" customHeight="1" x14ac:dyDescent="0.25">
      <c r="A164" s="587" t="s">
        <v>165</v>
      </c>
      <c r="B164" s="11" t="s">
        <v>60</v>
      </c>
      <c r="C164" s="3">
        <f>C20+C36+C52+C68+C84+C132+C148</f>
        <v>0</v>
      </c>
      <c r="D164" s="3">
        <f t="shared" ref="D164:N164" si="30">D20+D36+D52+D68+D84+D132+D148</f>
        <v>0</v>
      </c>
      <c r="E164" s="3">
        <f t="shared" si="30"/>
        <v>55707.77240404598</v>
      </c>
      <c r="F164" s="3">
        <f t="shared" si="30"/>
        <v>0</v>
      </c>
      <c r="G164" s="3">
        <f t="shared" si="30"/>
        <v>0</v>
      </c>
      <c r="H164" s="3">
        <f t="shared" si="30"/>
        <v>351660.40174313844</v>
      </c>
      <c r="I164" s="3">
        <f t="shared" si="30"/>
        <v>0</v>
      </c>
      <c r="J164" s="3">
        <f t="shared" si="30"/>
        <v>240127.55641193147</v>
      </c>
      <c r="K164" s="3">
        <f t="shared" si="30"/>
        <v>649756</v>
      </c>
      <c r="L164" s="3">
        <f t="shared" si="30"/>
        <v>0</v>
      </c>
      <c r="M164" s="3">
        <f t="shared" si="30"/>
        <v>30750.2226607997</v>
      </c>
      <c r="N164" s="3">
        <f t="shared" si="30"/>
        <v>1330721.0100509371</v>
      </c>
      <c r="O164" s="67">
        <f t="shared" ref="O164:O177" si="31">SUM(C164:N164)</f>
        <v>2658722.9632708523</v>
      </c>
    </row>
    <row r="165" spans="1:15" x14ac:dyDescent="0.25">
      <c r="A165" s="588"/>
      <c r="B165" s="12" t="s">
        <v>59</v>
      </c>
      <c r="C165" s="3">
        <f t="shared" ref="C165:N165" si="32">C21+C37+C53+C69+C85+C133+C149</f>
        <v>0</v>
      </c>
      <c r="D165" s="3">
        <f t="shared" si="32"/>
        <v>0</v>
      </c>
      <c r="E165" s="3">
        <f t="shared" si="32"/>
        <v>0</v>
      </c>
      <c r="F165" s="3">
        <f t="shared" si="32"/>
        <v>9908.2635984287535</v>
      </c>
      <c r="G165" s="3">
        <f t="shared" si="32"/>
        <v>0</v>
      </c>
      <c r="H165" s="3">
        <f t="shared" si="32"/>
        <v>0</v>
      </c>
      <c r="I165" s="3">
        <f t="shared" si="32"/>
        <v>0</v>
      </c>
      <c r="J165" s="3">
        <f t="shared" si="32"/>
        <v>0</v>
      </c>
      <c r="K165" s="3">
        <f t="shared" si="32"/>
        <v>41560.698481669708</v>
      </c>
      <c r="L165" s="3">
        <f t="shared" si="32"/>
        <v>0</v>
      </c>
      <c r="M165" s="3">
        <f t="shared" si="32"/>
        <v>0</v>
      </c>
      <c r="N165" s="3">
        <f t="shared" si="32"/>
        <v>0</v>
      </c>
      <c r="O165" s="67">
        <f t="shared" si="31"/>
        <v>51468.962080098463</v>
      </c>
    </row>
    <row r="166" spans="1:15" x14ac:dyDescent="0.25">
      <c r="A166" s="588"/>
      <c r="B166" s="11" t="s">
        <v>58</v>
      </c>
      <c r="C166" s="3">
        <f t="shared" ref="C166:N166" si="33">C22+C38+C54+C70+C86+C134+C150</f>
        <v>0</v>
      </c>
      <c r="D166" s="3">
        <f t="shared" si="33"/>
        <v>0</v>
      </c>
      <c r="E166" s="3">
        <f t="shared" si="33"/>
        <v>0</v>
      </c>
      <c r="F166" s="3">
        <f t="shared" si="33"/>
        <v>21395.670508517294</v>
      </c>
      <c r="G166" s="3">
        <f t="shared" si="33"/>
        <v>22115</v>
      </c>
      <c r="H166" s="3">
        <f t="shared" si="33"/>
        <v>0</v>
      </c>
      <c r="I166" s="3">
        <f t="shared" si="33"/>
        <v>0</v>
      </c>
      <c r="J166" s="3">
        <f t="shared" si="33"/>
        <v>24099.569397656582</v>
      </c>
      <c r="K166" s="3">
        <f t="shared" si="33"/>
        <v>13334.915633827812</v>
      </c>
      <c r="L166" s="3">
        <f t="shared" si="33"/>
        <v>12050.294483686726</v>
      </c>
      <c r="M166" s="3">
        <f t="shared" si="33"/>
        <v>89551.457847026773</v>
      </c>
      <c r="N166" s="3">
        <f t="shared" si="33"/>
        <v>29174.636065698243</v>
      </c>
      <c r="O166" s="67">
        <f t="shared" si="31"/>
        <v>211721.54393641342</v>
      </c>
    </row>
    <row r="167" spans="1:15" x14ac:dyDescent="0.25">
      <c r="A167" s="588"/>
      <c r="B167" s="11" t="s">
        <v>57</v>
      </c>
      <c r="C167" s="3">
        <f t="shared" ref="C167:N167" si="34">C23+C39+C55+C71+C87+C135+C151</f>
        <v>0</v>
      </c>
      <c r="D167" s="3">
        <f t="shared" si="34"/>
        <v>108968.94750416839</v>
      </c>
      <c r="E167" s="3">
        <f t="shared" si="34"/>
        <v>764666.83944765525</v>
      </c>
      <c r="F167" s="3">
        <f t="shared" si="34"/>
        <v>339158.22503776057</v>
      </c>
      <c r="G167" s="3">
        <f t="shared" si="34"/>
        <v>590658.43464243063</v>
      </c>
      <c r="H167" s="3">
        <f t="shared" si="34"/>
        <v>670545.71845140087</v>
      </c>
      <c r="I167" s="3">
        <f t="shared" si="34"/>
        <v>193261.77669971794</v>
      </c>
      <c r="J167" s="3">
        <f t="shared" si="34"/>
        <v>375564.21368964517</v>
      </c>
      <c r="K167" s="3">
        <f t="shared" si="34"/>
        <v>1217671.4313846692</v>
      </c>
      <c r="L167" s="3">
        <f t="shared" si="34"/>
        <v>1386291.8187491503</v>
      </c>
      <c r="M167" s="3">
        <f t="shared" si="34"/>
        <v>1357453.4653816279</v>
      </c>
      <c r="N167" s="3">
        <f t="shared" si="34"/>
        <v>6201028.7415509885</v>
      </c>
      <c r="O167" s="67">
        <f t="shared" si="31"/>
        <v>13205269.612539215</v>
      </c>
    </row>
    <row r="168" spans="1:15" x14ac:dyDescent="0.25">
      <c r="A168" s="588"/>
      <c r="B168" s="12" t="s">
        <v>56</v>
      </c>
      <c r="C168" s="3">
        <f t="shared" ref="C168:N168" si="35">C24+C40+C56+C72+C88+C136+C152</f>
        <v>0</v>
      </c>
      <c r="D168" s="3">
        <f t="shared" si="35"/>
        <v>0</v>
      </c>
      <c r="E168" s="3">
        <f t="shared" si="35"/>
        <v>0</v>
      </c>
      <c r="F168" s="3">
        <f t="shared" si="35"/>
        <v>0</v>
      </c>
      <c r="G168" s="3">
        <f t="shared" si="35"/>
        <v>0</v>
      </c>
      <c r="H168" s="3">
        <f t="shared" si="35"/>
        <v>0</v>
      </c>
      <c r="I168" s="3">
        <f t="shared" si="35"/>
        <v>0</v>
      </c>
      <c r="J168" s="3">
        <f t="shared" si="35"/>
        <v>0</v>
      </c>
      <c r="K168" s="3">
        <f t="shared" si="35"/>
        <v>0</v>
      </c>
      <c r="L168" s="3">
        <f t="shared" si="35"/>
        <v>0</v>
      </c>
      <c r="M168" s="3">
        <f t="shared" si="35"/>
        <v>0</v>
      </c>
      <c r="N168" s="3">
        <f t="shared" si="35"/>
        <v>0</v>
      </c>
      <c r="O168" s="67">
        <f t="shared" si="31"/>
        <v>0</v>
      </c>
    </row>
    <row r="169" spans="1:15" x14ac:dyDescent="0.25">
      <c r="A169" s="588"/>
      <c r="B169" s="11" t="s">
        <v>55</v>
      </c>
      <c r="C169" s="3">
        <f t="shared" ref="C169:N169" si="36">C25+C41+C57+C73+C89+C137+C153</f>
        <v>0</v>
      </c>
      <c r="D169" s="3">
        <f t="shared" si="36"/>
        <v>0</v>
      </c>
      <c r="E169" s="3">
        <f t="shared" si="36"/>
        <v>0</v>
      </c>
      <c r="F169" s="3">
        <f t="shared" si="36"/>
        <v>0</v>
      </c>
      <c r="G169" s="3">
        <f t="shared" si="36"/>
        <v>0</v>
      </c>
      <c r="H169" s="3">
        <f t="shared" si="36"/>
        <v>0</v>
      </c>
      <c r="I169" s="3">
        <f t="shared" si="36"/>
        <v>0</v>
      </c>
      <c r="J169" s="3">
        <f t="shared" si="36"/>
        <v>0</v>
      </c>
      <c r="K169" s="3">
        <f t="shared" si="36"/>
        <v>0</v>
      </c>
      <c r="L169" s="3">
        <f t="shared" si="36"/>
        <v>0</v>
      </c>
      <c r="M169" s="3">
        <f t="shared" si="36"/>
        <v>0</v>
      </c>
      <c r="N169" s="3">
        <f t="shared" si="36"/>
        <v>0</v>
      </c>
      <c r="O169" s="67">
        <f t="shared" si="31"/>
        <v>0</v>
      </c>
    </row>
    <row r="170" spans="1:15" x14ac:dyDescent="0.25">
      <c r="A170" s="588"/>
      <c r="B170" s="11" t="s">
        <v>54</v>
      </c>
      <c r="C170" s="3">
        <f t="shared" ref="C170:N170" si="37">C26+C42+C58+C74+C90+C138+C154</f>
        <v>0</v>
      </c>
      <c r="D170" s="3">
        <f t="shared" si="37"/>
        <v>8649.0099082083507</v>
      </c>
      <c r="E170" s="3">
        <f t="shared" si="37"/>
        <v>139923.45779745778</v>
      </c>
      <c r="F170" s="3">
        <f t="shared" si="37"/>
        <v>228896.11007822902</v>
      </c>
      <c r="G170" s="3">
        <f t="shared" si="37"/>
        <v>213022.15858387132</v>
      </c>
      <c r="H170" s="3">
        <f t="shared" si="37"/>
        <v>1457374.504124125</v>
      </c>
      <c r="I170" s="3">
        <f t="shared" si="37"/>
        <v>115127.80688826741</v>
      </c>
      <c r="J170" s="3">
        <f t="shared" si="37"/>
        <v>555143.19900126418</v>
      </c>
      <c r="K170" s="3">
        <f t="shared" si="37"/>
        <v>2250042.0107402154</v>
      </c>
      <c r="L170" s="3">
        <f t="shared" si="37"/>
        <v>1542454.3109775635</v>
      </c>
      <c r="M170" s="3">
        <f t="shared" si="37"/>
        <v>1359458.3756415774</v>
      </c>
      <c r="N170" s="3">
        <f t="shared" si="37"/>
        <v>9007828.8644244205</v>
      </c>
      <c r="O170" s="67">
        <f t="shared" si="31"/>
        <v>16877919.8081652</v>
      </c>
    </row>
    <row r="171" spans="1:15" x14ac:dyDescent="0.25">
      <c r="A171" s="588"/>
      <c r="B171" s="11" t="s">
        <v>53</v>
      </c>
      <c r="C171" s="3">
        <f t="shared" ref="C171:N171" si="38">C27+C43+C59+C75+C91+C139+C155</f>
        <v>0</v>
      </c>
      <c r="D171" s="3">
        <f t="shared" si="38"/>
        <v>818582.71279585909</v>
      </c>
      <c r="E171" s="3">
        <f t="shared" si="38"/>
        <v>2619186.8878074083</v>
      </c>
      <c r="F171" s="3">
        <f t="shared" si="38"/>
        <v>2215518.5974052018</v>
      </c>
      <c r="G171" s="3">
        <f t="shared" si="38"/>
        <v>2798271.6299701701</v>
      </c>
      <c r="H171" s="3">
        <f t="shared" si="38"/>
        <v>2635939.150271093</v>
      </c>
      <c r="I171" s="3">
        <f t="shared" si="38"/>
        <v>1197616.6447051754</v>
      </c>
      <c r="J171" s="3">
        <f t="shared" si="38"/>
        <v>5507956.6233332194</v>
      </c>
      <c r="K171" s="3">
        <f t="shared" si="38"/>
        <v>5237362.9208244747</v>
      </c>
      <c r="L171" s="3">
        <f t="shared" si="38"/>
        <v>2294916.6446194239</v>
      </c>
      <c r="M171" s="3">
        <f t="shared" si="38"/>
        <v>5950899.2875279803</v>
      </c>
      <c r="N171" s="3">
        <f t="shared" si="38"/>
        <v>20185893.033970755</v>
      </c>
      <c r="O171" s="67">
        <f t="shared" si="31"/>
        <v>51462144.133230761</v>
      </c>
    </row>
    <row r="172" spans="1:15" x14ac:dyDescent="0.25">
      <c r="A172" s="588"/>
      <c r="B172" s="11" t="s">
        <v>52</v>
      </c>
      <c r="C172" s="3">
        <f t="shared" ref="C172:N172" si="39">C28+C44+C60+C76+C92+C140+C156</f>
        <v>0</v>
      </c>
      <c r="D172" s="3">
        <f t="shared" si="39"/>
        <v>0</v>
      </c>
      <c r="E172" s="3">
        <f t="shared" si="39"/>
        <v>19022.723000285856</v>
      </c>
      <c r="F172" s="3">
        <f t="shared" si="39"/>
        <v>0</v>
      </c>
      <c r="G172" s="3">
        <f t="shared" si="39"/>
        <v>26240.603844249483</v>
      </c>
      <c r="H172" s="3">
        <f t="shared" si="39"/>
        <v>5853.1455385494946</v>
      </c>
      <c r="I172" s="3">
        <f t="shared" si="39"/>
        <v>5853.1455385494946</v>
      </c>
      <c r="J172" s="3">
        <f t="shared" si="39"/>
        <v>0</v>
      </c>
      <c r="K172" s="3">
        <f t="shared" si="39"/>
        <v>76350.572769274746</v>
      </c>
      <c r="L172" s="3">
        <f t="shared" si="39"/>
        <v>30140.237094652595</v>
      </c>
      <c r="M172" s="3">
        <f t="shared" si="39"/>
        <v>56936.767561893255</v>
      </c>
      <c r="N172" s="3">
        <f t="shared" si="39"/>
        <v>13582.822145477538</v>
      </c>
      <c r="O172" s="67">
        <f t="shared" si="31"/>
        <v>233980.01749293247</v>
      </c>
    </row>
    <row r="173" spans="1:15" x14ac:dyDescent="0.25">
      <c r="A173" s="588"/>
      <c r="B173" s="11" t="s">
        <v>51</v>
      </c>
      <c r="C173" s="3">
        <f t="shared" ref="C173:N173" si="40">C29+C45+C61+C77+C93+C141+C157</f>
        <v>0</v>
      </c>
      <c r="D173" s="3">
        <f t="shared" si="40"/>
        <v>0</v>
      </c>
      <c r="E173" s="3">
        <f t="shared" si="40"/>
        <v>111013.09322038211</v>
      </c>
      <c r="F173" s="3">
        <f t="shared" si="40"/>
        <v>0</v>
      </c>
      <c r="G173" s="3">
        <f t="shared" si="40"/>
        <v>0</v>
      </c>
      <c r="H173" s="3">
        <f t="shared" si="40"/>
        <v>0</v>
      </c>
      <c r="I173" s="3">
        <f t="shared" si="40"/>
        <v>190765.12917909876</v>
      </c>
      <c r="J173" s="3">
        <f t="shared" si="40"/>
        <v>869782.72371789115</v>
      </c>
      <c r="K173" s="3">
        <f t="shared" si="40"/>
        <v>0</v>
      </c>
      <c r="L173" s="3">
        <f t="shared" si="40"/>
        <v>34990.200341580246</v>
      </c>
      <c r="M173" s="3">
        <f t="shared" si="40"/>
        <v>0</v>
      </c>
      <c r="N173" s="3">
        <f t="shared" si="40"/>
        <v>48497.768033034772</v>
      </c>
      <c r="O173" s="67">
        <f t="shared" si="31"/>
        <v>1255048.9144919871</v>
      </c>
    </row>
    <row r="174" spans="1:15" x14ac:dyDescent="0.25">
      <c r="A174" s="588"/>
      <c r="B174" s="11" t="s">
        <v>50</v>
      </c>
      <c r="C174" s="3">
        <f t="shared" ref="C174:N174" si="41">C30+C46+C62+C78+C94+C142+C158</f>
        <v>0</v>
      </c>
      <c r="D174" s="3">
        <f t="shared" si="41"/>
        <v>0</v>
      </c>
      <c r="E174" s="3">
        <f t="shared" si="41"/>
        <v>0</v>
      </c>
      <c r="F174" s="3">
        <f t="shared" si="41"/>
        <v>0</v>
      </c>
      <c r="G174" s="3">
        <f t="shared" si="41"/>
        <v>154300</v>
      </c>
      <c r="H174" s="3">
        <f t="shared" si="41"/>
        <v>0</v>
      </c>
      <c r="I174" s="3">
        <f t="shared" si="41"/>
        <v>9195.3531601411651</v>
      </c>
      <c r="J174" s="3">
        <f t="shared" si="41"/>
        <v>5686890</v>
      </c>
      <c r="K174" s="3">
        <f t="shared" si="41"/>
        <v>63952.40324071236</v>
      </c>
      <c r="L174" s="3">
        <f t="shared" si="41"/>
        <v>0</v>
      </c>
      <c r="M174" s="3">
        <f t="shared" si="41"/>
        <v>2397217.9601147724</v>
      </c>
      <c r="N174" s="3">
        <f t="shared" si="41"/>
        <v>5149027.2937096134</v>
      </c>
      <c r="O174" s="67">
        <f t="shared" si="31"/>
        <v>13460583.01022524</v>
      </c>
    </row>
    <row r="175" spans="1:15" x14ac:dyDescent="0.25">
      <c r="A175" s="588"/>
      <c r="B175" s="11" t="s">
        <v>49</v>
      </c>
      <c r="C175" s="3">
        <f t="shared" ref="C175:N175" si="42">C31+C47+C63+C79+C95+C143+C159</f>
        <v>0</v>
      </c>
      <c r="D175" s="3">
        <f t="shared" si="42"/>
        <v>0</v>
      </c>
      <c r="E175" s="3">
        <f t="shared" si="42"/>
        <v>70594.135159730751</v>
      </c>
      <c r="F175" s="3">
        <f t="shared" si="42"/>
        <v>73675.147695587235</v>
      </c>
      <c r="G175" s="3">
        <f t="shared" si="42"/>
        <v>39474.544681913343</v>
      </c>
      <c r="H175" s="3">
        <f t="shared" si="42"/>
        <v>0</v>
      </c>
      <c r="I175" s="3">
        <f t="shared" si="42"/>
        <v>5250.7840418805854</v>
      </c>
      <c r="J175" s="3">
        <f t="shared" si="42"/>
        <v>4975.5002183256811</v>
      </c>
      <c r="K175" s="3">
        <f t="shared" si="42"/>
        <v>204153.17461821772</v>
      </c>
      <c r="L175" s="3">
        <f t="shared" si="42"/>
        <v>48419.559192228444</v>
      </c>
      <c r="M175" s="3">
        <f t="shared" si="42"/>
        <v>13560.410841120083</v>
      </c>
      <c r="N175" s="3">
        <f t="shared" si="42"/>
        <v>859411.41485498648</v>
      </c>
      <c r="O175" s="67">
        <f t="shared" si="31"/>
        <v>1319514.6713039903</v>
      </c>
    </row>
    <row r="176" spans="1:15" ht="15.75" thickBot="1" x14ac:dyDescent="0.3">
      <c r="A176" s="589"/>
      <c r="B176" s="11" t="s">
        <v>48</v>
      </c>
      <c r="C176" s="3">
        <f t="shared" ref="C176:N176" si="43">C32+C48+C64+C80+C96+C144+C160</f>
        <v>0</v>
      </c>
      <c r="D176" s="3">
        <f t="shared" si="43"/>
        <v>0</v>
      </c>
      <c r="E176" s="3">
        <f t="shared" si="43"/>
        <v>0</v>
      </c>
      <c r="F176" s="3">
        <f t="shared" si="43"/>
        <v>0</v>
      </c>
      <c r="G176" s="3">
        <f t="shared" si="43"/>
        <v>0</v>
      </c>
      <c r="H176" s="3">
        <f t="shared" si="43"/>
        <v>0</v>
      </c>
      <c r="I176" s="3">
        <f t="shared" si="43"/>
        <v>0</v>
      </c>
      <c r="J176" s="3">
        <f t="shared" si="43"/>
        <v>0</v>
      </c>
      <c r="K176" s="3">
        <f t="shared" si="43"/>
        <v>44811.92520836489</v>
      </c>
      <c r="L176" s="3">
        <f t="shared" si="43"/>
        <v>0</v>
      </c>
      <c r="M176" s="3">
        <f t="shared" si="43"/>
        <v>0</v>
      </c>
      <c r="N176" s="3">
        <f t="shared" si="43"/>
        <v>66381.942138466955</v>
      </c>
      <c r="O176" s="67">
        <f t="shared" si="31"/>
        <v>111193.86734683184</v>
      </c>
    </row>
    <row r="177" spans="1:16" ht="15.75" thickBot="1" x14ac:dyDescent="0.3">
      <c r="A177" s="71"/>
      <c r="B177" s="177" t="s">
        <v>42</v>
      </c>
      <c r="C177" s="178">
        <f t="shared" ref="C177:N177" si="44">SUM(C164:C176)</f>
        <v>0</v>
      </c>
      <c r="D177" s="178">
        <f t="shared" si="44"/>
        <v>936200.67020823585</v>
      </c>
      <c r="E177" s="178">
        <f t="shared" si="44"/>
        <v>3780114.9088369659</v>
      </c>
      <c r="F177" s="178">
        <f t="shared" si="44"/>
        <v>2888552.0143237244</v>
      </c>
      <c r="G177" s="178">
        <f t="shared" si="44"/>
        <v>3844082.3717226349</v>
      </c>
      <c r="H177" s="178">
        <f t="shared" si="44"/>
        <v>5121372.9201283073</v>
      </c>
      <c r="I177" s="178">
        <f t="shared" si="44"/>
        <v>1717070.6402128309</v>
      </c>
      <c r="J177" s="178">
        <f t="shared" si="44"/>
        <v>13264539.385769933</v>
      </c>
      <c r="K177" s="178">
        <f t="shared" si="44"/>
        <v>9798996.0529014282</v>
      </c>
      <c r="L177" s="178">
        <f t="shared" si="44"/>
        <v>5349263.0654582856</v>
      </c>
      <c r="M177" s="178">
        <f t="shared" si="44"/>
        <v>11255827.9475768</v>
      </c>
      <c r="N177" s="178">
        <f t="shared" si="44"/>
        <v>42891547.526944377</v>
      </c>
      <c r="O177" s="190">
        <f t="shared" si="31"/>
        <v>100847567.50408351</v>
      </c>
      <c r="P177" s="284">
        <f>SUM(C20:N32,C36:N48,C52:N64,C68:N80,C84:N96,C132:N144,C148:N160)</f>
        <v>100847567.50408353</v>
      </c>
    </row>
    <row r="178" spans="1:16" ht="15.75" thickBot="1" x14ac:dyDescent="0.3">
      <c r="A178" s="71"/>
    </row>
    <row r="179" spans="1:16" ht="15.75" thickBot="1" x14ac:dyDescent="0.3">
      <c r="A179" s="71"/>
      <c r="B179" s="173" t="s">
        <v>35</v>
      </c>
      <c r="C179" s="174">
        <f>C$3</f>
        <v>45292</v>
      </c>
      <c r="D179" s="174">
        <f t="shared" ref="D179:N179" si="45">D$3</f>
        <v>45323</v>
      </c>
      <c r="E179" s="174">
        <f t="shared" si="45"/>
        <v>45352</v>
      </c>
      <c r="F179" s="174">
        <f t="shared" si="45"/>
        <v>45383</v>
      </c>
      <c r="G179" s="174">
        <f t="shared" si="45"/>
        <v>45413</v>
      </c>
      <c r="H179" s="174">
        <f t="shared" si="45"/>
        <v>45444</v>
      </c>
      <c r="I179" s="174">
        <f t="shared" si="45"/>
        <v>45474</v>
      </c>
      <c r="J179" s="174">
        <f t="shared" si="45"/>
        <v>45505</v>
      </c>
      <c r="K179" s="174">
        <f t="shared" si="45"/>
        <v>45536</v>
      </c>
      <c r="L179" s="174">
        <f t="shared" si="45"/>
        <v>45566</v>
      </c>
      <c r="M179" s="174">
        <f t="shared" si="45"/>
        <v>45597</v>
      </c>
      <c r="N179" s="174" t="str">
        <f t="shared" si="45"/>
        <v>Dec-24 +</v>
      </c>
      <c r="O179" s="175" t="s">
        <v>33</v>
      </c>
    </row>
    <row r="180" spans="1:16" ht="15" customHeight="1" x14ac:dyDescent="0.25">
      <c r="A180" s="572" t="s">
        <v>166</v>
      </c>
      <c r="B180" s="186" t="s">
        <v>60</v>
      </c>
      <c r="C180" s="3">
        <f>C4+C116</f>
        <v>0</v>
      </c>
      <c r="D180" s="3">
        <f t="shared" ref="D180:N180" si="46">D4+D116</f>
        <v>0</v>
      </c>
      <c r="E180" s="3">
        <f t="shared" si="46"/>
        <v>0</v>
      </c>
      <c r="F180" s="3">
        <f t="shared" si="46"/>
        <v>0</v>
      </c>
      <c r="G180" s="3">
        <f t="shared" si="46"/>
        <v>0</v>
      </c>
      <c r="H180" s="3">
        <f t="shared" si="46"/>
        <v>0</v>
      </c>
      <c r="I180" s="3">
        <f t="shared" si="46"/>
        <v>0</v>
      </c>
      <c r="J180" s="3">
        <f t="shared" si="46"/>
        <v>0</v>
      </c>
      <c r="K180" s="3">
        <f t="shared" si="46"/>
        <v>0</v>
      </c>
      <c r="L180" s="3">
        <f t="shared" si="46"/>
        <v>0</v>
      </c>
      <c r="M180" s="3">
        <f t="shared" si="46"/>
        <v>0</v>
      </c>
      <c r="N180" s="3">
        <f t="shared" si="46"/>
        <v>0</v>
      </c>
      <c r="O180" s="67">
        <f t="shared" ref="O180:O193" si="47">SUM(C180:N180)</f>
        <v>0</v>
      </c>
    </row>
    <row r="181" spans="1:16" x14ac:dyDescent="0.25">
      <c r="A181" s="573"/>
      <c r="B181" s="186" t="s">
        <v>59</v>
      </c>
      <c r="C181" s="3">
        <f t="shared" ref="C181:N181" si="48">C5+C117</f>
        <v>0</v>
      </c>
      <c r="D181" s="3">
        <f t="shared" si="48"/>
        <v>0</v>
      </c>
      <c r="E181" s="3">
        <f t="shared" si="48"/>
        <v>0</v>
      </c>
      <c r="F181" s="3">
        <f t="shared" si="48"/>
        <v>0</v>
      </c>
      <c r="G181" s="3">
        <f t="shared" si="48"/>
        <v>0</v>
      </c>
      <c r="H181" s="3">
        <f t="shared" si="48"/>
        <v>0</v>
      </c>
      <c r="I181" s="3">
        <f t="shared" si="48"/>
        <v>0</v>
      </c>
      <c r="J181" s="3">
        <f t="shared" si="48"/>
        <v>0</v>
      </c>
      <c r="K181" s="3">
        <f t="shared" si="48"/>
        <v>0</v>
      </c>
      <c r="L181" s="3">
        <f t="shared" si="48"/>
        <v>0</v>
      </c>
      <c r="M181" s="3">
        <f t="shared" si="48"/>
        <v>0</v>
      </c>
      <c r="N181" s="3">
        <f t="shared" si="48"/>
        <v>0</v>
      </c>
      <c r="O181" s="67">
        <f t="shared" si="47"/>
        <v>0</v>
      </c>
    </row>
    <row r="182" spans="1:16" x14ac:dyDescent="0.25">
      <c r="A182" s="573"/>
      <c r="B182" s="186" t="s">
        <v>58</v>
      </c>
      <c r="C182" s="3">
        <f t="shared" ref="C182:N182" si="49">C6+C118</f>
        <v>0</v>
      </c>
      <c r="D182" s="3">
        <f t="shared" si="49"/>
        <v>0</v>
      </c>
      <c r="E182" s="3">
        <f t="shared" si="49"/>
        <v>479.72243499074074</v>
      </c>
      <c r="F182" s="3">
        <f t="shared" si="49"/>
        <v>0</v>
      </c>
      <c r="G182" s="3">
        <f t="shared" si="49"/>
        <v>73.803451537037034</v>
      </c>
      <c r="H182" s="3">
        <f t="shared" si="49"/>
        <v>3321.1553191666667</v>
      </c>
      <c r="I182" s="3">
        <f t="shared" si="49"/>
        <v>3025.9415130185189</v>
      </c>
      <c r="J182" s="3">
        <f t="shared" si="49"/>
        <v>701.13278960185187</v>
      </c>
      <c r="K182" s="3">
        <f t="shared" si="49"/>
        <v>1955.7914657314816</v>
      </c>
      <c r="L182" s="3">
        <f t="shared" si="49"/>
        <v>1992.6931915000002</v>
      </c>
      <c r="M182" s="3">
        <f t="shared" si="49"/>
        <v>1180.8552245925925</v>
      </c>
      <c r="N182" s="3">
        <f t="shared" si="49"/>
        <v>3210.4501418611112</v>
      </c>
      <c r="O182" s="67">
        <f t="shared" si="47"/>
        <v>15941.545532000002</v>
      </c>
    </row>
    <row r="183" spans="1:16" x14ac:dyDescent="0.25">
      <c r="A183" s="573"/>
      <c r="B183" s="186" t="s">
        <v>57</v>
      </c>
      <c r="C183" s="3">
        <f t="shared" ref="C183:N183" si="50">C7+C119</f>
        <v>0</v>
      </c>
      <c r="D183" s="3">
        <f t="shared" si="50"/>
        <v>0</v>
      </c>
      <c r="E183" s="3">
        <f t="shared" si="50"/>
        <v>0</v>
      </c>
      <c r="F183" s="3">
        <f t="shared" si="50"/>
        <v>0</v>
      </c>
      <c r="G183" s="3">
        <f t="shared" si="50"/>
        <v>0</v>
      </c>
      <c r="H183" s="3">
        <f t="shared" si="50"/>
        <v>0</v>
      </c>
      <c r="I183" s="3">
        <f t="shared" si="50"/>
        <v>0</v>
      </c>
      <c r="J183" s="3">
        <f t="shared" si="50"/>
        <v>0</v>
      </c>
      <c r="K183" s="3">
        <f t="shared" si="50"/>
        <v>0</v>
      </c>
      <c r="L183" s="3">
        <f t="shared" si="50"/>
        <v>0</v>
      </c>
      <c r="M183" s="3">
        <f t="shared" si="50"/>
        <v>0</v>
      </c>
      <c r="N183" s="3">
        <f t="shared" si="50"/>
        <v>0</v>
      </c>
      <c r="O183" s="67">
        <f t="shared" si="47"/>
        <v>0</v>
      </c>
    </row>
    <row r="184" spans="1:16" x14ac:dyDescent="0.25">
      <c r="A184" s="573"/>
      <c r="B184" s="186" t="s">
        <v>56</v>
      </c>
      <c r="C184" s="3">
        <f t="shared" ref="C184:N184" si="51">C8+C120</f>
        <v>0</v>
      </c>
      <c r="D184" s="3">
        <f t="shared" si="51"/>
        <v>0</v>
      </c>
      <c r="E184" s="3">
        <f t="shared" si="51"/>
        <v>0</v>
      </c>
      <c r="F184" s="3">
        <f t="shared" si="51"/>
        <v>0</v>
      </c>
      <c r="G184" s="3">
        <f t="shared" si="51"/>
        <v>0</v>
      </c>
      <c r="H184" s="3">
        <f t="shared" si="51"/>
        <v>0</v>
      </c>
      <c r="I184" s="3">
        <f t="shared" si="51"/>
        <v>0</v>
      </c>
      <c r="J184" s="3">
        <f t="shared" si="51"/>
        <v>0</v>
      </c>
      <c r="K184" s="3">
        <f t="shared" si="51"/>
        <v>0</v>
      </c>
      <c r="L184" s="3">
        <f t="shared" si="51"/>
        <v>0</v>
      </c>
      <c r="M184" s="3">
        <f t="shared" si="51"/>
        <v>0</v>
      </c>
      <c r="N184" s="3">
        <f t="shared" si="51"/>
        <v>0</v>
      </c>
      <c r="O184" s="67">
        <f t="shared" si="47"/>
        <v>0</v>
      </c>
    </row>
    <row r="185" spans="1:16" x14ac:dyDescent="0.25">
      <c r="A185" s="573"/>
      <c r="B185" s="186" t="s">
        <v>55</v>
      </c>
      <c r="C185" s="3">
        <f t="shared" ref="C185:N185" si="52">C9+C121</f>
        <v>0</v>
      </c>
      <c r="D185" s="3">
        <f t="shared" si="52"/>
        <v>0</v>
      </c>
      <c r="E185" s="3">
        <f t="shared" si="52"/>
        <v>0</v>
      </c>
      <c r="F185" s="3">
        <f t="shared" si="52"/>
        <v>0</v>
      </c>
      <c r="G185" s="3">
        <f t="shared" si="52"/>
        <v>0</v>
      </c>
      <c r="H185" s="3">
        <f t="shared" si="52"/>
        <v>0</v>
      </c>
      <c r="I185" s="3">
        <f t="shared" si="52"/>
        <v>0</v>
      </c>
      <c r="J185" s="3">
        <f t="shared" si="52"/>
        <v>0</v>
      </c>
      <c r="K185" s="3">
        <f t="shared" si="52"/>
        <v>0</v>
      </c>
      <c r="L185" s="3">
        <f t="shared" si="52"/>
        <v>0</v>
      </c>
      <c r="M185" s="3">
        <f t="shared" si="52"/>
        <v>0</v>
      </c>
      <c r="N185" s="3">
        <f t="shared" si="52"/>
        <v>0</v>
      </c>
      <c r="O185" s="67">
        <f t="shared" si="47"/>
        <v>0</v>
      </c>
    </row>
    <row r="186" spans="1:16" x14ac:dyDescent="0.25">
      <c r="A186" s="573"/>
      <c r="B186" s="186" t="s">
        <v>54</v>
      </c>
      <c r="C186" s="3">
        <f t="shared" ref="C186:N186" si="53">C10+C122</f>
        <v>0</v>
      </c>
      <c r="D186" s="3">
        <f t="shared" si="53"/>
        <v>0</v>
      </c>
      <c r="E186" s="3">
        <f t="shared" si="53"/>
        <v>14062.173191889706</v>
      </c>
      <c r="F186" s="3">
        <f t="shared" si="53"/>
        <v>30868.185055367649</v>
      </c>
      <c r="G186" s="3">
        <f t="shared" si="53"/>
        <v>38756.721236183825</v>
      </c>
      <c r="H186" s="3">
        <f t="shared" si="53"/>
        <v>5144.6975092279408</v>
      </c>
      <c r="I186" s="3">
        <f t="shared" si="53"/>
        <v>685.95966789705881</v>
      </c>
      <c r="J186" s="3">
        <f t="shared" si="53"/>
        <v>342.9798339485294</v>
      </c>
      <c r="K186" s="3">
        <f t="shared" si="53"/>
        <v>342.9798339485294</v>
      </c>
      <c r="L186" s="3">
        <f t="shared" si="53"/>
        <v>1028.9395018455882</v>
      </c>
      <c r="M186" s="3">
        <f t="shared" si="53"/>
        <v>1714.899169742647</v>
      </c>
      <c r="N186" s="3">
        <f t="shared" si="53"/>
        <v>342.9798339485294</v>
      </c>
      <c r="O186" s="67">
        <f t="shared" si="47"/>
        <v>93290.514834000001</v>
      </c>
    </row>
    <row r="187" spans="1:16" x14ac:dyDescent="0.25">
      <c r="A187" s="573"/>
      <c r="B187" s="186" t="s">
        <v>53</v>
      </c>
      <c r="C187" s="3">
        <f t="shared" ref="C187:N187" si="54">C11+C123</f>
        <v>0</v>
      </c>
      <c r="D187" s="3">
        <f t="shared" si="54"/>
        <v>211265.84840873413</v>
      </c>
      <c r="E187" s="3">
        <f t="shared" si="54"/>
        <v>2082132.840789387</v>
      </c>
      <c r="F187" s="3">
        <f t="shared" si="54"/>
        <v>1053642.7520713888</v>
      </c>
      <c r="G187" s="3">
        <f t="shared" si="54"/>
        <v>558004.90663431643</v>
      </c>
      <c r="H187" s="3">
        <f t="shared" si="54"/>
        <v>1222690.0129471866</v>
      </c>
      <c r="I187" s="3">
        <f t="shared" si="54"/>
        <v>1239458.7462161968</v>
      </c>
      <c r="J187" s="3">
        <f t="shared" si="54"/>
        <v>398274.50829409919</v>
      </c>
      <c r="K187" s="3">
        <f t="shared" si="54"/>
        <v>178730.62227319425</v>
      </c>
      <c r="L187" s="3">
        <f t="shared" si="54"/>
        <v>244518.70238651891</v>
      </c>
      <c r="M187" s="3">
        <f t="shared" si="54"/>
        <v>192420.62738348148</v>
      </c>
      <c r="N187" s="3">
        <f t="shared" si="54"/>
        <v>212538.73987797525</v>
      </c>
      <c r="O187" s="67">
        <f t="shared" si="47"/>
        <v>7593678.3072824785</v>
      </c>
    </row>
    <row r="188" spans="1:16" x14ac:dyDescent="0.25">
      <c r="A188" s="573"/>
      <c r="B188" s="186" t="s">
        <v>52</v>
      </c>
      <c r="C188" s="3">
        <f t="shared" ref="C188:N188" si="55">C12+C124</f>
        <v>0</v>
      </c>
      <c r="D188" s="3">
        <f t="shared" si="55"/>
        <v>0</v>
      </c>
      <c r="E188" s="3">
        <f t="shared" si="55"/>
        <v>0</v>
      </c>
      <c r="F188" s="3">
        <f t="shared" si="55"/>
        <v>0</v>
      </c>
      <c r="G188" s="3">
        <f t="shared" si="55"/>
        <v>0</v>
      </c>
      <c r="H188" s="3">
        <f t="shared" si="55"/>
        <v>0</v>
      </c>
      <c r="I188" s="3">
        <f t="shared" si="55"/>
        <v>0</v>
      </c>
      <c r="J188" s="3">
        <f t="shared" si="55"/>
        <v>0</v>
      </c>
      <c r="K188" s="3">
        <f t="shared" si="55"/>
        <v>0</v>
      </c>
      <c r="L188" s="3">
        <f t="shared" si="55"/>
        <v>0</v>
      </c>
      <c r="M188" s="3">
        <f t="shared" si="55"/>
        <v>0</v>
      </c>
      <c r="N188" s="3">
        <f t="shared" si="55"/>
        <v>0</v>
      </c>
      <c r="O188" s="67">
        <f t="shared" si="47"/>
        <v>0</v>
      </c>
    </row>
    <row r="189" spans="1:16" x14ac:dyDescent="0.25">
      <c r="A189" s="573"/>
      <c r="B189" s="186" t="s">
        <v>51</v>
      </c>
      <c r="C189" s="3">
        <f t="shared" ref="C189:N189" si="56">C13+C125</f>
        <v>0</v>
      </c>
      <c r="D189" s="3">
        <f t="shared" si="56"/>
        <v>0</v>
      </c>
      <c r="E189" s="3">
        <f t="shared" si="56"/>
        <v>0</v>
      </c>
      <c r="F189" s="3">
        <f t="shared" si="56"/>
        <v>0</v>
      </c>
      <c r="G189" s="3">
        <f t="shared" si="56"/>
        <v>0</v>
      </c>
      <c r="H189" s="3">
        <f t="shared" si="56"/>
        <v>0</v>
      </c>
      <c r="I189" s="3">
        <f t="shared" si="56"/>
        <v>0</v>
      </c>
      <c r="J189" s="3">
        <f t="shared" si="56"/>
        <v>0</v>
      </c>
      <c r="K189" s="3">
        <f t="shared" si="56"/>
        <v>0</v>
      </c>
      <c r="L189" s="3">
        <f t="shared" si="56"/>
        <v>0</v>
      </c>
      <c r="M189" s="3">
        <f t="shared" si="56"/>
        <v>0</v>
      </c>
      <c r="N189" s="3">
        <f t="shared" si="56"/>
        <v>0</v>
      </c>
      <c r="O189" s="67">
        <f t="shared" si="47"/>
        <v>0</v>
      </c>
    </row>
    <row r="190" spans="1:16" x14ac:dyDescent="0.25">
      <c r="A190" s="573"/>
      <c r="B190" s="186" t="s">
        <v>50</v>
      </c>
      <c r="C190" s="3">
        <f t="shared" ref="C190:N190" si="57">C14+C126</f>
        <v>0</v>
      </c>
      <c r="D190" s="3">
        <f t="shared" si="57"/>
        <v>0</v>
      </c>
      <c r="E190" s="3">
        <f t="shared" si="57"/>
        <v>0</v>
      </c>
      <c r="F190" s="3">
        <f t="shared" si="57"/>
        <v>0</v>
      </c>
      <c r="G190" s="3">
        <f t="shared" si="57"/>
        <v>0</v>
      </c>
      <c r="H190" s="3">
        <f t="shared" si="57"/>
        <v>0</v>
      </c>
      <c r="I190" s="3">
        <f t="shared" si="57"/>
        <v>0</v>
      </c>
      <c r="J190" s="3">
        <f t="shared" si="57"/>
        <v>0</v>
      </c>
      <c r="K190" s="3">
        <f t="shared" si="57"/>
        <v>0</v>
      </c>
      <c r="L190" s="3">
        <f t="shared" si="57"/>
        <v>0</v>
      </c>
      <c r="M190" s="3">
        <f t="shared" si="57"/>
        <v>0</v>
      </c>
      <c r="N190" s="3">
        <f t="shared" si="57"/>
        <v>0</v>
      </c>
      <c r="O190" s="67">
        <f t="shared" si="47"/>
        <v>0</v>
      </c>
    </row>
    <row r="191" spans="1:16" x14ac:dyDescent="0.25">
      <c r="A191" s="573"/>
      <c r="B191" s="186" t="s">
        <v>49</v>
      </c>
      <c r="C191" s="3">
        <f t="shared" ref="C191:N191" si="58">C15+C127</f>
        <v>0</v>
      </c>
      <c r="D191" s="3">
        <f t="shared" si="58"/>
        <v>0</v>
      </c>
      <c r="E191" s="3">
        <f t="shared" si="58"/>
        <v>0</v>
      </c>
      <c r="F191" s="3">
        <f t="shared" si="58"/>
        <v>0</v>
      </c>
      <c r="G191" s="3">
        <f t="shared" si="58"/>
        <v>0</v>
      </c>
      <c r="H191" s="3">
        <f t="shared" si="58"/>
        <v>0</v>
      </c>
      <c r="I191" s="3">
        <f t="shared" si="58"/>
        <v>0</v>
      </c>
      <c r="J191" s="3">
        <f t="shared" si="58"/>
        <v>0</v>
      </c>
      <c r="K191" s="3">
        <f t="shared" si="58"/>
        <v>0</v>
      </c>
      <c r="L191" s="3">
        <f t="shared" si="58"/>
        <v>0</v>
      </c>
      <c r="M191" s="3">
        <f t="shared" si="58"/>
        <v>0</v>
      </c>
      <c r="N191" s="3">
        <f t="shared" si="58"/>
        <v>0</v>
      </c>
      <c r="O191" s="67">
        <f t="shared" si="47"/>
        <v>0</v>
      </c>
    </row>
    <row r="192" spans="1:16" ht="15.75" thickBot="1" x14ac:dyDescent="0.3">
      <c r="A192" s="574"/>
      <c r="B192" s="186" t="s">
        <v>48</v>
      </c>
      <c r="C192" s="3">
        <f t="shared" ref="C192:N192" si="59">C16+C128</f>
        <v>0</v>
      </c>
      <c r="D192" s="3">
        <f t="shared" si="59"/>
        <v>0</v>
      </c>
      <c r="E192" s="3">
        <f t="shared" si="59"/>
        <v>0</v>
      </c>
      <c r="F192" s="3">
        <f t="shared" si="59"/>
        <v>0</v>
      </c>
      <c r="G192" s="3">
        <f t="shared" si="59"/>
        <v>0</v>
      </c>
      <c r="H192" s="3">
        <f t="shared" si="59"/>
        <v>0</v>
      </c>
      <c r="I192" s="3">
        <f t="shared" si="59"/>
        <v>0</v>
      </c>
      <c r="J192" s="3">
        <f t="shared" si="59"/>
        <v>0</v>
      </c>
      <c r="K192" s="3">
        <f t="shared" si="59"/>
        <v>0</v>
      </c>
      <c r="L192" s="3">
        <f t="shared" si="59"/>
        <v>0</v>
      </c>
      <c r="M192" s="3">
        <f t="shared" si="59"/>
        <v>0</v>
      </c>
      <c r="N192" s="3">
        <f t="shared" si="59"/>
        <v>0</v>
      </c>
      <c r="O192" s="67">
        <f t="shared" si="47"/>
        <v>0</v>
      </c>
    </row>
    <row r="193" spans="1:16" ht="15.75" thickBot="1" x14ac:dyDescent="0.3">
      <c r="A193" s="71"/>
      <c r="B193" s="187" t="s">
        <v>42</v>
      </c>
      <c r="C193" s="178">
        <f t="shared" ref="C193:N193" si="60">SUM(C180:C192)</f>
        <v>0</v>
      </c>
      <c r="D193" s="178">
        <f t="shared" si="60"/>
        <v>211265.84840873413</v>
      </c>
      <c r="E193" s="178">
        <f t="shared" si="60"/>
        <v>2096674.7364162675</v>
      </c>
      <c r="F193" s="178">
        <f t="shared" si="60"/>
        <v>1084510.9371267564</v>
      </c>
      <c r="G193" s="178">
        <f t="shared" si="60"/>
        <v>596835.43132203724</v>
      </c>
      <c r="H193" s="178">
        <f t="shared" si="60"/>
        <v>1231155.8657755812</v>
      </c>
      <c r="I193" s="178">
        <f t="shared" si="60"/>
        <v>1243170.6473971123</v>
      </c>
      <c r="J193" s="178">
        <f t="shared" si="60"/>
        <v>399318.62091764959</v>
      </c>
      <c r="K193" s="178">
        <f t="shared" si="60"/>
        <v>181029.39357287425</v>
      </c>
      <c r="L193" s="178">
        <f t="shared" si="60"/>
        <v>247540.33507986451</v>
      </c>
      <c r="M193" s="178">
        <f t="shared" si="60"/>
        <v>195316.38177781671</v>
      </c>
      <c r="N193" s="178">
        <f t="shared" si="60"/>
        <v>216092.1698537849</v>
      </c>
      <c r="O193" s="250">
        <f t="shared" si="47"/>
        <v>7702910.3676484795</v>
      </c>
      <c r="P193" s="284">
        <f>SUM(C4:N16,C116:N128)</f>
        <v>7702910.3676484805</v>
      </c>
    </row>
    <row r="194" spans="1:16" ht="15.75" thickBot="1" x14ac:dyDescent="0.3">
      <c r="M194" s="590" t="s">
        <v>147</v>
      </c>
      <c r="N194" s="591"/>
      <c r="O194" s="122">
        <f>O177+O193+O113</f>
        <v>109099200.01903255</v>
      </c>
      <c r="P194" s="284">
        <f>P177+P193+P113</f>
        <v>109099200.01903257</v>
      </c>
    </row>
    <row r="198" spans="1:16" s="251" customFormat="1" x14ac:dyDescent="0.25">
      <c r="B198" s="251" t="s">
        <v>60</v>
      </c>
      <c r="C198" s="252">
        <f>C164+C180+C100</f>
        <v>0</v>
      </c>
      <c r="D198" s="252">
        <f t="shared" ref="D198:N198" si="61">D164+D180+D100</f>
        <v>0</v>
      </c>
      <c r="E198" s="252">
        <f t="shared" si="61"/>
        <v>55707.77240404598</v>
      </c>
      <c r="F198" s="252">
        <f t="shared" si="61"/>
        <v>0</v>
      </c>
      <c r="G198" s="252">
        <f t="shared" si="61"/>
        <v>0</v>
      </c>
      <c r="H198" s="252">
        <f t="shared" si="61"/>
        <v>351660.40174313844</v>
      </c>
      <c r="I198" s="252">
        <f t="shared" si="61"/>
        <v>0</v>
      </c>
      <c r="J198" s="252">
        <f t="shared" si="61"/>
        <v>240127.55641193147</v>
      </c>
      <c r="K198" s="252">
        <f t="shared" si="61"/>
        <v>649756</v>
      </c>
      <c r="L198" s="252">
        <f t="shared" si="61"/>
        <v>0</v>
      </c>
      <c r="M198" s="252">
        <f t="shared" si="61"/>
        <v>30750.2226607997</v>
      </c>
      <c r="N198" s="252">
        <f t="shared" si="61"/>
        <v>1330721.0100509371</v>
      </c>
      <c r="O198" s="252">
        <f t="shared" ref="O198" si="62">O4+O20+O36+O52+O68+O84+O100+O116+O132+O148</f>
        <v>2658722.9632708528</v>
      </c>
    </row>
    <row r="199" spans="1:16" s="251" customFormat="1" x14ac:dyDescent="0.25">
      <c r="B199" s="251" t="s">
        <v>59</v>
      </c>
      <c r="C199" s="252">
        <f t="shared" ref="C199:N199" si="63">C165+C181+C101</f>
        <v>0</v>
      </c>
      <c r="D199" s="252">
        <f t="shared" si="63"/>
        <v>0</v>
      </c>
      <c r="E199" s="252">
        <f t="shared" si="63"/>
        <v>0</v>
      </c>
      <c r="F199" s="252">
        <f t="shared" si="63"/>
        <v>9908.2635984287535</v>
      </c>
      <c r="G199" s="252">
        <f t="shared" si="63"/>
        <v>0</v>
      </c>
      <c r="H199" s="252">
        <f t="shared" si="63"/>
        <v>0</v>
      </c>
      <c r="I199" s="252">
        <f t="shared" si="63"/>
        <v>0</v>
      </c>
      <c r="J199" s="252">
        <f t="shared" si="63"/>
        <v>0</v>
      </c>
      <c r="K199" s="252">
        <f t="shared" si="63"/>
        <v>41560.698481669708</v>
      </c>
      <c r="L199" s="252">
        <f t="shared" si="63"/>
        <v>0</v>
      </c>
      <c r="M199" s="252">
        <f t="shared" si="63"/>
        <v>0</v>
      </c>
      <c r="N199" s="252">
        <f t="shared" si="63"/>
        <v>0</v>
      </c>
      <c r="O199" s="252">
        <f t="shared" ref="O199" si="64">O5+O21+O37+O53+O69+O85+O101+O117+O133+O149</f>
        <v>51468.962080098463</v>
      </c>
    </row>
    <row r="200" spans="1:16" s="251" customFormat="1" x14ac:dyDescent="0.25">
      <c r="B200" s="251" t="s">
        <v>58</v>
      </c>
      <c r="C200" s="252">
        <f t="shared" ref="C200:N200" si="65">C166+C182+C102</f>
        <v>0</v>
      </c>
      <c r="D200" s="252">
        <f t="shared" si="65"/>
        <v>0</v>
      </c>
      <c r="E200" s="252">
        <f t="shared" si="65"/>
        <v>479.72243499074074</v>
      </c>
      <c r="F200" s="252">
        <f t="shared" si="65"/>
        <v>21395.670508517294</v>
      </c>
      <c r="G200" s="252">
        <f t="shared" si="65"/>
        <v>22188.803451537038</v>
      </c>
      <c r="H200" s="252">
        <f t="shared" si="65"/>
        <v>3321.1553191666667</v>
      </c>
      <c r="I200" s="252">
        <f t="shared" si="65"/>
        <v>3025.9415130185189</v>
      </c>
      <c r="J200" s="252">
        <f t="shared" si="65"/>
        <v>24800.702187258434</v>
      </c>
      <c r="K200" s="252">
        <f t="shared" si="65"/>
        <v>15290.707099559293</v>
      </c>
      <c r="L200" s="252">
        <f t="shared" si="65"/>
        <v>14042.987675186727</v>
      </c>
      <c r="M200" s="252">
        <f t="shared" si="65"/>
        <v>90732.31307161937</v>
      </c>
      <c r="N200" s="252">
        <f t="shared" si="65"/>
        <v>32385.086207559354</v>
      </c>
      <c r="O200" s="252">
        <f t="shared" ref="O200" si="66">O6+O22+O38+O54+O70+O86+O102+O118+O134+O150</f>
        <v>227663.08946841341</v>
      </c>
    </row>
    <row r="201" spans="1:16" s="251" customFormat="1" x14ac:dyDescent="0.25">
      <c r="B201" s="251" t="s">
        <v>57</v>
      </c>
      <c r="C201" s="252">
        <f t="shared" ref="C201:N201" si="67">C167+C183+C103</f>
        <v>0</v>
      </c>
      <c r="D201" s="252">
        <f t="shared" si="67"/>
        <v>108968.94750416839</v>
      </c>
      <c r="E201" s="252">
        <f t="shared" si="67"/>
        <v>764666.83944765525</v>
      </c>
      <c r="F201" s="252">
        <f t="shared" si="67"/>
        <v>339158.22503776057</v>
      </c>
      <c r="G201" s="252">
        <f t="shared" si="67"/>
        <v>590658.43464243063</v>
      </c>
      <c r="H201" s="252">
        <f t="shared" si="67"/>
        <v>670545.71845140087</v>
      </c>
      <c r="I201" s="252">
        <f t="shared" si="67"/>
        <v>193261.77669971794</v>
      </c>
      <c r="J201" s="252">
        <f t="shared" si="67"/>
        <v>375564.21368964517</v>
      </c>
      <c r="K201" s="252">
        <f t="shared" si="67"/>
        <v>1217671.4313846692</v>
      </c>
      <c r="L201" s="252">
        <f t="shared" si="67"/>
        <v>1386291.8187491503</v>
      </c>
      <c r="M201" s="252">
        <f t="shared" si="67"/>
        <v>1357453.4653816279</v>
      </c>
      <c r="N201" s="252">
        <f t="shared" si="67"/>
        <v>6201028.7415509885</v>
      </c>
      <c r="O201" s="252">
        <f t="shared" ref="O201" si="68">O7+O23+O39+O55+O71+O87+O103+O119+O135+O151</f>
        <v>13205269.612539213</v>
      </c>
    </row>
    <row r="202" spans="1:16" s="251" customFormat="1" x14ac:dyDescent="0.25">
      <c r="B202" s="251" t="s">
        <v>56</v>
      </c>
      <c r="C202" s="252">
        <f t="shared" ref="C202:N202" si="69">C168+C184+C104</f>
        <v>0</v>
      </c>
      <c r="D202" s="252">
        <f t="shared" si="69"/>
        <v>0</v>
      </c>
      <c r="E202" s="252">
        <f t="shared" si="69"/>
        <v>0</v>
      </c>
      <c r="F202" s="252">
        <f t="shared" si="69"/>
        <v>0</v>
      </c>
      <c r="G202" s="252">
        <f t="shared" si="69"/>
        <v>0</v>
      </c>
      <c r="H202" s="252">
        <f t="shared" si="69"/>
        <v>0</v>
      </c>
      <c r="I202" s="252">
        <f t="shared" si="69"/>
        <v>0</v>
      </c>
      <c r="J202" s="252">
        <f t="shared" si="69"/>
        <v>0</v>
      </c>
      <c r="K202" s="252">
        <f t="shared" si="69"/>
        <v>0</v>
      </c>
      <c r="L202" s="252">
        <f t="shared" si="69"/>
        <v>0</v>
      </c>
      <c r="M202" s="252">
        <f t="shared" si="69"/>
        <v>0</v>
      </c>
      <c r="N202" s="252">
        <f t="shared" si="69"/>
        <v>0</v>
      </c>
      <c r="O202" s="252">
        <f t="shared" ref="O202" si="70">O8+O24+O40+O56+O72+O88+O104+O120+O136+O152</f>
        <v>0</v>
      </c>
    </row>
    <row r="203" spans="1:16" s="251" customFormat="1" x14ac:dyDescent="0.25">
      <c r="B203" s="251" t="s">
        <v>55</v>
      </c>
      <c r="C203" s="252">
        <f t="shared" ref="C203:N203" si="71">C169+C185+C105</f>
        <v>0</v>
      </c>
      <c r="D203" s="252">
        <f t="shared" si="71"/>
        <v>0</v>
      </c>
      <c r="E203" s="252">
        <f t="shared" si="71"/>
        <v>0</v>
      </c>
      <c r="F203" s="252">
        <f t="shared" si="71"/>
        <v>0</v>
      </c>
      <c r="G203" s="252">
        <f t="shared" si="71"/>
        <v>0</v>
      </c>
      <c r="H203" s="252">
        <f t="shared" si="71"/>
        <v>0</v>
      </c>
      <c r="I203" s="252">
        <f t="shared" si="71"/>
        <v>0</v>
      </c>
      <c r="J203" s="252">
        <f t="shared" si="71"/>
        <v>0</v>
      </c>
      <c r="K203" s="252">
        <f t="shared" si="71"/>
        <v>0</v>
      </c>
      <c r="L203" s="252">
        <f t="shared" si="71"/>
        <v>0</v>
      </c>
      <c r="M203" s="252">
        <f t="shared" si="71"/>
        <v>0</v>
      </c>
      <c r="N203" s="252">
        <f t="shared" si="71"/>
        <v>0</v>
      </c>
      <c r="O203" s="252">
        <f t="shared" ref="O203" si="72">O9+O25+O41+O57+O73+O89+O105+O121+O137+O153</f>
        <v>0</v>
      </c>
    </row>
    <row r="204" spans="1:16" s="251" customFormat="1" x14ac:dyDescent="0.25">
      <c r="B204" s="251" t="s">
        <v>54</v>
      </c>
      <c r="C204" s="252">
        <f t="shared" ref="C204:N204" si="73">C170+C186+C106</f>
        <v>0</v>
      </c>
      <c r="D204" s="252">
        <f t="shared" si="73"/>
        <v>8649.0099082083507</v>
      </c>
      <c r="E204" s="252">
        <f t="shared" si="73"/>
        <v>153985.6309893475</v>
      </c>
      <c r="F204" s="252">
        <f t="shared" si="73"/>
        <v>259764.29513359666</v>
      </c>
      <c r="G204" s="252">
        <f t="shared" si="73"/>
        <v>251778.87982005515</v>
      </c>
      <c r="H204" s="252">
        <f t="shared" si="73"/>
        <v>1462519.201633353</v>
      </c>
      <c r="I204" s="252">
        <f t="shared" si="73"/>
        <v>115813.76655616447</v>
      </c>
      <c r="J204" s="252">
        <f t="shared" si="73"/>
        <v>555486.17883521272</v>
      </c>
      <c r="K204" s="252">
        <f t="shared" si="73"/>
        <v>2250384.9905741639</v>
      </c>
      <c r="L204" s="252">
        <f t="shared" si="73"/>
        <v>1543483.250479409</v>
      </c>
      <c r="M204" s="252">
        <f t="shared" si="73"/>
        <v>1361173.27481132</v>
      </c>
      <c r="N204" s="252">
        <f t="shared" si="73"/>
        <v>9008171.8442583699</v>
      </c>
      <c r="O204" s="252">
        <f t="shared" ref="O204" si="74">O10+O26+O42+O58+O74+O90+O106+O122+O138+O154</f>
        <v>16971210.322999205</v>
      </c>
    </row>
    <row r="205" spans="1:16" s="251" customFormat="1" x14ac:dyDescent="0.25">
      <c r="B205" s="251" t="s">
        <v>53</v>
      </c>
      <c r="C205" s="252">
        <f t="shared" ref="C205:N205" si="75">C171+C187+C107</f>
        <v>0</v>
      </c>
      <c r="D205" s="252">
        <f t="shared" si="75"/>
        <v>1029848.5612045932</v>
      </c>
      <c r="E205" s="252">
        <f t="shared" si="75"/>
        <v>4701319.7285967954</v>
      </c>
      <c r="F205" s="252">
        <f t="shared" si="75"/>
        <v>3269161.3494765908</v>
      </c>
      <c r="G205" s="252">
        <f t="shared" si="75"/>
        <v>3356276.5366044864</v>
      </c>
      <c r="H205" s="252">
        <f t="shared" si="75"/>
        <v>3858629.1632182794</v>
      </c>
      <c r="I205" s="252">
        <f t="shared" si="75"/>
        <v>2437075.390921372</v>
      </c>
      <c r="J205" s="252">
        <f t="shared" si="75"/>
        <v>5906231.1316273184</v>
      </c>
      <c r="K205" s="252">
        <f t="shared" si="75"/>
        <v>5416093.5430976693</v>
      </c>
      <c r="L205" s="252">
        <f t="shared" si="75"/>
        <v>2539435.3470059428</v>
      </c>
      <c r="M205" s="252">
        <f t="shared" si="75"/>
        <v>6143319.914911462</v>
      </c>
      <c r="N205" s="252">
        <f t="shared" si="75"/>
        <v>20398431.773848731</v>
      </c>
      <c r="O205" s="252">
        <f t="shared" ref="O205" si="76">O11+O27+O43+O59+O75+O91+O107+O123+O139+O155</f>
        <v>59055822.440513238</v>
      </c>
    </row>
    <row r="206" spans="1:16" s="251" customFormat="1" x14ac:dyDescent="0.25">
      <c r="B206" s="251" t="s">
        <v>52</v>
      </c>
      <c r="C206" s="252">
        <f t="shared" ref="C206:N206" si="77">C172+C188+C108</f>
        <v>0</v>
      </c>
      <c r="D206" s="252">
        <f t="shared" si="77"/>
        <v>0</v>
      </c>
      <c r="E206" s="252">
        <f t="shared" si="77"/>
        <v>19022.723000285856</v>
      </c>
      <c r="F206" s="252">
        <f t="shared" si="77"/>
        <v>0</v>
      </c>
      <c r="G206" s="252">
        <f t="shared" si="77"/>
        <v>26240.603844249483</v>
      </c>
      <c r="H206" s="252">
        <f t="shared" si="77"/>
        <v>5853.1455385494946</v>
      </c>
      <c r="I206" s="252">
        <f t="shared" si="77"/>
        <v>5853.1455385494946</v>
      </c>
      <c r="J206" s="252">
        <f t="shared" si="77"/>
        <v>246916.19648915878</v>
      </c>
      <c r="K206" s="252">
        <f t="shared" si="77"/>
        <v>367252.4204929542</v>
      </c>
      <c r="L206" s="252">
        <f t="shared" si="77"/>
        <v>30140.237094652595</v>
      </c>
      <c r="M206" s="252">
        <f t="shared" si="77"/>
        <v>56936.767561893255</v>
      </c>
      <c r="N206" s="252">
        <f t="shared" si="77"/>
        <v>24486.925233188886</v>
      </c>
      <c r="O206" s="252">
        <f t="shared" ref="O206" si="78">O12+O28+O44+O60+O76+O92+O108+O124+O140+O156</f>
        <v>782702.16479348205</v>
      </c>
    </row>
    <row r="207" spans="1:16" s="251" customFormat="1" x14ac:dyDescent="0.25">
      <c r="B207" s="251" t="s">
        <v>51</v>
      </c>
      <c r="C207" s="252">
        <f t="shared" ref="C207:N207" si="79">C173+C189+C109</f>
        <v>0</v>
      </c>
      <c r="D207" s="252">
        <f t="shared" si="79"/>
        <v>0</v>
      </c>
      <c r="E207" s="252">
        <f t="shared" si="79"/>
        <v>111013.09322038211</v>
      </c>
      <c r="F207" s="252">
        <f t="shared" si="79"/>
        <v>0</v>
      </c>
      <c r="G207" s="252">
        <f t="shared" si="79"/>
        <v>0</v>
      </c>
      <c r="H207" s="252">
        <f t="shared" si="79"/>
        <v>0</v>
      </c>
      <c r="I207" s="252">
        <f t="shared" si="79"/>
        <v>190765.12917909876</v>
      </c>
      <c r="J207" s="252">
        <f t="shared" si="79"/>
        <v>869782.72371789115</v>
      </c>
      <c r="K207" s="252">
        <f t="shared" si="79"/>
        <v>0</v>
      </c>
      <c r="L207" s="252">
        <f t="shared" si="79"/>
        <v>34990.200341580246</v>
      </c>
      <c r="M207" s="252">
        <f t="shared" si="79"/>
        <v>0</v>
      </c>
      <c r="N207" s="252">
        <f t="shared" si="79"/>
        <v>48497.768033034772</v>
      </c>
      <c r="O207" s="252">
        <f t="shared" ref="O207" si="80">O13+O29+O45+O61+O77+O93+O109+O125+O141+O157</f>
        <v>1255048.9144919869</v>
      </c>
    </row>
    <row r="208" spans="1:16" s="251" customFormat="1" x14ac:dyDescent="0.25">
      <c r="B208" s="251" t="s">
        <v>50</v>
      </c>
      <c r="C208" s="252">
        <f t="shared" ref="C208:N208" si="81">C174+C190+C110</f>
        <v>0</v>
      </c>
      <c r="D208" s="252">
        <f t="shared" si="81"/>
        <v>0</v>
      </c>
      <c r="E208" s="252">
        <f t="shared" si="81"/>
        <v>0</v>
      </c>
      <c r="F208" s="252">
        <f t="shared" si="81"/>
        <v>0</v>
      </c>
      <c r="G208" s="252">
        <f t="shared" si="81"/>
        <v>154300</v>
      </c>
      <c r="H208" s="252">
        <f t="shared" si="81"/>
        <v>0</v>
      </c>
      <c r="I208" s="252">
        <f t="shared" si="81"/>
        <v>9195.3531601411651</v>
      </c>
      <c r="J208" s="252">
        <f t="shared" si="81"/>
        <v>5686890</v>
      </c>
      <c r="K208" s="252">
        <f t="shared" si="81"/>
        <v>63952.40324071236</v>
      </c>
      <c r="L208" s="252">
        <f t="shared" si="81"/>
        <v>0</v>
      </c>
      <c r="M208" s="252">
        <f t="shared" si="81"/>
        <v>2397217.9601147724</v>
      </c>
      <c r="N208" s="252">
        <f t="shared" si="81"/>
        <v>5149027.2937096134</v>
      </c>
      <c r="O208" s="252">
        <f t="shared" ref="O208" si="82">O14+O30+O46+O62+O78+O94+O110+O126+O142+O158</f>
        <v>13460583.01022524</v>
      </c>
    </row>
    <row r="209" spans="2:15" s="251" customFormat="1" x14ac:dyDescent="0.25">
      <c r="B209" s="251" t="s">
        <v>49</v>
      </c>
      <c r="C209" s="252">
        <f t="shared" ref="C209:N209" si="83">C175+C191+C111</f>
        <v>0</v>
      </c>
      <c r="D209" s="252">
        <f t="shared" si="83"/>
        <v>0</v>
      </c>
      <c r="E209" s="252">
        <f t="shared" si="83"/>
        <v>70594.135159730751</v>
      </c>
      <c r="F209" s="252">
        <f t="shared" si="83"/>
        <v>73675.147695587235</v>
      </c>
      <c r="G209" s="252">
        <f t="shared" si="83"/>
        <v>39474.544681913343</v>
      </c>
      <c r="H209" s="252">
        <f t="shared" si="83"/>
        <v>0</v>
      </c>
      <c r="I209" s="252">
        <f t="shared" si="83"/>
        <v>5250.7840418805854</v>
      </c>
      <c r="J209" s="252">
        <f t="shared" si="83"/>
        <v>4975.5002183256811</v>
      </c>
      <c r="K209" s="252">
        <f t="shared" si="83"/>
        <v>204153.17461821772</v>
      </c>
      <c r="L209" s="252">
        <f t="shared" si="83"/>
        <v>48419.559192228444</v>
      </c>
      <c r="M209" s="252">
        <f t="shared" si="83"/>
        <v>13560.410841120083</v>
      </c>
      <c r="N209" s="252">
        <f t="shared" si="83"/>
        <v>859411.41485498648</v>
      </c>
      <c r="O209" s="252">
        <f t="shared" ref="O209" si="84">O15+O31+O47+O63+O79+O95+O111+O127+O143+O159</f>
        <v>1319514.6713039905</v>
      </c>
    </row>
    <row r="210" spans="2:15" s="251" customFormat="1" x14ac:dyDescent="0.25">
      <c r="B210" s="251" t="s">
        <v>48</v>
      </c>
      <c r="C210" s="252">
        <f t="shared" ref="C210:N210" si="85">C176+C192+C112</f>
        <v>0</v>
      </c>
      <c r="D210" s="252">
        <f t="shared" si="85"/>
        <v>0</v>
      </c>
      <c r="E210" s="252">
        <f t="shared" si="85"/>
        <v>0</v>
      </c>
      <c r="F210" s="252">
        <f t="shared" si="85"/>
        <v>0</v>
      </c>
      <c r="G210" s="252">
        <f t="shared" si="85"/>
        <v>0</v>
      </c>
      <c r="H210" s="252">
        <f t="shared" si="85"/>
        <v>0</v>
      </c>
      <c r="I210" s="252">
        <f t="shared" si="85"/>
        <v>0</v>
      </c>
      <c r="J210" s="252">
        <f t="shared" si="85"/>
        <v>0</v>
      </c>
      <c r="K210" s="252">
        <f t="shared" si="85"/>
        <v>44811.92520836489</v>
      </c>
      <c r="L210" s="252">
        <f t="shared" si="85"/>
        <v>0</v>
      </c>
      <c r="M210" s="252">
        <f t="shared" si="85"/>
        <v>0</v>
      </c>
      <c r="N210" s="252">
        <f t="shared" si="85"/>
        <v>66381.942138466955</v>
      </c>
      <c r="O210" s="252">
        <f t="shared" ref="O210" si="86">O16+O32+O48+O64+O80+O96+O112+O128+O144+O160</f>
        <v>111193.86734683184</v>
      </c>
    </row>
    <row r="211" spans="2:15" s="251" customFormat="1" x14ac:dyDescent="0.25">
      <c r="B211" s="251" t="s">
        <v>42</v>
      </c>
      <c r="C211" s="252">
        <f t="shared" ref="C211:O211" si="87">C17+C33+C49+C65+C81+C97+C113+C129+C145+C161</f>
        <v>0</v>
      </c>
      <c r="D211" s="252">
        <f t="shared" si="87"/>
        <v>1147466.5186169699</v>
      </c>
      <c r="E211" s="252">
        <f t="shared" si="87"/>
        <v>5876789.6452532336</v>
      </c>
      <c r="F211" s="252">
        <f t="shared" si="87"/>
        <v>3973062.9514504811</v>
      </c>
      <c r="G211" s="252">
        <f t="shared" si="87"/>
        <v>4440917.8030446721</v>
      </c>
      <c r="H211" s="252">
        <f t="shared" si="87"/>
        <v>6352528.7859038878</v>
      </c>
      <c r="I211" s="252">
        <f t="shared" si="87"/>
        <v>2960241.2876099432</v>
      </c>
      <c r="J211" s="252">
        <f t="shared" si="87"/>
        <v>13910774.203176742</v>
      </c>
      <c r="K211" s="252">
        <f t="shared" si="87"/>
        <v>10270927.294197982</v>
      </c>
      <c r="L211" s="252">
        <f t="shared" si="87"/>
        <v>5596803.4005381502</v>
      </c>
      <c r="M211" s="252">
        <f t="shared" si="87"/>
        <v>11451144.329354616</v>
      </c>
      <c r="N211" s="252">
        <f t="shared" si="87"/>
        <v>43118543.799885876</v>
      </c>
      <c r="O211" s="252">
        <f t="shared" si="87"/>
        <v>109099200.01903257</v>
      </c>
    </row>
    <row r="212" spans="2:15" s="251" customFormat="1" x14ac:dyDescent="0.25">
      <c r="O212" s="253"/>
    </row>
    <row r="213" spans="2:15" s="251" customFormat="1" x14ac:dyDescent="0.25">
      <c r="N213" s="251" t="s">
        <v>172</v>
      </c>
      <c r="O213" s="254">
        <f>SUM('BIZ kWh ENTRY'!C4:N16,'BIZ kWh ENTRY'!C20:N32,'BIZ kWh ENTRY'!C36:N48,'BIZ kWh ENTRY'!C52:N64,'BIZ kWh ENTRY'!C68:N80,'BIZ kWh ENTRY'!C84:N96,'BIZ kWh ENTRY'!C100:N112,'BIZ kWh ENTRY'!C116:N128,'BIZ kWh ENTRY'!C132:N144,'BIZ kWh ENTRY'!C148:N160,'BIZ kWh ENTRY'!S4:AD16,'BIZ kWh ENTRY'!S20:AD32,'BIZ kWh ENTRY'!S36:AD48,'BIZ kWh ENTRY'!S52:AD64,'BIZ kWh ENTRY'!S68:AD80,'BIZ kWh ENTRY'!S84:AD96,'BIZ kWh ENTRY'!S100:AD112,'BIZ kWh ENTRY'!S116:AD128,'BIZ kWh ENTRY'!S132:AD144,'BIZ kWh ENTRY'!S148:AD160,'BIZ kWh ENTRY'!AI4:AT16,'BIZ kWh ENTRY'!AI20:AT32,'BIZ kWh ENTRY'!AI36:AT48,'BIZ kWh ENTRY'!AI52:AT64,'BIZ kWh ENTRY'!AI68:AT80,'BIZ kWh ENTRY'!AI84:AT96,'BIZ kWh ENTRY'!AI100:AT112,'BIZ kWh ENTRY'!AI116:AT128,'BIZ kWh ENTRY'!AI132:AT144,'BIZ kWh ENTRY'!AI148:AT160,'BIZ kWh ENTRY'!AY4:BJ16,'BIZ kWh ENTRY'!AY20:BJ32,'BIZ kWh ENTRY'!AY36:BJ48,'BIZ kWh ENTRY'!AY52:BJ64,'BIZ kWh ENTRY'!AY68:BJ80,'BIZ kWh ENTRY'!AY84:BJ96,'BIZ kWh ENTRY'!AY100:BJ112,'BIZ kWh ENTRY'!AY116:BJ128,'BIZ kWh ENTRY'!AY132:BJ144,'BIZ kWh ENTRY'!AY148:BJ160)</f>
        <v>109099200.0190326</v>
      </c>
    </row>
    <row r="214" spans="2:15" s="251" customFormat="1" x14ac:dyDescent="0.25">
      <c r="N214" s="251" t="s">
        <v>172</v>
      </c>
      <c r="O214" s="255" t="str">
        <f>IF(O194=O213,"ok","SUM ERROR")</f>
        <v>ok</v>
      </c>
    </row>
    <row r="216" spans="2:15" x14ac:dyDescent="0.25">
      <c r="B216" s="251" t="s">
        <v>175</v>
      </c>
      <c r="C216" s="265">
        <f t="shared" ref="C216:N216" si="88">C17+C33+C49+C65+C81+C97+C161</f>
        <v>0</v>
      </c>
      <c r="D216" s="265">
        <f t="shared" si="88"/>
        <v>1147466.5186169699</v>
      </c>
      <c r="E216" s="265">
        <f t="shared" si="88"/>
        <v>5378520.8861263534</v>
      </c>
      <c r="F216" s="265">
        <f t="shared" si="88"/>
        <v>3418839.7631088835</v>
      </c>
      <c r="G216" s="265">
        <f t="shared" si="88"/>
        <v>4402087.2783569517</v>
      </c>
      <c r="H216" s="265">
        <f t="shared" si="88"/>
        <v>6181767.0932074971</v>
      </c>
      <c r="I216" s="265">
        <f t="shared" si="88"/>
        <v>2753841.2552128308</v>
      </c>
      <c r="J216" s="265">
        <f t="shared" si="88"/>
        <v>13592027.252360566</v>
      </c>
      <c r="K216" s="265">
        <f t="shared" si="88"/>
        <v>9761482.1328685358</v>
      </c>
      <c r="L216" s="265">
        <f t="shared" si="88"/>
        <v>5349263.0654582856</v>
      </c>
      <c r="M216" s="265">
        <f t="shared" si="88"/>
        <v>11224135.153066251</v>
      </c>
      <c r="N216" s="265">
        <f t="shared" si="88"/>
        <v>42926740.113172881</v>
      </c>
      <c r="O216" s="266">
        <f>O17+O33+O49+O65+O81+O97+O161</f>
        <v>106136170.511556</v>
      </c>
    </row>
    <row r="217" spans="2:15" x14ac:dyDescent="0.25">
      <c r="B217" s="251" t="s">
        <v>176</v>
      </c>
      <c r="C217" s="265">
        <f t="shared" ref="C217:N217" si="89">C113</f>
        <v>0</v>
      </c>
      <c r="D217" s="265">
        <f t="shared" si="89"/>
        <v>0</v>
      </c>
      <c r="E217" s="265">
        <f t="shared" si="89"/>
        <v>0</v>
      </c>
      <c r="F217" s="265">
        <f t="shared" si="89"/>
        <v>0</v>
      </c>
      <c r="G217" s="265">
        <f t="shared" si="89"/>
        <v>0</v>
      </c>
      <c r="H217" s="265">
        <f t="shared" si="89"/>
        <v>0</v>
      </c>
      <c r="I217" s="265">
        <f t="shared" si="89"/>
        <v>0</v>
      </c>
      <c r="J217" s="265">
        <f t="shared" si="89"/>
        <v>246916.19648915878</v>
      </c>
      <c r="K217" s="265">
        <f t="shared" si="89"/>
        <v>290901.84772367944</v>
      </c>
      <c r="L217" s="265">
        <f t="shared" si="89"/>
        <v>0</v>
      </c>
      <c r="M217" s="265">
        <f t="shared" si="89"/>
        <v>0</v>
      </c>
      <c r="N217" s="265">
        <f t="shared" si="89"/>
        <v>10904.10308771135</v>
      </c>
      <c r="O217" s="266">
        <f>O113</f>
        <v>548722.14730054955</v>
      </c>
    </row>
    <row r="218" spans="2:15" x14ac:dyDescent="0.25">
      <c r="B218" s="251" t="s">
        <v>177</v>
      </c>
      <c r="C218" s="265">
        <f t="shared" ref="C218:N218" si="90">C129+C145</f>
        <v>0</v>
      </c>
      <c r="D218" s="265">
        <f t="shared" si="90"/>
        <v>0</v>
      </c>
      <c r="E218" s="265">
        <f t="shared" si="90"/>
        <v>498268.75912688026</v>
      </c>
      <c r="F218" s="265">
        <f t="shared" si="90"/>
        <v>554223.18834159744</v>
      </c>
      <c r="G218" s="265">
        <f t="shared" si="90"/>
        <v>38830.524687720863</v>
      </c>
      <c r="H218" s="265">
        <f t="shared" si="90"/>
        <v>170761.69269639073</v>
      </c>
      <c r="I218" s="265">
        <f t="shared" si="90"/>
        <v>206400.03239711243</v>
      </c>
      <c r="J218" s="265">
        <f t="shared" si="90"/>
        <v>71830.75432701697</v>
      </c>
      <c r="K218" s="265">
        <f t="shared" si="90"/>
        <v>218543.3136057668</v>
      </c>
      <c r="L218" s="265">
        <f t="shared" si="90"/>
        <v>247540.33507986451</v>
      </c>
      <c r="M218" s="265">
        <f t="shared" si="90"/>
        <v>227009.17628836387</v>
      </c>
      <c r="N218" s="265">
        <f t="shared" si="90"/>
        <v>180899.58362528603</v>
      </c>
      <c r="O218" s="266">
        <f>O129+O145</f>
        <v>2414307.3601759998</v>
      </c>
    </row>
    <row r="219" spans="2:15" x14ac:dyDescent="0.25">
      <c r="B219" s="251" t="s">
        <v>33</v>
      </c>
      <c r="C219" s="265">
        <f t="shared" ref="C219:N219" si="91">SUM(C216:C218)</f>
        <v>0</v>
      </c>
      <c r="D219" s="265">
        <f t="shared" si="91"/>
        <v>1147466.5186169699</v>
      </c>
      <c r="E219" s="265">
        <f t="shared" si="91"/>
        <v>5876789.6452532336</v>
      </c>
      <c r="F219" s="265">
        <f t="shared" si="91"/>
        <v>3973062.9514504811</v>
      </c>
      <c r="G219" s="265">
        <f t="shared" si="91"/>
        <v>4440917.8030446721</v>
      </c>
      <c r="H219" s="265">
        <f t="shared" si="91"/>
        <v>6352528.7859038878</v>
      </c>
      <c r="I219" s="265">
        <f t="shared" si="91"/>
        <v>2960241.2876099432</v>
      </c>
      <c r="J219" s="265">
        <f t="shared" si="91"/>
        <v>13910774.203176742</v>
      </c>
      <c r="K219" s="265">
        <f t="shared" si="91"/>
        <v>10270927.294197982</v>
      </c>
      <c r="L219" s="265">
        <f t="shared" si="91"/>
        <v>5596803.4005381502</v>
      </c>
      <c r="M219" s="265">
        <f t="shared" si="91"/>
        <v>11451144.329354616</v>
      </c>
      <c r="N219" s="265">
        <f t="shared" si="91"/>
        <v>43118543.799885876</v>
      </c>
      <c r="O219" s="266">
        <f>SUM(O216:O218)</f>
        <v>109099200.01903255</v>
      </c>
    </row>
  </sheetData>
  <mergeCells count="14">
    <mergeCell ref="M194:N194"/>
    <mergeCell ref="C1:N1"/>
    <mergeCell ref="A84:A96"/>
    <mergeCell ref="A100:A112"/>
    <mergeCell ref="A116:A128"/>
    <mergeCell ref="A180:A192"/>
    <mergeCell ref="A132:A144"/>
    <mergeCell ref="A148:A160"/>
    <mergeCell ref="A164:A176"/>
    <mergeCell ref="A68:A80"/>
    <mergeCell ref="A4:A16"/>
    <mergeCell ref="A20:A32"/>
    <mergeCell ref="A36:A48"/>
    <mergeCell ref="A52:A64"/>
  </mergeCells>
  <conditionalFormatting sqref="O214">
    <cfRule type="cellIs" dxfId="2" priority="1" operator="equal">
      <formula>"SUM ERROR"</formula>
    </cfRule>
  </conditionalFormatting>
  <pageMargins left="0.7" right="0.7" top="0.75" bottom="0.75" header="0.3" footer="0.3"/>
  <pageSetup orientation="portrait" r:id="rId1"/>
  <headerFooter>
    <oddFooter>&amp;RSchedule JNG-D7.F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theme="0" tint="-0.34998626667073579"/>
  </sheetPr>
  <dimension ref="A1:AO101"/>
  <sheetViews>
    <sheetView tabSelected="1" zoomScale="80" zoomScaleNormal="80" workbookViewId="0">
      <pane xSplit="2" topLeftCell="C1" activePane="topRight" state="frozen"/>
      <selection activeCell="V20" sqref="V20"/>
      <selection pane="topRight" activeCell="V20" sqref="V20"/>
    </sheetView>
  </sheetViews>
  <sheetFormatPr defaultRowHeight="15" x14ac:dyDescent="0.25"/>
  <cols>
    <col min="1" max="1" width="9" customWidth="1"/>
    <col min="2" max="2" width="29" bestFit="1" customWidth="1"/>
    <col min="3" max="3" width="12.5703125" bestFit="1" customWidth="1"/>
    <col min="4" max="4" width="14.28515625" bestFit="1" customWidth="1"/>
    <col min="5" max="5" width="15.28515625" bestFit="1" customWidth="1"/>
    <col min="6" max="6" width="12.5703125" bestFit="1" customWidth="1"/>
    <col min="7" max="7" width="13.5703125" bestFit="1" customWidth="1"/>
    <col min="8" max="8" width="14.7109375" bestFit="1" customWidth="1"/>
    <col min="9" max="16" width="14.28515625" bestFit="1" customWidth="1"/>
    <col min="17" max="33" width="14.28515625" customWidth="1"/>
    <col min="34" max="39" width="15.28515625" customWidth="1"/>
    <col min="40" max="40" width="10.5703125" bestFit="1" customWidth="1"/>
    <col min="41" max="41" width="16.7109375" bestFit="1" customWidth="1"/>
  </cols>
  <sheetData>
    <row r="1" spans="1:39" ht="15.75" thickBot="1" x14ac:dyDescent="0.3">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row>
    <row r="2" spans="1:39" ht="15.75" thickBot="1" x14ac:dyDescent="0.3">
      <c r="A2" s="65"/>
      <c r="B2" s="141" t="s">
        <v>13</v>
      </c>
      <c r="C2" s="309">
        <v>0.65</v>
      </c>
      <c r="D2" s="310">
        <f>C2</f>
        <v>0.65</v>
      </c>
      <c r="E2" s="310">
        <f t="shared" ref="E2:AM2" si="0">D2</f>
        <v>0.65</v>
      </c>
      <c r="F2" s="310">
        <f t="shared" si="0"/>
        <v>0.65</v>
      </c>
      <c r="G2" s="310">
        <f t="shared" si="0"/>
        <v>0.65</v>
      </c>
      <c r="H2" s="310">
        <f t="shared" si="0"/>
        <v>0.65</v>
      </c>
      <c r="I2" s="310">
        <f t="shared" si="0"/>
        <v>0.65</v>
      </c>
      <c r="J2" s="310">
        <f t="shared" si="0"/>
        <v>0.65</v>
      </c>
      <c r="K2" s="310">
        <f t="shared" si="0"/>
        <v>0.65</v>
      </c>
      <c r="L2" s="310">
        <f t="shared" si="0"/>
        <v>0.65</v>
      </c>
      <c r="M2" s="310">
        <f t="shared" si="0"/>
        <v>0.65</v>
      </c>
      <c r="N2" s="310">
        <f t="shared" si="0"/>
        <v>0.65</v>
      </c>
      <c r="O2" s="310">
        <f t="shared" si="0"/>
        <v>0.65</v>
      </c>
      <c r="P2" s="310">
        <f t="shared" si="0"/>
        <v>0.65</v>
      </c>
      <c r="Q2" s="310">
        <f t="shared" si="0"/>
        <v>0.65</v>
      </c>
      <c r="R2" s="310">
        <f t="shared" si="0"/>
        <v>0.65</v>
      </c>
      <c r="S2" s="310">
        <f t="shared" si="0"/>
        <v>0.65</v>
      </c>
      <c r="T2" s="310">
        <f t="shared" si="0"/>
        <v>0.65</v>
      </c>
      <c r="U2" s="310">
        <f t="shared" si="0"/>
        <v>0.65</v>
      </c>
      <c r="V2" s="310">
        <f t="shared" si="0"/>
        <v>0.65</v>
      </c>
      <c r="W2" s="310">
        <f t="shared" si="0"/>
        <v>0.65</v>
      </c>
      <c r="X2" s="310">
        <f t="shared" si="0"/>
        <v>0.65</v>
      </c>
      <c r="Y2" s="310">
        <f t="shared" si="0"/>
        <v>0.65</v>
      </c>
      <c r="Z2" s="310">
        <f t="shared" si="0"/>
        <v>0.65</v>
      </c>
      <c r="AA2" s="310">
        <f t="shared" si="0"/>
        <v>0.65</v>
      </c>
      <c r="AB2" s="310">
        <f t="shared" si="0"/>
        <v>0.65</v>
      </c>
      <c r="AC2" s="310">
        <f t="shared" si="0"/>
        <v>0.65</v>
      </c>
      <c r="AD2" s="310">
        <f t="shared" si="0"/>
        <v>0.65</v>
      </c>
      <c r="AE2" s="310">
        <f t="shared" si="0"/>
        <v>0.65</v>
      </c>
      <c r="AF2" s="310">
        <f t="shared" si="0"/>
        <v>0.65</v>
      </c>
      <c r="AG2" s="310">
        <f t="shared" si="0"/>
        <v>0.65</v>
      </c>
      <c r="AH2" s="310">
        <f t="shared" si="0"/>
        <v>0.65</v>
      </c>
      <c r="AI2" s="310">
        <f t="shared" si="0"/>
        <v>0.65</v>
      </c>
      <c r="AJ2" s="310">
        <f t="shared" si="0"/>
        <v>0.65</v>
      </c>
      <c r="AK2" s="310">
        <f t="shared" si="0"/>
        <v>0.65</v>
      </c>
      <c r="AL2" s="310">
        <f t="shared" si="0"/>
        <v>0.65</v>
      </c>
      <c r="AM2" s="310">
        <f t="shared" si="0"/>
        <v>0.65</v>
      </c>
    </row>
    <row r="3" spans="1:39" s="7" customFormat="1" ht="16.5" customHeight="1" thickBot="1" x14ac:dyDescent="0.4">
      <c r="B3" s="64"/>
      <c r="C3" s="260"/>
      <c r="D3" s="260"/>
      <c r="E3" s="260"/>
      <c r="F3" s="260"/>
      <c r="G3" s="260"/>
      <c r="H3" s="260"/>
      <c r="I3" s="260"/>
      <c r="J3" s="260"/>
      <c r="K3" s="260"/>
      <c r="L3" s="260"/>
      <c r="M3" s="260"/>
      <c r="N3" s="260"/>
      <c r="O3" s="260"/>
    </row>
    <row r="4" spans="1:39" ht="15.75" customHeight="1" thickBot="1" x14ac:dyDescent="0.3">
      <c r="A4" s="597" t="s">
        <v>273</v>
      </c>
      <c r="B4" s="145" t="s">
        <v>10</v>
      </c>
      <c r="C4" s="135">
        <f>'REVISED SUMMARY'!C5</f>
        <v>45292</v>
      </c>
      <c r="D4" s="135">
        <f>'REVISED SUMMARY'!D5</f>
        <v>45323</v>
      </c>
      <c r="E4" s="135">
        <f>'REVISED SUMMARY'!E5</f>
        <v>45352</v>
      </c>
      <c r="F4" s="135">
        <f>'REVISED SUMMARY'!F5</f>
        <v>45383</v>
      </c>
      <c r="G4" s="135">
        <f>'REVISED SUMMARY'!G5</f>
        <v>45413</v>
      </c>
      <c r="H4" s="135">
        <f>'REVISED SUMMARY'!H5</f>
        <v>45444</v>
      </c>
      <c r="I4" s="135">
        <f>'REVISED SUMMARY'!I5</f>
        <v>45474</v>
      </c>
      <c r="J4" s="135">
        <f>'REVISED SUMMARY'!J5</f>
        <v>45505</v>
      </c>
      <c r="K4" s="135">
        <f>'REVISED SUMMARY'!K5</f>
        <v>45536</v>
      </c>
      <c r="L4" s="135">
        <f>'REVISED SUMMARY'!L5</f>
        <v>45566</v>
      </c>
      <c r="M4" s="135">
        <f>'REVISED SUMMARY'!M5</f>
        <v>45597</v>
      </c>
      <c r="N4" s="135">
        <f>'REVISED SUMMARY'!N5</f>
        <v>45627</v>
      </c>
      <c r="O4" s="135">
        <f>'REVISED SUMMARY'!O5</f>
        <v>45658</v>
      </c>
      <c r="P4" s="135">
        <f>'REVISED SUMMARY'!P5</f>
        <v>45689</v>
      </c>
      <c r="Q4" s="135">
        <f>'REVISED SUMMARY'!Q5</f>
        <v>45717</v>
      </c>
      <c r="R4" s="135">
        <f>'REVISED SUMMARY'!R5</f>
        <v>45748</v>
      </c>
      <c r="S4" s="135">
        <f>'REVISED SUMMARY'!S5</f>
        <v>45778</v>
      </c>
      <c r="T4" s="135">
        <f>'REVISED SUMMARY'!T5</f>
        <v>45809</v>
      </c>
      <c r="U4" s="135">
        <f>'REVISED SUMMARY'!U5</f>
        <v>45839</v>
      </c>
      <c r="V4" s="135">
        <f>'REVISED SUMMARY'!V5</f>
        <v>45870</v>
      </c>
      <c r="W4" s="135">
        <f>'REVISED SUMMARY'!W5</f>
        <v>45901</v>
      </c>
      <c r="X4" s="135">
        <f>'REVISED SUMMARY'!X5</f>
        <v>45931</v>
      </c>
      <c r="Y4" s="135">
        <f>'REVISED SUMMARY'!Y5</f>
        <v>45962</v>
      </c>
      <c r="Z4" s="135">
        <f>'REVISED SUMMARY'!Z5</f>
        <v>45992</v>
      </c>
      <c r="AA4" s="135">
        <f>'REVISED SUMMARY'!AA5</f>
        <v>46023</v>
      </c>
      <c r="AB4" s="135">
        <f>'REVISED SUMMARY'!AB5</f>
        <v>46054</v>
      </c>
      <c r="AC4" s="135">
        <f>'REVISED SUMMARY'!AC5</f>
        <v>46082</v>
      </c>
      <c r="AD4" s="135">
        <f>'REVISED SUMMARY'!AD5</f>
        <v>46113</v>
      </c>
      <c r="AE4" s="135">
        <f>'REVISED SUMMARY'!AE5</f>
        <v>46143</v>
      </c>
      <c r="AF4" s="135">
        <f>'REVISED SUMMARY'!AF5</f>
        <v>46174</v>
      </c>
      <c r="AG4" s="135">
        <f>'REVISED SUMMARY'!AG5</f>
        <v>46204</v>
      </c>
      <c r="AH4" s="135">
        <f>'REVISED SUMMARY'!AH5</f>
        <v>46235</v>
      </c>
      <c r="AI4" s="135">
        <f>'REVISED SUMMARY'!AI5</f>
        <v>46266</v>
      </c>
      <c r="AJ4" s="135">
        <f>'REVISED SUMMARY'!AJ5</f>
        <v>46296</v>
      </c>
      <c r="AK4" s="135">
        <f>'REVISED SUMMARY'!AK5</f>
        <v>46327</v>
      </c>
      <c r="AL4" s="135">
        <f>'REVISED SUMMARY'!AL5</f>
        <v>46357</v>
      </c>
      <c r="AM4" s="135">
        <f>'REVISED SUMMARY'!AM5</f>
        <v>46388</v>
      </c>
    </row>
    <row r="5" spans="1:39" ht="15" customHeight="1" x14ac:dyDescent="0.25">
      <c r="A5" s="598"/>
      <c r="B5" s="94" t="s">
        <v>0</v>
      </c>
      <c r="C5" s="123">
        <f>'RES kWh ENTRY'!C158</f>
        <v>0</v>
      </c>
      <c r="D5" s="123">
        <f>'RES kWh ENTRY'!D158</f>
        <v>0</v>
      </c>
      <c r="E5" s="261">
        <f>'RES kWh ENTRY'!E158</f>
        <v>0</v>
      </c>
      <c r="F5" s="123">
        <f>'RES kWh ENTRY'!F158</f>
        <v>0</v>
      </c>
      <c r="G5" s="123">
        <f>'RES kWh ENTRY'!G158</f>
        <v>0</v>
      </c>
      <c r="H5" s="123">
        <f>'RES kWh ENTRY'!H158</f>
        <v>10947.688200895</v>
      </c>
      <c r="I5" s="123">
        <f>'RES kWh ENTRY'!I158</f>
        <v>5244.2306682913331</v>
      </c>
      <c r="J5" s="123">
        <f>'RES kWh ENTRY'!J158</f>
        <v>9413.6793942524164</v>
      </c>
      <c r="K5" s="123">
        <f>'RES kWh ENTRY'!K158</f>
        <v>4824.9775594974999</v>
      </c>
      <c r="L5" s="123">
        <f>'RES kWh ENTRY'!L158</f>
        <v>4379.0752803579999</v>
      </c>
      <c r="M5" s="123">
        <f>'RES kWh ENTRY'!M158</f>
        <v>2635.4399193185</v>
      </c>
      <c r="N5" s="123">
        <f>'RES kWh ENTRY'!N158</f>
        <v>3750.19561716725</v>
      </c>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row>
    <row r="6" spans="1:39" x14ac:dyDescent="0.25">
      <c r="A6" s="598"/>
      <c r="B6" s="146" t="s">
        <v>1</v>
      </c>
      <c r="C6" s="3">
        <f>'RES kWh ENTRY'!C159</f>
        <v>53231.027555655281</v>
      </c>
      <c r="D6" s="3">
        <f>'RES kWh ENTRY'!D159</f>
        <v>1455208.2811148325</v>
      </c>
      <c r="E6" s="3">
        <f>'RES kWh ENTRY'!E159</f>
        <v>1706154.0451420341</v>
      </c>
      <c r="F6" s="3">
        <f>'RES kWh ENTRY'!F159</f>
        <v>1622838.7073477402</v>
      </c>
      <c r="G6" s="3">
        <f>'RES kWh ENTRY'!G159</f>
        <v>2436930.930549595</v>
      </c>
      <c r="H6" s="3">
        <f>'RES kWh ENTRY'!H159</f>
        <v>2618512.7809555419</v>
      </c>
      <c r="I6" s="3">
        <f>'RES kWh ENTRY'!I159</f>
        <v>3101766.8158711297</v>
      </c>
      <c r="J6" s="3">
        <f>'RES kWh ENTRY'!J159</f>
        <v>2923665.6466290415</v>
      </c>
      <c r="K6" s="3">
        <f>'RES kWh ENTRY'!K159</f>
        <v>2562284.0634073373</v>
      </c>
      <c r="L6" s="3">
        <f>'RES kWh ENTRY'!L159</f>
        <v>2615253.4791611801</v>
      </c>
      <c r="M6" s="3">
        <f>'RES kWh ENTRY'!M159</f>
        <v>1963830.6834749577</v>
      </c>
      <c r="N6" s="3">
        <f>'RES kWh ENTRY'!N159</f>
        <v>5750964.4931978658</v>
      </c>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row>
    <row r="7" spans="1:39" x14ac:dyDescent="0.25">
      <c r="A7" s="598"/>
      <c r="B7" s="91" t="s">
        <v>2</v>
      </c>
      <c r="C7" s="3">
        <f>'RES kWh ENTRY'!C160</f>
        <v>0</v>
      </c>
      <c r="D7" s="3">
        <f>'RES kWh ENTRY'!D160</f>
        <v>0</v>
      </c>
      <c r="E7" s="3">
        <f>'RES kWh ENTRY'!E160</f>
        <v>0</v>
      </c>
      <c r="F7" s="3">
        <f>'RES kWh ENTRY'!F160</f>
        <v>0</v>
      </c>
      <c r="G7" s="3">
        <f>'RES kWh ENTRY'!G160</f>
        <v>0</v>
      </c>
      <c r="H7" s="3">
        <f>'RES kWh ENTRY'!H160</f>
        <v>0</v>
      </c>
      <c r="I7" s="3">
        <f>'RES kWh ENTRY'!I160</f>
        <v>0</v>
      </c>
      <c r="J7" s="3">
        <f>'RES kWh ENTRY'!J160</f>
        <v>0</v>
      </c>
      <c r="K7" s="3">
        <f>'RES kWh ENTRY'!K160</f>
        <v>0</v>
      </c>
      <c r="L7" s="3">
        <f>'RES kWh ENTRY'!L160</f>
        <v>0</v>
      </c>
      <c r="M7" s="3">
        <f>'RES kWh ENTRY'!M160</f>
        <v>0</v>
      </c>
      <c r="N7" s="3">
        <f>'RES kWh ENTRY'!N160</f>
        <v>0</v>
      </c>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row>
    <row r="8" spans="1:39" x14ac:dyDescent="0.25">
      <c r="A8" s="598"/>
      <c r="B8" s="91" t="s">
        <v>9</v>
      </c>
      <c r="C8" s="3">
        <f>'RES kWh ENTRY'!C161</f>
        <v>38853.351228153449</v>
      </c>
      <c r="D8" s="3">
        <f>'RES kWh ENTRY'!D161</f>
        <v>670196.70448922948</v>
      </c>
      <c r="E8" s="3">
        <f>'RES kWh ENTRY'!E161</f>
        <v>1541745.6809340946</v>
      </c>
      <c r="F8" s="3">
        <f>'RES kWh ENTRY'!F161</f>
        <v>838272.76688372495</v>
      </c>
      <c r="G8" s="3">
        <f>'RES kWh ENTRY'!G161</f>
        <v>1696852.2418873061</v>
      </c>
      <c r="H8" s="3">
        <f>'RES kWh ENTRY'!H161</f>
        <v>1514320.9364992117</v>
      </c>
      <c r="I8" s="3">
        <f>'RES kWh ENTRY'!I161</f>
        <v>1668346.9716320669</v>
      </c>
      <c r="J8" s="3">
        <f>'RES kWh ENTRY'!J161</f>
        <v>2090108.4268605853</v>
      </c>
      <c r="K8" s="3">
        <f>'RES kWh ENTRY'!K161</f>
        <v>1397459.4334401332</v>
      </c>
      <c r="L8" s="3">
        <f>'RES kWh ENTRY'!L161</f>
        <v>1351683.922269823</v>
      </c>
      <c r="M8" s="3">
        <f>'RES kWh ENTRY'!M161</f>
        <v>1019022.3470522419</v>
      </c>
      <c r="N8" s="3">
        <f>'RES kWh ENTRY'!N161</f>
        <v>3414580.6314851101</v>
      </c>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row>
    <row r="9" spans="1:39" x14ac:dyDescent="0.25">
      <c r="A9" s="598"/>
      <c r="B9" s="146" t="s">
        <v>3</v>
      </c>
      <c r="C9" s="3">
        <f>'RES kWh ENTRY'!C162</f>
        <v>0</v>
      </c>
      <c r="D9" s="3">
        <f>'RES kWh ENTRY'!D162</f>
        <v>0</v>
      </c>
      <c r="E9" s="3">
        <f>'RES kWh ENTRY'!E162</f>
        <v>0</v>
      </c>
      <c r="F9" s="3">
        <f>'RES kWh ENTRY'!F162</f>
        <v>0</v>
      </c>
      <c r="G9" s="3">
        <f>'RES kWh ENTRY'!G162</f>
        <v>32680.527570934668</v>
      </c>
      <c r="H9" s="3">
        <f>'RES kWh ENTRY'!H162</f>
        <v>36836.304642497955</v>
      </c>
      <c r="I9" s="3">
        <f>'RES kWh ENTRY'!I162</f>
        <v>30162.298751844781</v>
      </c>
      <c r="J9" s="3">
        <f>'RES kWh ENTRY'!J162</f>
        <v>678.03014461538453</v>
      </c>
      <c r="K9" s="3">
        <f>'RES kWh ENTRY'!K162</f>
        <v>62062.75447107284</v>
      </c>
      <c r="L9" s="3">
        <f>'RES kWh ENTRY'!L162</f>
        <v>91916.95920137818</v>
      </c>
      <c r="M9" s="3">
        <f>'RES kWh ENTRY'!M162</f>
        <v>88121.210950110559</v>
      </c>
      <c r="N9" s="3">
        <f>'RES kWh ENTRY'!N162</f>
        <v>73937.201692691378</v>
      </c>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row>
    <row r="10" spans="1:39" x14ac:dyDescent="0.25">
      <c r="A10" s="598"/>
      <c r="B10" s="91" t="s">
        <v>4</v>
      </c>
      <c r="C10" s="3">
        <f>'RES kWh ENTRY'!C163</f>
        <v>0</v>
      </c>
      <c r="D10" s="3">
        <f>'RES kWh ENTRY'!D163</f>
        <v>7383.288654450148</v>
      </c>
      <c r="E10" s="3">
        <f>'RES kWh ENTRY'!E163</f>
        <v>4935.4063757264075</v>
      </c>
      <c r="F10" s="3">
        <f>'RES kWh ENTRY'!F163</f>
        <v>15108.083585799486</v>
      </c>
      <c r="G10" s="3">
        <f>'RES kWh ENTRY'!G163</f>
        <v>3022.6886437681815</v>
      </c>
      <c r="H10" s="3">
        <f>'RES kWh ENTRY'!H163</f>
        <v>6088.0448114201909</v>
      </c>
      <c r="I10" s="3">
        <f>'RES kWh ENTRY'!I163</f>
        <v>6304.3246018817645</v>
      </c>
      <c r="J10" s="3">
        <f>'RES kWh ENTRY'!J163</f>
        <v>4177.2010897137379</v>
      </c>
      <c r="K10" s="3">
        <f>'RES kWh ENTRY'!K163</f>
        <v>22611.324676224576</v>
      </c>
      <c r="L10" s="3">
        <f>'RES kWh ENTRY'!L163</f>
        <v>6354.0452744246513</v>
      </c>
      <c r="M10" s="3">
        <f>'RES kWh ENTRY'!M163</f>
        <v>4938.4832116254966</v>
      </c>
      <c r="N10" s="3">
        <f>'RES kWh ENTRY'!N163</f>
        <v>16943.059475186335</v>
      </c>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row>
    <row r="11" spans="1:39" x14ac:dyDescent="0.25">
      <c r="A11" s="598"/>
      <c r="B11" s="91" t="s">
        <v>5</v>
      </c>
      <c r="C11" s="3">
        <f>'RES kWh ENTRY'!C164</f>
        <v>0</v>
      </c>
      <c r="D11" s="3">
        <f>'RES kWh ENTRY'!D164</f>
        <v>5197.3180000001958</v>
      </c>
      <c r="E11" s="3">
        <f>'RES kWh ENTRY'!E164</f>
        <v>4724.9040000001396</v>
      </c>
      <c r="F11" s="3">
        <f>'RES kWh ENTRY'!F164</f>
        <v>6527.274000000245</v>
      </c>
      <c r="G11" s="3">
        <f>'RES kWh ENTRY'!G164</f>
        <v>2503.2500000001032</v>
      </c>
      <c r="H11" s="3">
        <f>'RES kWh ENTRY'!H164</f>
        <v>7178.666000000193</v>
      </c>
      <c r="I11" s="3">
        <f>'RES kWh ENTRY'!I164</f>
        <v>6511.9420000002083</v>
      </c>
      <c r="J11" s="3">
        <f>'RES kWh ENTRY'!J164</f>
        <v>6834.678000000169</v>
      </c>
      <c r="K11" s="3">
        <f>'RES kWh ENTRY'!K164</f>
        <v>6118.4660000001659</v>
      </c>
      <c r="L11" s="3">
        <f>'RES kWh ENTRY'!L164</f>
        <v>6291.6740000002219</v>
      </c>
      <c r="M11" s="3">
        <f>'RES kWh ENTRY'!M164</f>
        <v>3459.7680000001142</v>
      </c>
      <c r="N11" s="3">
        <f>'RES kWh ENTRY'!N164</f>
        <v>9669.0120000003571</v>
      </c>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row>
    <row r="12" spans="1:39" x14ac:dyDescent="0.25">
      <c r="A12" s="598"/>
      <c r="B12" s="91" t="s">
        <v>6</v>
      </c>
      <c r="C12" s="3">
        <f>'RES kWh ENTRY'!C165</f>
        <v>0</v>
      </c>
      <c r="D12" s="3">
        <f>'RES kWh ENTRY'!D165</f>
        <v>0</v>
      </c>
      <c r="E12" s="3">
        <f>'RES kWh ENTRY'!E165</f>
        <v>0</v>
      </c>
      <c r="F12" s="3">
        <f>'RES kWh ENTRY'!F165</f>
        <v>0</v>
      </c>
      <c r="G12" s="3">
        <f>'RES kWh ENTRY'!G165</f>
        <v>0</v>
      </c>
      <c r="H12" s="3">
        <f>'RES kWh ENTRY'!H165</f>
        <v>0</v>
      </c>
      <c r="I12" s="3">
        <f>'RES kWh ENTRY'!I165</f>
        <v>0</v>
      </c>
      <c r="J12" s="3">
        <f>'RES kWh ENTRY'!J165</f>
        <v>0</v>
      </c>
      <c r="K12" s="3">
        <f>'RES kWh ENTRY'!K165</f>
        <v>0</v>
      </c>
      <c r="L12" s="3">
        <f>'RES kWh ENTRY'!L165</f>
        <v>0</v>
      </c>
      <c r="M12" s="3">
        <f>'RES kWh ENTRY'!M165</f>
        <v>0</v>
      </c>
      <c r="N12" s="3">
        <f>'RES kWh ENTRY'!N165</f>
        <v>0</v>
      </c>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row>
    <row r="13" spans="1:39" x14ac:dyDescent="0.25">
      <c r="A13" s="598"/>
      <c r="B13" s="91" t="s">
        <v>7</v>
      </c>
      <c r="C13" s="3">
        <f>'RES kWh ENTRY'!C166</f>
        <v>0</v>
      </c>
      <c r="D13" s="3">
        <f>'RES kWh ENTRY'!D166</f>
        <v>0</v>
      </c>
      <c r="E13" s="3">
        <f>'RES kWh ENTRY'!E166</f>
        <v>0</v>
      </c>
      <c r="F13" s="3">
        <f>'RES kWh ENTRY'!F166</f>
        <v>0</v>
      </c>
      <c r="G13" s="3">
        <f>'RES kWh ENTRY'!G166</f>
        <v>0</v>
      </c>
      <c r="H13" s="3">
        <f>'RES kWh ENTRY'!H166</f>
        <v>0</v>
      </c>
      <c r="I13" s="3">
        <f>'RES kWh ENTRY'!I166</f>
        <v>0</v>
      </c>
      <c r="J13" s="3">
        <f>'RES kWh ENTRY'!J166</f>
        <v>0</v>
      </c>
      <c r="K13" s="3">
        <f>'RES kWh ENTRY'!K166</f>
        <v>0</v>
      </c>
      <c r="L13" s="3">
        <f>'RES kWh ENTRY'!L166</f>
        <v>0</v>
      </c>
      <c r="M13" s="3">
        <f>'RES kWh ENTRY'!M166</f>
        <v>0</v>
      </c>
      <c r="N13" s="3">
        <f>'RES kWh ENTRY'!N166</f>
        <v>0</v>
      </c>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row>
    <row r="14" spans="1:39" x14ac:dyDescent="0.25">
      <c r="A14" s="598"/>
      <c r="B14" s="91" t="s">
        <v>8</v>
      </c>
      <c r="C14" s="3">
        <f>'RES kWh ENTRY'!C167</f>
        <v>0</v>
      </c>
      <c r="D14" s="3">
        <f>'RES kWh ENTRY'!D167</f>
        <v>11179.602821211029</v>
      </c>
      <c r="E14" s="3">
        <f>'RES kWh ENTRY'!E167</f>
        <v>18883.909057274192</v>
      </c>
      <c r="F14" s="3">
        <f>'RES kWh ENTRY'!F167</f>
        <v>12756.623085203095</v>
      </c>
      <c r="G14" s="3">
        <f>'RES kWh ENTRY'!G167</f>
        <v>2535.6861851410586</v>
      </c>
      <c r="H14" s="3">
        <f>'RES kWh ENTRY'!H167</f>
        <v>26195.29816886405</v>
      </c>
      <c r="I14" s="3">
        <f>'RES kWh ENTRY'!I167</f>
        <v>14379.904726198534</v>
      </c>
      <c r="J14" s="3">
        <f>'RES kWh ENTRY'!J167</f>
        <v>18337.105361510457</v>
      </c>
      <c r="K14" s="3">
        <f>'RES kWh ENTRY'!K167</f>
        <v>3015.5968413348223</v>
      </c>
      <c r="L14" s="3">
        <f>'RES kWh ENTRY'!L167</f>
        <v>10171.870212811984</v>
      </c>
      <c r="M14" s="3">
        <f>'RES kWh ENTRY'!M167</f>
        <v>13625.977625318348</v>
      </c>
      <c r="N14" s="3">
        <f>'RES kWh ENTRY'!N167</f>
        <v>39379.249301090909</v>
      </c>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row>
    <row r="15" spans="1:39" ht="15.75" thickBot="1" x14ac:dyDescent="0.3">
      <c r="A15" s="598"/>
      <c r="B15" s="147" t="s">
        <v>41</v>
      </c>
      <c r="C15" s="142">
        <f>'RES kWh ENTRY'!C168</f>
        <v>0</v>
      </c>
      <c r="D15" s="142">
        <f>'RES kWh ENTRY'!D168</f>
        <v>0</v>
      </c>
      <c r="E15" s="142">
        <f>'RES kWh ENTRY'!E168</f>
        <v>0</v>
      </c>
      <c r="F15" s="142">
        <f>'RES kWh ENTRY'!F168</f>
        <v>0</v>
      </c>
      <c r="G15" s="142">
        <f>'RES kWh ENTRY'!G168</f>
        <v>0</v>
      </c>
      <c r="H15" s="142">
        <f>'RES kWh ENTRY'!H168</f>
        <v>0</v>
      </c>
      <c r="I15" s="142">
        <f>'RES kWh ENTRY'!I168</f>
        <v>0</v>
      </c>
      <c r="J15" s="142">
        <f>'RES kWh ENTRY'!J168</f>
        <v>0</v>
      </c>
      <c r="K15" s="142">
        <f>'RES kWh ENTRY'!K168</f>
        <v>0</v>
      </c>
      <c r="L15" s="142">
        <f>'RES kWh ENTRY'!L168</f>
        <v>0</v>
      </c>
      <c r="M15" s="142">
        <f>'RES kWh ENTRY'!M168</f>
        <v>0</v>
      </c>
      <c r="N15" s="142">
        <f>'RES kWh ENTRY'!N168</f>
        <v>0</v>
      </c>
      <c r="O15" s="143"/>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row>
    <row r="16" spans="1:39" ht="15.75" thickBot="1" x14ac:dyDescent="0.3">
      <c r="A16" s="599"/>
      <c r="B16" s="148" t="s">
        <v>24</v>
      </c>
      <c r="C16" s="126">
        <f>SUM(C5:C15)</f>
        <v>92084.37878380873</v>
      </c>
      <c r="D16" s="126">
        <f t="shared" ref="D16:AM16" si="1">SUM(D5:D15)</f>
        <v>2149165.1950797229</v>
      </c>
      <c r="E16" s="126">
        <f t="shared" si="1"/>
        <v>3276443.9455091292</v>
      </c>
      <c r="F16" s="126">
        <f t="shared" si="1"/>
        <v>2495503.4549024682</v>
      </c>
      <c r="G16" s="126">
        <f t="shared" si="1"/>
        <v>4174525.3248367449</v>
      </c>
      <c r="H16" s="126">
        <f t="shared" si="1"/>
        <v>4220079.7192784306</v>
      </c>
      <c r="I16" s="126">
        <f t="shared" si="1"/>
        <v>4832716.4882514141</v>
      </c>
      <c r="J16" s="126">
        <f t="shared" si="1"/>
        <v>5053214.7674797187</v>
      </c>
      <c r="K16" s="126">
        <f t="shared" si="1"/>
        <v>4058376.6163956001</v>
      </c>
      <c r="L16" s="126">
        <f t="shared" si="1"/>
        <v>4086051.0253999764</v>
      </c>
      <c r="M16" s="126">
        <f t="shared" si="1"/>
        <v>3095633.9102335726</v>
      </c>
      <c r="N16" s="126">
        <f t="shared" si="1"/>
        <v>9309223.8427691124</v>
      </c>
      <c r="O16" s="192">
        <f t="shared" si="1"/>
        <v>0</v>
      </c>
      <c r="P16" s="192">
        <f t="shared" si="1"/>
        <v>0</v>
      </c>
      <c r="Q16" s="192">
        <f t="shared" si="1"/>
        <v>0</v>
      </c>
      <c r="R16" s="192">
        <f t="shared" si="1"/>
        <v>0</v>
      </c>
      <c r="S16" s="192">
        <f t="shared" si="1"/>
        <v>0</v>
      </c>
      <c r="T16" s="192">
        <f t="shared" si="1"/>
        <v>0</v>
      </c>
      <c r="U16" s="192">
        <f t="shared" si="1"/>
        <v>0</v>
      </c>
      <c r="V16" s="192">
        <f t="shared" si="1"/>
        <v>0</v>
      </c>
      <c r="W16" s="192">
        <f t="shared" si="1"/>
        <v>0</v>
      </c>
      <c r="X16" s="192">
        <f t="shared" si="1"/>
        <v>0</v>
      </c>
      <c r="Y16" s="192">
        <f t="shared" si="1"/>
        <v>0</v>
      </c>
      <c r="Z16" s="192">
        <f t="shared" si="1"/>
        <v>0</v>
      </c>
      <c r="AA16" s="192">
        <f t="shared" si="1"/>
        <v>0</v>
      </c>
      <c r="AB16" s="192">
        <f t="shared" si="1"/>
        <v>0</v>
      </c>
      <c r="AC16" s="192">
        <f t="shared" si="1"/>
        <v>0</v>
      </c>
      <c r="AD16" s="192">
        <f t="shared" si="1"/>
        <v>0</v>
      </c>
      <c r="AE16" s="192">
        <f t="shared" si="1"/>
        <v>0</v>
      </c>
      <c r="AF16" s="192">
        <f t="shared" si="1"/>
        <v>0</v>
      </c>
      <c r="AG16" s="192">
        <f t="shared" si="1"/>
        <v>0</v>
      </c>
      <c r="AH16" s="192">
        <f t="shared" si="1"/>
        <v>0</v>
      </c>
      <c r="AI16" s="192">
        <f t="shared" si="1"/>
        <v>0</v>
      </c>
      <c r="AJ16" s="192">
        <f t="shared" si="1"/>
        <v>0</v>
      </c>
      <c r="AK16" s="192">
        <f t="shared" si="1"/>
        <v>0</v>
      </c>
      <c r="AL16" s="192">
        <f t="shared" si="1"/>
        <v>0</v>
      </c>
      <c r="AM16" s="192">
        <f t="shared" si="1"/>
        <v>0</v>
      </c>
    </row>
    <row r="17" spans="1:41" ht="15.75" thickBot="1" x14ac:dyDescent="0.3">
      <c r="A17" s="238"/>
      <c r="B17" s="119"/>
      <c r="C17" s="314"/>
      <c r="D17" s="314"/>
      <c r="E17" s="314"/>
      <c r="F17" s="314"/>
      <c r="G17" s="314"/>
      <c r="H17" s="314"/>
      <c r="I17" s="314"/>
      <c r="J17" s="314"/>
      <c r="K17" s="314"/>
      <c r="L17" s="314"/>
      <c r="M17" s="314"/>
      <c r="N17" s="314"/>
      <c r="O17" s="314"/>
      <c r="P17" s="314"/>
      <c r="Q17" s="314"/>
      <c r="R17" s="314"/>
      <c r="S17" s="314"/>
      <c r="T17" s="314"/>
      <c r="U17" s="313"/>
      <c r="V17" s="313"/>
      <c r="W17" s="314"/>
      <c r="X17" s="313"/>
      <c r="Y17" s="313"/>
      <c r="Z17" s="314"/>
      <c r="AA17" s="313"/>
      <c r="AB17" s="313"/>
      <c r="AC17" s="314"/>
      <c r="AD17" s="313"/>
      <c r="AE17" s="119"/>
      <c r="AF17" s="121"/>
      <c r="AG17" s="119"/>
      <c r="AH17" s="119"/>
      <c r="AI17" s="121"/>
      <c r="AJ17" s="119"/>
      <c r="AK17" s="119"/>
      <c r="AL17" s="121"/>
      <c r="AM17" s="119"/>
    </row>
    <row r="18" spans="1:41" ht="16.5" thickTop="1" thickBot="1" x14ac:dyDescent="0.3">
      <c r="A18" s="120"/>
      <c r="B18" s="349" t="s">
        <v>228</v>
      </c>
      <c r="C18" s="440">
        <f>'RES kWh ENTRY'!C72</f>
        <v>586557.21416531468</v>
      </c>
      <c r="D18" s="350" t="s">
        <v>231</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row>
    <row r="19" spans="1:41" ht="16.5" thickBot="1" x14ac:dyDescent="0.3">
      <c r="A19" s="600" t="s">
        <v>14</v>
      </c>
      <c r="B19" s="145" t="s">
        <v>10</v>
      </c>
      <c r="C19" s="340">
        <f>C$4</f>
        <v>45292</v>
      </c>
      <c r="D19" s="135">
        <f t="shared" ref="D19:AM19" si="2">D$4</f>
        <v>45323</v>
      </c>
      <c r="E19" s="135">
        <f t="shared" si="2"/>
        <v>45352</v>
      </c>
      <c r="F19" s="135">
        <f t="shared" si="2"/>
        <v>45383</v>
      </c>
      <c r="G19" s="135">
        <f t="shared" si="2"/>
        <v>45413</v>
      </c>
      <c r="H19" s="135">
        <f t="shared" si="2"/>
        <v>45444</v>
      </c>
      <c r="I19" s="135">
        <f t="shared" si="2"/>
        <v>45474</v>
      </c>
      <c r="J19" s="135">
        <f t="shared" si="2"/>
        <v>45505</v>
      </c>
      <c r="K19" s="135">
        <f t="shared" si="2"/>
        <v>45536</v>
      </c>
      <c r="L19" s="135">
        <f t="shared" si="2"/>
        <v>45566</v>
      </c>
      <c r="M19" s="135">
        <f t="shared" si="2"/>
        <v>45597</v>
      </c>
      <c r="N19" s="135">
        <f t="shared" si="2"/>
        <v>45627</v>
      </c>
      <c r="O19" s="135">
        <f t="shared" si="2"/>
        <v>45658</v>
      </c>
      <c r="P19" s="135">
        <f t="shared" si="2"/>
        <v>45689</v>
      </c>
      <c r="Q19" s="135">
        <f t="shared" si="2"/>
        <v>45717</v>
      </c>
      <c r="R19" s="135">
        <f t="shared" si="2"/>
        <v>45748</v>
      </c>
      <c r="S19" s="135">
        <f t="shared" si="2"/>
        <v>45778</v>
      </c>
      <c r="T19" s="135">
        <f t="shared" si="2"/>
        <v>45809</v>
      </c>
      <c r="U19" s="135">
        <f t="shared" si="2"/>
        <v>45839</v>
      </c>
      <c r="V19" s="135">
        <f t="shared" si="2"/>
        <v>45870</v>
      </c>
      <c r="W19" s="135">
        <f t="shared" si="2"/>
        <v>45901</v>
      </c>
      <c r="X19" s="135">
        <f t="shared" si="2"/>
        <v>45931</v>
      </c>
      <c r="Y19" s="135">
        <f t="shared" si="2"/>
        <v>45962</v>
      </c>
      <c r="Z19" s="135">
        <f t="shared" si="2"/>
        <v>45992</v>
      </c>
      <c r="AA19" s="135">
        <f t="shared" si="2"/>
        <v>46023</v>
      </c>
      <c r="AB19" s="135">
        <f t="shared" si="2"/>
        <v>46054</v>
      </c>
      <c r="AC19" s="135">
        <f t="shared" si="2"/>
        <v>46082</v>
      </c>
      <c r="AD19" s="135">
        <f t="shared" si="2"/>
        <v>46113</v>
      </c>
      <c r="AE19" s="135">
        <f t="shared" si="2"/>
        <v>46143</v>
      </c>
      <c r="AF19" s="135">
        <f t="shared" si="2"/>
        <v>46174</v>
      </c>
      <c r="AG19" s="135">
        <f t="shared" si="2"/>
        <v>46204</v>
      </c>
      <c r="AH19" s="135">
        <f t="shared" si="2"/>
        <v>46235</v>
      </c>
      <c r="AI19" s="135">
        <f t="shared" si="2"/>
        <v>46266</v>
      </c>
      <c r="AJ19" s="135">
        <f t="shared" si="2"/>
        <v>46296</v>
      </c>
      <c r="AK19" s="135">
        <f t="shared" si="2"/>
        <v>46327</v>
      </c>
      <c r="AL19" s="135">
        <f t="shared" si="2"/>
        <v>46357</v>
      </c>
      <c r="AM19" s="135">
        <f t="shared" si="2"/>
        <v>46388</v>
      </c>
    </row>
    <row r="20" spans="1:41" ht="15" customHeight="1" thickBot="1" x14ac:dyDescent="0.3">
      <c r="A20" s="601"/>
      <c r="B20" s="91" t="str">
        <f t="shared" ref="B20:C31" si="3">B5</f>
        <v>Building Shell</v>
      </c>
      <c r="C20" s="311">
        <f>C5</f>
        <v>0</v>
      </c>
      <c r="D20" s="3">
        <f>IF(SUM($C$16:$N$16)=0,0,C20+D5)</f>
        <v>0</v>
      </c>
      <c r="E20" s="3">
        <f t="shared" ref="E20:AM20" si="4">IF(SUM($C$16:$N$16)=0,0,D20+E5)</f>
        <v>0</v>
      </c>
      <c r="F20" s="3">
        <f t="shared" si="4"/>
        <v>0</v>
      </c>
      <c r="G20" s="3">
        <f t="shared" si="4"/>
        <v>0</v>
      </c>
      <c r="H20" s="3">
        <f t="shared" si="4"/>
        <v>10947.688200895</v>
      </c>
      <c r="I20" s="3">
        <f t="shared" si="4"/>
        <v>16191.918869186333</v>
      </c>
      <c r="J20" s="3">
        <f t="shared" si="4"/>
        <v>25605.598263438747</v>
      </c>
      <c r="K20" s="3">
        <f t="shared" si="4"/>
        <v>30430.575822936247</v>
      </c>
      <c r="L20" s="3">
        <f t="shared" si="4"/>
        <v>34809.651103294251</v>
      </c>
      <c r="M20" s="3">
        <f t="shared" si="4"/>
        <v>37445.091022612753</v>
      </c>
      <c r="N20" s="3">
        <f t="shared" si="4"/>
        <v>41195.286639780003</v>
      </c>
      <c r="O20" s="92">
        <f t="shared" si="4"/>
        <v>41195.286639780003</v>
      </c>
      <c r="P20" s="3">
        <f t="shared" si="4"/>
        <v>41195.286639780003</v>
      </c>
      <c r="Q20" s="3">
        <f t="shared" si="4"/>
        <v>41195.286639780003</v>
      </c>
      <c r="R20" s="3">
        <f t="shared" si="4"/>
        <v>41195.286639780003</v>
      </c>
      <c r="S20" s="3">
        <f t="shared" si="4"/>
        <v>41195.286639780003</v>
      </c>
      <c r="T20" s="3">
        <f t="shared" si="4"/>
        <v>41195.286639780003</v>
      </c>
      <c r="U20" s="3">
        <f t="shared" si="4"/>
        <v>41195.286639780003</v>
      </c>
      <c r="V20" s="3">
        <f t="shared" si="4"/>
        <v>41195.286639780003</v>
      </c>
      <c r="W20" s="3">
        <f t="shared" si="4"/>
        <v>41195.286639780003</v>
      </c>
      <c r="X20" s="3">
        <f t="shared" si="4"/>
        <v>41195.286639780003</v>
      </c>
      <c r="Y20" s="3">
        <f t="shared" si="4"/>
        <v>41195.286639780003</v>
      </c>
      <c r="Z20" s="3">
        <f t="shared" si="4"/>
        <v>41195.286639780003</v>
      </c>
      <c r="AA20" s="3">
        <f t="shared" si="4"/>
        <v>41195.286639780003</v>
      </c>
      <c r="AB20" s="3">
        <f t="shared" si="4"/>
        <v>41195.286639780003</v>
      </c>
      <c r="AC20" s="3">
        <f t="shared" si="4"/>
        <v>41195.286639780003</v>
      </c>
      <c r="AD20" s="3">
        <f t="shared" si="4"/>
        <v>41195.286639780003</v>
      </c>
      <c r="AE20" s="3">
        <f t="shared" si="4"/>
        <v>41195.286639780003</v>
      </c>
      <c r="AF20" s="3">
        <f t="shared" si="4"/>
        <v>41195.286639780003</v>
      </c>
      <c r="AG20" s="3">
        <f t="shared" si="4"/>
        <v>41195.286639780003</v>
      </c>
      <c r="AH20" s="3">
        <f t="shared" si="4"/>
        <v>41195.286639780003</v>
      </c>
      <c r="AI20" s="3">
        <f t="shared" si="4"/>
        <v>41195.286639780003</v>
      </c>
      <c r="AJ20" s="3">
        <f t="shared" si="4"/>
        <v>41195.286639780003</v>
      </c>
      <c r="AK20" s="3">
        <f t="shared" si="4"/>
        <v>41195.286639780003</v>
      </c>
      <c r="AL20" s="3">
        <f t="shared" si="4"/>
        <v>41195.286639780003</v>
      </c>
      <c r="AM20" s="3">
        <f t="shared" si="4"/>
        <v>41195.286639780003</v>
      </c>
      <c r="AO20" s="262"/>
    </row>
    <row r="21" spans="1:41" ht="16.5" thickTop="1" thickBot="1" x14ac:dyDescent="0.3">
      <c r="A21" s="601"/>
      <c r="B21" s="345" t="str">
        <f t="shared" si="3"/>
        <v>Cooling</v>
      </c>
      <c r="C21" s="351">
        <f>C6+C18</f>
        <v>639788.24172097002</v>
      </c>
      <c r="D21" s="10">
        <f t="shared" ref="D21:D30" si="5">IF(SUM($C$16:$N$16)=0,0,C21+D6)</f>
        <v>2094996.5228358025</v>
      </c>
      <c r="E21" s="3">
        <f t="shared" ref="E21:AM21" si="6">IF(SUM($C$16:$N$16)=0,0,D21+E6)</f>
        <v>3801150.5679778364</v>
      </c>
      <c r="F21" s="3">
        <f t="shared" si="6"/>
        <v>5423989.2753255768</v>
      </c>
      <c r="G21" s="3">
        <f t="shared" si="6"/>
        <v>7860920.2058751713</v>
      </c>
      <c r="H21" s="3">
        <f t="shared" si="6"/>
        <v>10479432.986830713</v>
      </c>
      <c r="I21" s="3">
        <f t="shared" si="6"/>
        <v>13581199.802701842</v>
      </c>
      <c r="J21" s="3">
        <f t="shared" si="6"/>
        <v>16504865.449330883</v>
      </c>
      <c r="K21" s="3">
        <f t="shared" si="6"/>
        <v>19067149.51273822</v>
      </c>
      <c r="L21" s="3">
        <f t="shared" si="6"/>
        <v>21682402.991899401</v>
      </c>
      <c r="M21" s="3">
        <f t="shared" si="6"/>
        <v>23646233.675374359</v>
      </c>
      <c r="N21" s="3">
        <f t="shared" si="6"/>
        <v>29397198.168572225</v>
      </c>
      <c r="O21" s="3">
        <f t="shared" si="6"/>
        <v>29397198.168572225</v>
      </c>
      <c r="P21" s="3">
        <f t="shared" si="6"/>
        <v>29397198.168572225</v>
      </c>
      <c r="Q21" s="3">
        <f t="shared" si="6"/>
        <v>29397198.168572225</v>
      </c>
      <c r="R21" s="3">
        <f t="shared" si="6"/>
        <v>29397198.168572225</v>
      </c>
      <c r="S21" s="3">
        <f t="shared" si="6"/>
        <v>29397198.168572225</v>
      </c>
      <c r="T21" s="3">
        <f t="shared" si="6"/>
        <v>29397198.168572225</v>
      </c>
      <c r="U21" s="3">
        <f t="shared" si="6"/>
        <v>29397198.168572225</v>
      </c>
      <c r="V21" s="3">
        <f t="shared" si="6"/>
        <v>29397198.168572225</v>
      </c>
      <c r="W21" s="3">
        <f t="shared" si="6"/>
        <v>29397198.168572225</v>
      </c>
      <c r="X21" s="3">
        <f t="shared" si="6"/>
        <v>29397198.168572225</v>
      </c>
      <c r="Y21" s="3">
        <f t="shared" si="6"/>
        <v>29397198.168572225</v>
      </c>
      <c r="Z21" s="3">
        <f t="shared" si="6"/>
        <v>29397198.168572225</v>
      </c>
      <c r="AA21" s="3">
        <f t="shared" si="6"/>
        <v>29397198.168572225</v>
      </c>
      <c r="AB21" s="3">
        <f t="shared" si="6"/>
        <v>29397198.168572225</v>
      </c>
      <c r="AC21" s="3">
        <f t="shared" si="6"/>
        <v>29397198.168572225</v>
      </c>
      <c r="AD21" s="3">
        <f t="shared" si="6"/>
        <v>29397198.168572225</v>
      </c>
      <c r="AE21" s="3">
        <f t="shared" si="6"/>
        <v>29397198.168572225</v>
      </c>
      <c r="AF21" s="3">
        <f t="shared" si="6"/>
        <v>29397198.168572225</v>
      </c>
      <c r="AG21" s="3">
        <f t="shared" si="6"/>
        <v>29397198.168572225</v>
      </c>
      <c r="AH21" s="3">
        <f t="shared" si="6"/>
        <v>29397198.168572225</v>
      </c>
      <c r="AI21" s="3">
        <f t="shared" si="6"/>
        <v>29397198.168572225</v>
      </c>
      <c r="AJ21" s="3">
        <f t="shared" si="6"/>
        <v>29397198.168572225</v>
      </c>
      <c r="AK21" s="3">
        <f t="shared" si="6"/>
        <v>29397198.168572225</v>
      </c>
      <c r="AL21" s="3">
        <f t="shared" si="6"/>
        <v>29397198.168572225</v>
      </c>
      <c r="AM21" s="3">
        <f t="shared" si="6"/>
        <v>29397198.168572225</v>
      </c>
    </row>
    <row r="22" spans="1:41" ht="15.75" thickTop="1" x14ac:dyDescent="0.25">
      <c r="A22" s="601"/>
      <c r="B22" s="91" t="str">
        <f t="shared" si="3"/>
        <v>Freezer</v>
      </c>
      <c r="C22" s="123">
        <f t="shared" si="3"/>
        <v>0</v>
      </c>
      <c r="D22" s="3">
        <f t="shared" si="5"/>
        <v>0</v>
      </c>
      <c r="E22" s="3">
        <f t="shared" ref="E22:AM22" si="7">IF(SUM($C$16:$N$16)=0,0,D22+E7)</f>
        <v>0</v>
      </c>
      <c r="F22" s="3">
        <f t="shared" si="7"/>
        <v>0</v>
      </c>
      <c r="G22" s="3">
        <f t="shared" si="7"/>
        <v>0</v>
      </c>
      <c r="H22" s="3">
        <f t="shared" si="7"/>
        <v>0</v>
      </c>
      <c r="I22" s="3">
        <f t="shared" si="7"/>
        <v>0</v>
      </c>
      <c r="J22" s="3">
        <f t="shared" si="7"/>
        <v>0</v>
      </c>
      <c r="K22" s="3">
        <f t="shared" si="7"/>
        <v>0</v>
      </c>
      <c r="L22" s="3">
        <f t="shared" si="7"/>
        <v>0</v>
      </c>
      <c r="M22" s="3">
        <f t="shared" si="7"/>
        <v>0</v>
      </c>
      <c r="N22" s="3">
        <f t="shared" si="7"/>
        <v>0</v>
      </c>
      <c r="O22" s="3">
        <f t="shared" si="7"/>
        <v>0</v>
      </c>
      <c r="P22" s="3">
        <f t="shared" si="7"/>
        <v>0</v>
      </c>
      <c r="Q22" s="3">
        <f t="shared" si="7"/>
        <v>0</v>
      </c>
      <c r="R22" s="3">
        <f t="shared" si="7"/>
        <v>0</v>
      </c>
      <c r="S22" s="3">
        <f t="shared" si="7"/>
        <v>0</v>
      </c>
      <c r="T22" s="3">
        <f t="shared" si="7"/>
        <v>0</v>
      </c>
      <c r="U22" s="3">
        <f t="shared" si="7"/>
        <v>0</v>
      </c>
      <c r="V22" s="3">
        <f t="shared" si="7"/>
        <v>0</v>
      </c>
      <c r="W22" s="3">
        <f t="shared" si="7"/>
        <v>0</v>
      </c>
      <c r="X22" s="3">
        <f t="shared" si="7"/>
        <v>0</v>
      </c>
      <c r="Y22" s="3">
        <f t="shared" si="7"/>
        <v>0</v>
      </c>
      <c r="Z22" s="3">
        <f t="shared" si="7"/>
        <v>0</v>
      </c>
      <c r="AA22" s="3">
        <f t="shared" si="7"/>
        <v>0</v>
      </c>
      <c r="AB22" s="3">
        <f t="shared" si="7"/>
        <v>0</v>
      </c>
      <c r="AC22" s="3">
        <f t="shared" si="7"/>
        <v>0</v>
      </c>
      <c r="AD22" s="3">
        <f t="shared" si="7"/>
        <v>0</v>
      </c>
      <c r="AE22" s="3">
        <f t="shared" si="7"/>
        <v>0</v>
      </c>
      <c r="AF22" s="3">
        <f t="shared" si="7"/>
        <v>0</v>
      </c>
      <c r="AG22" s="3">
        <f t="shared" si="7"/>
        <v>0</v>
      </c>
      <c r="AH22" s="3">
        <f t="shared" si="7"/>
        <v>0</v>
      </c>
      <c r="AI22" s="3">
        <f t="shared" si="7"/>
        <v>0</v>
      </c>
      <c r="AJ22" s="3">
        <f t="shared" si="7"/>
        <v>0</v>
      </c>
      <c r="AK22" s="3">
        <f t="shared" si="7"/>
        <v>0</v>
      </c>
      <c r="AL22" s="3">
        <f t="shared" si="7"/>
        <v>0</v>
      </c>
      <c r="AM22" s="3">
        <f t="shared" si="7"/>
        <v>0</v>
      </c>
    </row>
    <row r="23" spans="1:41" x14ac:dyDescent="0.25">
      <c r="A23" s="601"/>
      <c r="B23" s="91" t="str">
        <f t="shared" si="3"/>
        <v>Heating</v>
      </c>
      <c r="C23" s="3">
        <f t="shared" si="3"/>
        <v>38853.351228153449</v>
      </c>
      <c r="D23" s="3">
        <f t="shared" si="5"/>
        <v>709050.05571738293</v>
      </c>
      <c r="E23" s="3">
        <f t="shared" ref="E23:AM23" si="8">IF(SUM($C$16:$N$16)=0,0,D23+E8)</f>
        <v>2250795.7366514774</v>
      </c>
      <c r="F23" s="3">
        <f t="shared" si="8"/>
        <v>3089068.5035352022</v>
      </c>
      <c r="G23" s="3">
        <f t="shared" si="8"/>
        <v>4785920.7454225086</v>
      </c>
      <c r="H23" s="3">
        <f t="shared" si="8"/>
        <v>6300241.6819217205</v>
      </c>
      <c r="I23" s="3">
        <f t="shared" si="8"/>
        <v>7968588.6535537876</v>
      </c>
      <c r="J23" s="3">
        <f t="shared" si="8"/>
        <v>10058697.080414373</v>
      </c>
      <c r="K23" s="3">
        <f t="shared" si="8"/>
        <v>11456156.513854507</v>
      </c>
      <c r="L23" s="3">
        <f t="shared" si="8"/>
        <v>12807840.43612433</v>
      </c>
      <c r="M23" s="3">
        <f t="shared" si="8"/>
        <v>13826862.783176573</v>
      </c>
      <c r="N23" s="339">
        <f t="shared" si="8"/>
        <v>17241443.414661683</v>
      </c>
      <c r="O23" s="339">
        <f t="shared" si="8"/>
        <v>17241443.414661683</v>
      </c>
      <c r="P23" s="3">
        <f t="shared" si="8"/>
        <v>17241443.414661683</v>
      </c>
      <c r="Q23" s="3">
        <f t="shared" si="8"/>
        <v>17241443.414661683</v>
      </c>
      <c r="R23" s="3">
        <f t="shared" si="8"/>
        <v>17241443.414661683</v>
      </c>
      <c r="S23" s="3">
        <f t="shared" si="8"/>
        <v>17241443.414661683</v>
      </c>
      <c r="T23" s="3">
        <f t="shared" si="8"/>
        <v>17241443.414661683</v>
      </c>
      <c r="U23" s="3">
        <f t="shared" si="8"/>
        <v>17241443.414661683</v>
      </c>
      <c r="V23" s="3">
        <f t="shared" si="8"/>
        <v>17241443.414661683</v>
      </c>
      <c r="W23" s="3">
        <f t="shared" si="8"/>
        <v>17241443.414661683</v>
      </c>
      <c r="X23" s="3">
        <f t="shared" si="8"/>
        <v>17241443.414661683</v>
      </c>
      <c r="Y23" s="3">
        <f t="shared" si="8"/>
        <v>17241443.414661683</v>
      </c>
      <c r="Z23" s="3">
        <f t="shared" si="8"/>
        <v>17241443.414661683</v>
      </c>
      <c r="AA23" s="3">
        <f t="shared" si="8"/>
        <v>17241443.414661683</v>
      </c>
      <c r="AB23" s="3">
        <f t="shared" si="8"/>
        <v>17241443.414661683</v>
      </c>
      <c r="AC23" s="3">
        <f t="shared" si="8"/>
        <v>17241443.414661683</v>
      </c>
      <c r="AD23" s="3">
        <f t="shared" si="8"/>
        <v>17241443.414661683</v>
      </c>
      <c r="AE23" s="3">
        <f t="shared" si="8"/>
        <v>17241443.414661683</v>
      </c>
      <c r="AF23" s="3">
        <f t="shared" si="8"/>
        <v>17241443.414661683</v>
      </c>
      <c r="AG23" s="3">
        <f t="shared" si="8"/>
        <v>17241443.414661683</v>
      </c>
      <c r="AH23" s="3">
        <f t="shared" si="8"/>
        <v>17241443.414661683</v>
      </c>
      <c r="AI23" s="3">
        <f t="shared" si="8"/>
        <v>17241443.414661683</v>
      </c>
      <c r="AJ23" s="3">
        <f t="shared" si="8"/>
        <v>17241443.414661683</v>
      </c>
      <c r="AK23" s="3">
        <f t="shared" si="8"/>
        <v>17241443.414661683</v>
      </c>
      <c r="AL23" s="3">
        <f t="shared" si="8"/>
        <v>17241443.414661683</v>
      </c>
      <c r="AM23" s="3">
        <f t="shared" si="8"/>
        <v>17241443.414661683</v>
      </c>
    </row>
    <row r="24" spans="1:41" x14ac:dyDescent="0.25">
      <c r="A24" s="601"/>
      <c r="B24" s="146" t="str">
        <f t="shared" si="3"/>
        <v>HVAC</v>
      </c>
      <c r="C24" s="3">
        <f t="shared" si="3"/>
        <v>0</v>
      </c>
      <c r="D24" s="3">
        <f t="shared" si="5"/>
        <v>0</v>
      </c>
      <c r="E24" s="3">
        <f t="shared" ref="E24:AM24" si="9">IF(SUM($C$16:$N$16)=0,0,D24+E9)</f>
        <v>0</v>
      </c>
      <c r="F24" s="3">
        <f t="shared" si="9"/>
        <v>0</v>
      </c>
      <c r="G24" s="3">
        <f t="shared" si="9"/>
        <v>32680.527570934668</v>
      </c>
      <c r="H24" s="3">
        <f t="shared" si="9"/>
        <v>69516.832213432615</v>
      </c>
      <c r="I24" s="3">
        <f t="shared" si="9"/>
        <v>99679.130965277393</v>
      </c>
      <c r="J24" s="3">
        <f t="shared" si="9"/>
        <v>100357.16110989278</v>
      </c>
      <c r="K24" s="3">
        <f t="shared" si="9"/>
        <v>162419.91558096564</v>
      </c>
      <c r="L24" s="3">
        <f t="shared" si="9"/>
        <v>254336.8747823438</v>
      </c>
      <c r="M24" s="338">
        <f t="shared" si="9"/>
        <v>342458.08573245438</v>
      </c>
      <c r="N24" s="338">
        <f t="shared" si="9"/>
        <v>416395.28742514574</v>
      </c>
      <c r="O24" s="3">
        <f t="shared" si="9"/>
        <v>416395.28742514574</v>
      </c>
      <c r="P24" s="10">
        <f t="shared" si="9"/>
        <v>416395.28742514574</v>
      </c>
      <c r="Q24" s="3">
        <f t="shared" si="9"/>
        <v>416395.28742514574</v>
      </c>
      <c r="R24" s="3">
        <f t="shared" si="9"/>
        <v>416395.28742514574</v>
      </c>
      <c r="S24" s="3">
        <f t="shared" si="9"/>
        <v>416395.28742514574</v>
      </c>
      <c r="T24" s="3">
        <f t="shared" si="9"/>
        <v>416395.28742514574</v>
      </c>
      <c r="U24" s="3">
        <f t="shared" si="9"/>
        <v>416395.28742514574</v>
      </c>
      <c r="V24" s="3">
        <f t="shared" si="9"/>
        <v>416395.28742514574</v>
      </c>
      <c r="W24" s="3">
        <f t="shared" si="9"/>
        <v>416395.28742514574</v>
      </c>
      <c r="X24" s="3">
        <f t="shared" si="9"/>
        <v>416395.28742514574</v>
      </c>
      <c r="Y24" s="3">
        <f t="shared" si="9"/>
        <v>416395.28742514574</v>
      </c>
      <c r="Z24" s="3">
        <f t="shared" si="9"/>
        <v>416395.28742514574</v>
      </c>
      <c r="AA24" s="3">
        <f t="shared" si="9"/>
        <v>416395.28742514574</v>
      </c>
      <c r="AB24" s="3">
        <f t="shared" si="9"/>
        <v>416395.28742514574</v>
      </c>
      <c r="AC24" s="3">
        <f t="shared" si="9"/>
        <v>416395.28742514574</v>
      </c>
      <c r="AD24" s="3">
        <f t="shared" si="9"/>
        <v>416395.28742514574</v>
      </c>
      <c r="AE24" s="3">
        <f t="shared" si="9"/>
        <v>416395.28742514574</v>
      </c>
      <c r="AF24" s="3">
        <f t="shared" si="9"/>
        <v>416395.28742514574</v>
      </c>
      <c r="AG24" s="3">
        <f t="shared" si="9"/>
        <v>416395.28742514574</v>
      </c>
      <c r="AH24" s="3">
        <f t="shared" si="9"/>
        <v>416395.28742514574</v>
      </c>
      <c r="AI24" s="3">
        <f t="shared" si="9"/>
        <v>416395.28742514574</v>
      </c>
      <c r="AJ24" s="3">
        <f t="shared" si="9"/>
        <v>416395.28742514574</v>
      </c>
      <c r="AK24" s="3">
        <f t="shared" si="9"/>
        <v>416395.28742514574</v>
      </c>
      <c r="AL24" s="3">
        <f t="shared" si="9"/>
        <v>416395.28742514574</v>
      </c>
      <c r="AM24" s="3">
        <f t="shared" si="9"/>
        <v>416395.28742514574</v>
      </c>
    </row>
    <row r="25" spans="1:41" x14ac:dyDescent="0.25">
      <c r="A25" s="601"/>
      <c r="B25" s="91" t="str">
        <f t="shared" si="3"/>
        <v>Lighting</v>
      </c>
      <c r="C25" s="3">
        <f t="shared" si="3"/>
        <v>0</v>
      </c>
      <c r="D25" s="3">
        <f t="shared" si="5"/>
        <v>7383.288654450148</v>
      </c>
      <c r="E25" s="3">
        <f t="shared" ref="E25:AM25" si="10">IF(SUM($C$16:$N$16)=0,0,D25+E10)</f>
        <v>12318.695030176556</v>
      </c>
      <c r="F25" s="3">
        <f t="shared" si="10"/>
        <v>27426.778615976044</v>
      </c>
      <c r="G25" s="3">
        <f t="shared" si="10"/>
        <v>30449.467259744226</v>
      </c>
      <c r="H25" s="3">
        <f t="shared" si="10"/>
        <v>36537.512071164419</v>
      </c>
      <c r="I25" s="3">
        <f t="shared" si="10"/>
        <v>42841.836673046186</v>
      </c>
      <c r="J25" s="3">
        <f t="shared" si="10"/>
        <v>47019.037762759923</v>
      </c>
      <c r="K25" s="3">
        <f t="shared" si="10"/>
        <v>69630.362438984506</v>
      </c>
      <c r="L25" s="3">
        <f t="shared" si="10"/>
        <v>75984.407713409164</v>
      </c>
      <c r="M25" s="3">
        <f t="shared" si="10"/>
        <v>80922.890925034662</v>
      </c>
      <c r="N25" s="123">
        <f t="shared" si="10"/>
        <v>97865.950400221001</v>
      </c>
      <c r="O25" s="123">
        <f t="shared" si="10"/>
        <v>97865.950400221001</v>
      </c>
      <c r="P25" s="3">
        <f t="shared" si="10"/>
        <v>97865.950400221001</v>
      </c>
      <c r="Q25" s="3">
        <f t="shared" si="10"/>
        <v>97865.950400221001</v>
      </c>
      <c r="R25" s="3">
        <f t="shared" si="10"/>
        <v>97865.950400221001</v>
      </c>
      <c r="S25" s="3">
        <f t="shared" si="10"/>
        <v>97865.950400221001</v>
      </c>
      <c r="T25" s="3">
        <f t="shared" si="10"/>
        <v>97865.950400221001</v>
      </c>
      <c r="U25" s="3">
        <f t="shared" si="10"/>
        <v>97865.950400221001</v>
      </c>
      <c r="V25" s="3">
        <f t="shared" si="10"/>
        <v>97865.950400221001</v>
      </c>
      <c r="W25" s="3">
        <f t="shared" si="10"/>
        <v>97865.950400221001</v>
      </c>
      <c r="X25" s="3">
        <f t="shared" si="10"/>
        <v>97865.950400221001</v>
      </c>
      <c r="Y25" s="3">
        <f t="shared" si="10"/>
        <v>97865.950400221001</v>
      </c>
      <c r="Z25" s="3">
        <f t="shared" si="10"/>
        <v>97865.950400221001</v>
      </c>
      <c r="AA25" s="3">
        <f t="shared" si="10"/>
        <v>97865.950400221001</v>
      </c>
      <c r="AB25" s="3">
        <f t="shared" si="10"/>
        <v>97865.950400221001</v>
      </c>
      <c r="AC25" s="3">
        <f t="shared" si="10"/>
        <v>97865.950400221001</v>
      </c>
      <c r="AD25" s="3">
        <f t="shared" si="10"/>
        <v>97865.950400221001</v>
      </c>
      <c r="AE25" s="3">
        <f t="shared" si="10"/>
        <v>97865.950400221001</v>
      </c>
      <c r="AF25" s="3">
        <f t="shared" si="10"/>
        <v>97865.950400221001</v>
      </c>
      <c r="AG25" s="3">
        <f t="shared" si="10"/>
        <v>97865.950400221001</v>
      </c>
      <c r="AH25" s="3">
        <f t="shared" si="10"/>
        <v>97865.950400221001</v>
      </c>
      <c r="AI25" s="3">
        <f t="shared" si="10"/>
        <v>97865.950400221001</v>
      </c>
      <c r="AJ25" s="3">
        <f t="shared" si="10"/>
        <v>97865.950400221001</v>
      </c>
      <c r="AK25" s="3">
        <f t="shared" si="10"/>
        <v>97865.950400221001</v>
      </c>
      <c r="AL25" s="3">
        <f t="shared" si="10"/>
        <v>97865.950400221001</v>
      </c>
      <c r="AM25" s="3">
        <f t="shared" si="10"/>
        <v>97865.950400221001</v>
      </c>
    </row>
    <row r="26" spans="1:41" x14ac:dyDescent="0.25">
      <c r="A26" s="601"/>
      <c r="B26" s="91" t="str">
        <f t="shared" si="3"/>
        <v>Miscellaneous</v>
      </c>
      <c r="C26" s="3">
        <f t="shared" si="3"/>
        <v>0</v>
      </c>
      <c r="D26" s="3">
        <f t="shared" si="5"/>
        <v>5197.3180000001958</v>
      </c>
      <c r="E26" s="3">
        <f t="shared" ref="E26:AM26" si="11">IF(SUM($C$16:$N$16)=0,0,D26+E11)</f>
        <v>9922.2220000003363</v>
      </c>
      <c r="F26" s="3">
        <f t="shared" si="11"/>
        <v>16449.496000000581</v>
      </c>
      <c r="G26" s="3">
        <f t="shared" si="11"/>
        <v>18952.746000000683</v>
      </c>
      <c r="H26" s="3">
        <f t="shared" si="11"/>
        <v>26131.412000000877</v>
      </c>
      <c r="I26" s="3">
        <f t="shared" si="11"/>
        <v>32643.354000001083</v>
      </c>
      <c r="J26" s="3">
        <f t="shared" si="11"/>
        <v>39478.032000001251</v>
      </c>
      <c r="K26" s="3">
        <f t="shared" si="11"/>
        <v>45596.498000001418</v>
      </c>
      <c r="L26" s="3">
        <f t="shared" si="11"/>
        <v>51888.172000001643</v>
      </c>
      <c r="M26" s="3">
        <f t="shared" si="11"/>
        <v>55347.940000001756</v>
      </c>
      <c r="N26" s="3">
        <f t="shared" si="11"/>
        <v>65016.952000002115</v>
      </c>
      <c r="O26" s="3">
        <f t="shared" si="11"/>
        <v>65016.952000002115</v>
      </c>
      <c r="P26" s="3">
        <f t="shared" si="11"/>
        <v>65016.952000002115</v>
      </c>
      <c r="Q26" s="3">
        <f t="shared" si="11"/>
        <v>65016.952000002115</v>
      </c>
      <c r="R26" s="3">
        <f t="shared" si="11"/>
        <v>65016.952000002115</v>
      </c>
      <c r="S26" s="3">
        <f t="shared" si="11"/>
        <v>65016.952000002115</v>
      </c>
      <c r="T26" s="3">
        <f t="shared" si="11"/>
        <v>65016.952000002115</v>
      </c>
      <c r="U26" s="3">
        <f t="shared" si="11"/>
        <v>65016.952000002115</v>
      </c>
      <c r="V26" s="3">
        <f t="shared" si="11"/>
        <v>65016.952000002115</v>
      </c>
      <c r="W26" s="3">
        <f t="shared" si="11"/>
        <v>65016.952000002115</v>
      </c>
      <c r="X26" s="3">
        <f t="shared" si="11"/>
        <v>65016.952000002115</v>
      </c>
      <c r="Y26" s="3">
        <f t="shared" si="11"/>
        <v>65016.952000002115</v>
      </c>
      <c r="Z26" s="3">
        <f t="shared" si="11"/>
        <v>65016.952000002115</v>
      </c>
      <c r="AA26" s="3">
        <f t="shared" si="11"/>
        <v>65016.952000002115</v>
      </c>
      <c r="AB26" s="3">
        <f t="shared" si="11"/>
        <v>65016.952000002115</v>
      </c>
      <c r="AC26" s="3">
        <f t="shared" si="11"/>
        <v>65016.952000002115</v>
      </c>
      <c r="AD26" s="3">
        <f t="shared" si="11"/>
        <v>65016.952000002115</v>
      </c>
      <c r="AE26" s="3">
        <f t="shared" si="11"/>
        <v>65016.952000002115</v>
      </c>
      <c r="AF26" s="3">
        <f t="shared" si="11"/>
        <v>65016.952000002115</v>
      </c>
      <c r="AG26" s="3">
        <f t="shared" si="11"/>
        <v>65016.952000002115</v>
      </c>
      <c r="AH26" s="3">
        <f t="shared" si="11"/>
        <v>65016.952000002115</v>
      </c>
      <c r="AI26" s="3">
        <f t="shared" si="11"/>
        <v>65016.952000002115</v>
      </c>
      <c r="AJ26" s="3">
        <f t="shared" si="11"/>
        <v>65016.952000002115</v>
      </c>
      <c r="AK26" s="3">
        <f t="shared" si="11"/>
        <v>65016.952000002115</v>
      </c>
      <c r="AL26" s="3">
        <f t="shared" si="11"/>
        <v>65016.952000002115</v>
      </c>
      <c r="AM26" s="3">
        <f t="shared" si="11"/>
        <v>65016.952000002115</v>
      </c>
    </row>
    <row r="27" spans="1:41" x14ac:dyDescent="0.25">
      <c r="A27" s="601"/>
      <c r="B27" s="91" t="str">
        <f t="shared" si="3"/>
        <v>Pool Spa</v>
      </c>
      <c r="C27" s="3">
        <f t="shared" si="3"/>
        <v>0</v>
      </c>
      <c r="D27" s="3">
        <f t="shared" si="5"/>
        <v>0</v>
      </c>
      <c r="E27" s="3">
        <f t="shared" ref="E27:AM27" si="12">IF(SUM($C$16:$N$16)=0,0,D27+E12)</f>
        <v>0</v>
      </c>
      <c r="F27" s="3">
        <f t="shared" si="12"/>
        <v>0</v>
      </c>
      <c r="G27" s="3">
        <f t="shared" si="12"/>
        <v>0</v>
      </c>
      <c r="H27" s="3">
        <f t="shared" si="12"/>
        <v>0</v>
      </c>
      <c r="I27" s="3">
        <f t="shared" si="12"/>
        <v>0</v>
      </c>
      <c r="J27" s="3">
        <f t="shared" si="12"/>
        <v>0</v>
      </c>
      <c r="K27" s="3">
        <f t="shared" si="12"/>
        <v>0</v>
      </c>
      <c r="L27" s="3">
        <f t="shared" si="12"/>
        <v>0</v>
      </c>
      <c r="M27" s="3">
        <f t="shared" si="12"/>
        <v>0</v>
      </c>
      <c r="N27" s="3">
        <f t="shared" si="12"/>
        <v>0</v>
      </c>
      <c r="O27" s="3">
        <f t="shared" si="12"/>
        <v>0</v>
      </c>
      <c r="P27" s="3">
        <f t="shared" si="12"/>
        <v>0</v>
      </c>
      <c r="Q27" s="3">
        <f t="shared" si="12"/>
        <v>0</v>
      </c>
      <c r="R27" s="3">
        <f t="shared" si="12"/>
        <v>0</v>
      </c>
      <c r="S27" s="3">
        <f t="shared" si="12"/>
        <v>0</v>
      </c>
      <c r="T27" s="3">
        <f t="shared" si="12"/>
        <v>0</v>
      </c>
      <c r="U27" s="3">
        <f t="shared" si="12"/>
        <v>0</v>
      </c>
      <c r="V27" s="3">
        <f t="shared" si="12"/>
        <v>0</v>
      </c>
      <c r="W27" s="3">
        <f t="shared" si="12"/>
        <v>0</v>
      </c>
      <c r="X27" s="3">
        <f t="shared" si="12"/>
        <v>0</v>
      </c>
      <c r="Y27" s="3">
        <f t="shared" si="12"/>
        <v>0</v>
      </c>
      <c r="Z27" s="3">
        <f t="shared" si="12"/>
        <v>0</v>
      </c>
      <c r="AA27" s="3">
        <f t="shared" si="12"/>
        <v>0</v>
      </c>
      <c r="AB27" s="3">
        <f t="shared" si="12"/>
        <v>0</v>
      </c>
      <c r="AC27" s="3">
        <f t="shared" si="12"/>
        <v>0</v>
      </c>
      <c r="AD27" s="3">
        <f t="shared" si="12"/>
        <v>0</v>
      </c>
      <c r="AE27" s="3">
        <f t="shared" si="12"/>
        <v>0</v>
      </c>
      <c r="AF27" s="3">
        <f t="shared" si="12"/>
        <v>0</v>
      </c>
      <c r="AG27" s="3">
        <f t="shared" si="12"/>
        <v>0</v>
      </c>
      <c r="AH27" s="3">
        <f t="shared" si="12"/>
        <v>0</v>
      </c>
      <c r="AI27" s="3">
        <f t="shared" si="12"/>
        <v>0</v>
      </c>
      <c r="AJ27" s="3">
        <f t="shared" si="12"/>
        <v>0</v>
      </c>
      <c r="AK27" s="3">
        <f t="shared" si="12"/>
        <v>0</v>
      </c>
      <c r="AL27" s="3">
        <f t="shared" si="12"/>
        <v>0</v>
      </c>
      <c r="AM27" s="3">
        <f t="shared" si="12"/>
        <v>0</v>
      </c>
    </row>
    <row r="28" spans="1:41" x14ac:dyDescent="0.25">
      <c r="A28" s="601"/>
      <c r="B28" s="91" t="str">
        <f t="shared" si="3"/>
        <v>Refrigeration</v>
      </c>
      <c r="C28" s="3">
        <f t="shared" si="3"/>
        <v>0</v>
      </c>
      <c r="D28" s="3">
        <f t="shared" si="5"/>
        <v>0</v>
      </c>
      <c r="E28" s="3">
        <f t="shared" ref="E28:AM28" si="13">IF(SUM($C$16:$N$16)=0,0,D28+E13)</f>
        <v>0</v>
      </c>
      <c r="F28" s="3">
        <f t="shared" si="13"/>
        <v>0</v>
      </c>
      <c r="G28" s="3">
        <f t="shared" si="13"/>
        <v>0</v>
      </c>
      <c r="H28" s="3">
        <f t="shared" si="13"/>
        <v>0</v>
      </c>
      <c r="I28" s="3">
        <f t="shared" si="13"/>
        <v>0</v>
      </c>
      <c r="J28" s="3">
        <f t="shared" si="13"/>
        <v>0</v>
      </c>
      <c r="K28" s="3">
        <f t="shared" si="13"/>
        <v>0</v>
      </c>
      <c r="L28" s="3">
        <f t="shared" si="13"/>
        <v>0</v>
      </c>
      <c r="M28" s="3">
        <f t="shared" si="13"/>
        <v>0</v>
      </c>
      <c r="N28" s="3">
        <f t="shared" si="13"/>
        <v>0</v>
      </c>
      <c r="O28" s="3">
        <f t="shared" si="13"/>
        <v>0</v>
      </c>
      <c r="P28" s="3">
        <f t="shared" si="13"/>
        <v>0</v>
      </c>
      <c r="Q28" s="3">
        <f t="shared" si="13"/>
        <v>0</v>
      </c>
      <c r="R28" s="3">
        <f t="shared" si="13"/>
        <v>0</v>
      </c>
      <c r="S28" s="3">
        <f t="shared" si="13"/>
        <v>0</v>
      </c>
      <c r="T28" s="3">
        <f t="shared" si="13"/>
        <v>0</v>
      </c>
      <c r="U28" s="3">
        <f t="shared" si="13"/>
        <v>0</v>
      </c>
      <c r="V28" s="3">
        <f t="shared" si="13"/>
        <v>0</v>
      </c>
      <c r="W28" s="3">
        <f t="shared" si="13"/>
        <v>0</v>
      </c>
      <c r="X28" s="3">
        <f t="shared" si="13"/>
        <v>0</v>
      </c>
      <c r="Y28" s="3">
        <f t="shared" si="13"/>
        <v>0</v>
      </c>
      <c r="Z28" s="3">
        <f t="shared" si="13"/>
        <v>0</v>
      </c>
      <c r="AA28" s="3">
        <f t="shared" si="13"/>
        <v>0</v>
      </c>
      <c r="AB28" s="3">
        <f t="shared" si="13"/>
        <v>0</v>
      </c>
      <c r="AC28" s="3">
        <f t="shared" si="13"/>
        <v>0</v>
      </c>
      <c r="AD28" s="3">
        <f t="shared" si="13"/>
        <v>0</v>
      </c>
      <c r="AE28" s="3">
        <f t="shared" si="13"/>
        <v>0</v>
      </c>
      <c r="AF28" s="3">
        <f t="shared" si="13"/>
        <v>0</v>
      </c>
      <c r="AG28" s="3">
        <f t="shared" si="13"/>
        <v>0</v>
      </c>
      <c r="AH28" s="3">
        <f t="shared" si="13"/>
        <v>0</v>
      </c>
      <c r="AI28" s="3">
        <f t="shared" si="13"/>
        <v>0</v>
      </c>
      <c r="AJ28" s="3">
        <f t="shared" si="13"/>
        <v>0</v>
      </c>
      <c r="AK28" s="3">
        <f t="shared" si="13"/>
        <v>0</v>
      </c>
      <c r="AL28" s="3">
        <f t="shared" si="13"/>
        <v>0</v>
      </c>
      <c r="AM28" s="3">
        <f t="shared" si="13"/>
        <v>0</v>
      </c>
    </row>
    <row r="29" spans="1:41" ht="15" customHeight="1" x14ac:dyDescent="0.25">
      <c r="A29" s="601"/>
      <c r="B29" s="91" t="str">
        <f t="shared" si="3"/>
        <v>Water Heating</v>
      </c>
      <c r="C29" s="3">
        <f t="shared" si="3"/>
        <v>0</v>
      </c>
      <c r="D29" s="3">
        <f t="shared" si="5"/>
        <v>11179.602821211029</v>
      </c>
      <c r="E29" s="3">
        <f t="shared" ref="E29:AM29" si="14">IF(SUM($C$16:$N$16)=0,0,D29+E14)</f>
        <v>30063.51187848522</v>
      </c>
      <c r="F29" s="3">
        <f t="shared" si="14"/>
        <v>42820.134963688317</v>
      </c>
      <c r="G29" s="3">
        <f t="shared" si="14"/>
        <v>45355.821148829375</v>
      </c>
      <c r="H29" s="3">
        <f t="shared" si="14"/>
        <v>71551.119317693432</v>
      </c>
      <c r="I29" s="3">
        <f t="shared" si="14"/>
        <v>85931.024043891972</v>
      </c>
      <c r="J29" s="3">
        <f t="shared" si="14"/>
        <v>104268.12940540243</v>
      </c>
      <c r="K29" s="3">
        <f t="shared" si="14"/>
        <v>107283.72624673725</v>
      </c>
      <c r="L29" s="3">
        <f t="shared" si="14"/>
        <v>117455.59645954924</v>
      </c>
      <c r="M29" s="3">
        <f t="shared" si="14"/>
        <v>131081.57408486758</v>
      </c>
      <c r="N29" s="3">
        <f t="shared" si="14"/>
        <v>170460.8233859585</v>
      </c>
      <c r="O29" s="3">
        <f t="shared" si="14"/>
        <v>170460.8233859585</v>
      </c>
      <c r="P29" s="3">
        <f t="shared" si="14"/>
        <v>170460.8233859585</v>
      </c>
      <c r="Q29" s="3">
        <f t="shared" si="14"/>
        <v>170460.8233859585</v>
      </c>
      <c r="R29" s="3">
        <f t="shared" si="14"/>
        <v>170460.8233859585</v>
      </c>
      <c r="S29" s="3">
        <f t="shared" si="14"/>
        <v>170460.8233859585</v>
      </c>
      <c r="T29" s="3">
        <f t="shared" si="14"/>
        <v>170460.8233859585</v>
      </c>
      <c r="U29" s="3">
        <f t="shared" si="14"/>
        <v>170460.8233859585</v>
      </c>
      <c r="V29" s="3">
        <f t="shared" si="14"/>
        <v>170460.8233859585</v>
      </c>
      <c r="W29" s="3">
        <f t="shared" si="14"/>
        <v>170460.8233859585</v>
      </c>
      <c r="X29" s="3">
        <f t="shared" si="14"/>
        <v>170460.8233859585</v>
      </c>
      <c r="Y29" s="3">
        <f t="shared" si="14"/>
        <v>170460.8233859585</v>
      </c>
      <c r="Z29" s="3">
        <f t="shared" si="14"/>
        <v>170460.8233859585</v>
      </c>
      <c r="AA29" s="3">
        <f t="shared" si="14"/>
        <v>170460.8233859585</v>
      </c>
      <c r="AB29" s="3">
        <f t="shared" si="14"/>
        <v>170460.8233859585</v>
      </c>
      <c r="AC29" s="3">
        <f t="shared" si="14"/>
        <v>170460.8233859585</v>
      </c>
      <c r="AD29" s="3">
        <f t="shared" si="14"/>
        <v>170460.8233859585</v>
      </c>
      <c r="AE29" s="3">
        <f t="shared" si="14"/>
        <v>170460.8233859585</v>
      </c>
      <c r="AF29" s="3">
        <f t="shared" si="14"/>
        <v>170460.8233859585</v>
      </c>
      <c r="AG29" s="3">
        <f t="shared" si="14"/>
        <v>170460.8233859585</v>
      </c>
      <c r="AH29" s="3">
        <f t="shared" si="14"/>
        <v>170460.8233859585</v>
      </c>
      <c r="AI29" s="3">
        <f t="shared" si="14"/>
        <v>170460.8233859585</v>
      </c>
      <c r="AJ29" s="3">
        <f t="shared" si="14"/>
        <v>170460.8233859585</v>
      </c>
      <c r="AK29" s="3">
        <f t="shared" si="14"/>
        <v>170460.8233859585</v>
      </c>
      <c r="AL29" s="3">
        <f t="shared" si="14"/>
        <v>170460.8233859585</v>
      </c>
      <c r="AM29" s="3">
        <f t="shared" si="14"/>
        <v>170460.8233859585</v>
      </c>
    </row>
    <row r="30" spans="1:41" ht="15" customHeight="1" thickBot="1" x14ac:dyDescent="0.3">
      <c r="A30" s="601"/>
      <c r="B30" s="147" t="str">
        <f t="shared" si="3"/>
        <v>Motors(uses bus. load shape)</v>
      </c>
      <c r="C30" s="142">
        <f t="shared" si="3"/>
        <v>0</v>
      </c>
      <c r="D30" s="143">
        <f t="shared" si="5"/>
        <v>0</v>
      </c>
      <c r="E30" s="143">
        <f t="shared" ref="E30:AM30" si="15">IF(SUM($C$16:$N$16)=0,0,D30+E15)</f>
        <v>0</v>
      </c>
      <c r="F30" s="143">
        <f t="shared" si="15"/>
        <v>0</v>
      </c>
      <c r="G30" s="143">
        <f t="shared" si="15"/>
        <v>0</v>
      </c>
      <c r="H30" s="143">
        <f t="shared" si="15"/>
        <v>0</v>
      </c>
      <c r="I30" s="143">
        <f t="shared" si="15"/>
        <v>0</v>
      </c>
      <c r="J30" s="143">
        <f t="shared" si="15"/>
        <v>0</v>
      </c>
      <c r="K30" s="143">
        <f t="shared" si="15"/>
        <v>0</v>
      </c>
      <c r="L30" s="143">
        <f t="shared" si="15"/>
        <v>0</v>
      </c>
      <c r="M30" s="143">
        <f t="shared" si="15"/>
        <v>0</v>
      </c>
      <c r="N30" s="143">
        <f t="shared" si="15"/>
        <v>0</v>
      </c>
      <c r="O30" s="142">
        <f t="shared" si="15"/>
        <v>0</v>
      </c>
      <c r="P30" s="142">
        <f t="shared" si="15"/>
        <v>0</v>
      </c>
      <c r="Q30" s="142">
        <f t="shared" si="15"/>
        <v>0</v>
      </c>
      <c r="R30" s="142">
        <f t="shared" si="15"/>
        <v>0</v>
      </c>
      <c r="S30" s="142">
        <f t="shared" si="15"/>
        <v>0</v>
      </c>
      <c r="T30" s="142">
        <f t="shared" si="15"/>
        <v>0</v>
      </c>
      <c r="U30" s="142">
        <f t="shared" si="15"/>
        <v>0</v>
      </c>
      <c r="V30" s="142">
        <f t="shared" si="15"/>
        <v>0</v>
      </c>
      <c r="W30" s="142">
        <f t="shared" si="15"/>
        <v>0</v>
      </c>
      <c r="X30" s="142">
        <f t="shared" si="15"/>
        <v>0</v>
      </c>
      <c r="Y30" s="142">
        <f t="shared" si="15"/>
        <v>0</v>
      </c>
      <c r="Z30" s="142">
        <f t="shared" si="15"/>
        <v>0</v>
      </c>
      <c r="AA30" s="142">
        <f t="shared" si="15"/>
        <v>0</v>
      </c>
      <c r="AB30" s="142">
        <f t="shared" si="15"/>
        <v>0</v>
      </c>
      <c r="AC30" s="142">
        <f t="shared" si="15"/>
        <v>0</v>
      </c>
      <c r="AD30" s="142">
        <f t="shared" si="15"/>
        <v>0</v>
      </c>
      <c r="AE30" s="142">
        <f t="shared" si="15"/>
        <v>0</v>
      </c>
      <c r="AF30" s="142">
        <f t="shared" si="15"/>
        <v>0</v>
      </c>
      <c r="AG30" s="142">
        <f t="shared" si="15"/>
        <v>0</v>
      </c>
      <c r="AH30" s="142">
        <f t="shared" si="15"/>
        <v>0</v>
      </c>
      <c r="AI30" s="142">
        <f t="shared" si="15"/>
        <v>0</v>
      </c>
      <c r="AJ30" s="142">
        <f t="shared" si="15"/>
        <v>0</v>
      </c>
      <c r="AK30" s="142">
        <f t="shared" si="15"/>
        <v>0</v>
      </c>
      <c r="AL30" s="142">
        <f t="shared" si="15"/>
        <v>0</v>
      </c>
      <c r="AM30" s="142">
        <f t="shared" si="15"/>
        <v>0</v>
      </c>
    </row>
    <row r="31" spans="1:41" ht="15" customHeight="1" thickBot="1" x14ac:dyDescent="0.3">
      <c r="A31" s="602"/>
      <c r="B31" s="148" t="str">
        <f t="shared" si="3"/>
        <v>Monthly kWh</v>
      </c>
      <c r="C31" s="263">
        <f>SUM(C20:C30)</f>
        <v>678641.59294912347</v>
      </c>
      <c r="D31" s="126">
        <f>SUM(D20:D30)</f>
        <v>2827806.7880288465</v>
      </c>
      <c r="E31" s="126">
        <f t="shared" ref="E31:AM31" si="16">SUM(E20:E30)</f>
        <v>6104250.7335379757</v>
      </c>
      <c r="F31" s="126">
        <f t="shared" si="16"/>
        <v>8599754.1884404439</v>
      </c>
      <c r="G31" s="126">
        <f t="shared" si="16"/>
        <v>12774279.51327719</v>
      </c>
      <c r="H31" s="126">
        <f t="shared" si="16"/>
        <v>16994359.23255562</v>
      </c>
      <c r="I31" s="126">
        <f t="shared" si="16"/>
        <v>21827075.720807035</v>
      </c>
      <c r="J31" s="126">
        <f t="shared" si="16"/>
        <v>26880290.488286752</v>
      </c>
      <c r="K31" s="126">
        <f t="shared" si="16"/>
        <v>30938667.104682349</v>
      </c>
      <c r="L31" s="126">
        <f t="shared" si="16"/>
        <v>35024718.130082332</v>
      </c>
      <c r="M31" s="126">
        <f t="shared" si="16"/>
        <v>38120352.040315911</v>
      </c>
      <c r="N31" s="126">
        <f t="shared" si="16"/>
        <v>47429575.883085012</v>
      </c>
      <c r="O31" s="126">
        <f t="shared" si="16"/>
        <v>47429575.883085012</v>
      </c>
      <c r="P31" s="126">
        <f t="shared" si="16"/>
        <v>47429575.883085012</v>
      </c>
      <c r="Q31" s="126">
        <f t="shared" si="16"/>
        <v>47429575.883085012</v>
      </c>
      <c r="R31" s="126">
        <f t="shared" si="16"/>
        <v>47429575.883085012</v>
      </c>
      <c r="S31" s="126">
        <f t="shared" si="16"/>
        <v>47429575.883085012</v>
      </c>
      <c r="T31" s="126">
        <f t="shared" si="16"/>
        <v>47429575.883085012</v>
      </c>
      <c r="U31" s="126">
        <f t="shared" si="16"/>
        <v>47429575.883085012</v>
      </c>
      <c r="V31" s="126">
        <f t="shared" si="16"/>
        <v>47429575.883085012</v>
      </c>
      <c r="W31" s="126">
        <f t="shared" si="16"/>
        <v>47429575.883085012</v>
      </c>
      <c r="X31" s="126">
        <f t="shared" si="16"/>
        <v>47429575.883085012</v>
      </c>
      <c r="Y31" s="126">
        <f t="shared" si="16"/>
        <v>47429575.883085012</v>
      </c>
      <c r="Z31" s="126">
        <f t="shared" si="16"/>
        <v>47429575.883085012</v>
      </c>
      <c r="AA31" s="126">
        <f t="shared" si="16"/>
        <v>47429575.883085012</v>
      </c>
      <c r="AB31" s="126">
        <f t="shared" si="16"/>
        <v>47429575.883085012</v>
      </c>
      <c r="AC31" s="126">
        <f t="shared" si="16"/>
        <v>47429575.883085012</v>
      </c>
      <c r="AD31" s="126">
        <f t="shared" si="16"/>
        <v>47429575.883085012</v>
      </c>
      <c r="AE31" s="126">
        <f t="shared" si="16"/>
        <v>47429575.883085012</v>
      </c>
      <c r="AF31" s="126">
        <f t="shared" si="16"/>
        <v>47429575.883085012</v>
      </c>
      <c r="AG31" s="126">
        <f t="shared" si="16"/>
        <v>47429575.883085012</v>
      </c>
      <c r="AH31" s="126">
        <f t="shared" si="16"/>
        <v>47429575.883085012</v>
      </c>
      <c r="AI31" s="126">
        <f t="shared" si="16"/>
        <v>47429575.883085012</v>
      </c>
      <c r="AJ31" s="126">
        <f t="shared" si="16"/>
        <v>47429575.883085012</v>
      </c>
      <c r="AK31" s="126">
        <f t="shared" si="16"/>
        <v>47429575.883085012</v>
      </c>
      <c r="AL31" s="126">
        <f t="shared" si="16"/>
        <v>47429575.883085012</v>
      </c>
      <c r="AM31" s="126">
        <f t="shared" si="16"/>
        <v>47429575.883085012</v>
      </c>
    </row>
    <row r="32" spans="1:41" x14ac:dyDescent="0.25">
      <c r="A32" s="239"/>
      <c r="B32" s="119"/>
      <c r="C32" s="312"/>
      <c r="D32" s="313"/>
      <c r="E32" s="314"/>
      <c r="F32" s="313"/>
      <c r="G32" s="313"/>
      <c r="H32" s="314"/>
      <c r="I32" s="313"/>
      <c r="J32" s="313"/>
      <c r="K32" s="313"/>
      <c r="L32" s="313"/>
      <c r="M32" s="313"/>
      <c r="N32" s="278" t="s">
        <v>229</v>
      </c>
      <c r="O32" s="277">
        <f>SUM(C5:N15)</f>
        <v>46843018.668919712</v>
      </c>
      <c r="P32" s="313"/>
      <c r="Q32" s="314"/>
      <c r="R32" s="313"/>
      <c r="S32" s="313"/>
      <c r="T32" s="426" t="s">
        <v>244</v>
      </c>
      <c r="U32" s="313"/>
      <c r="V32" s="313"/>
      <c r="W32" s="314"/>
      <c r="X32" s="313"/>
      <c r="Y32" s="313"/>
      <c r="Z32" s="314"/>
      <c r="AA32" s="313"/>
      <c r="AB32" s="313"/>
      <c r="AC32" s="314"/>
      <c r="AD32" s="313"/>
      <c r="AE32" s="313"/>
      <c r="AF32" s="314"/>
      <c r="AG32" s="313"/>
      <c r="AH32" s="119"/>
      <c r="AI32" s="121"/>
      <c r="AJ32" s="119"/>
      <c r="AK32" s="119"/>
      <c r="AL32" s="121"/>
      <c r="AM32" s="119"/>
    </row>
    <row r="33" spans="1:39" ht="15.75" thickBot="1" x14ac:dyDescent="0.3">
      <c r="A33" s="120"/>
      <c r="B33" s="120"/>
      <c r="C33" s="120"/>
      <c r="D33" s="120"/>
      <c r="E33" s="120"/>
      <c r="F33" s="120"/>
      <c r="G33" s="120"/>
      <c r="H33" s="120"/>
      <c r="N33" s="278" t="s">
        <v>230</v>
      </c>
      <c r="O33" s="284">
        <f>O32+C18</f>
        <v>47429575.883085027</v>
      </c>
      <c r="P33" s="120"/>
      <c r="Q33" s="120"/>
      <c r="R33" s="120"/>
      <c r="S33" s="120"/>
      <c r="T33" s="427" t="s">
        <v>246</v>
      </c>
      <c r="U33" s="120"/>
      <c r="V33" s="120"/>
      <c r="W33" s="120"/>
      <c r="X33" s="425"/>
      <c r="Y33" s="120"/>
      <c r="Z33" s="120"/>
      <c r="AA33" s="120"/>
      <c r="AB33" s="120"/>
      <c r="AC33" s="120"/>
      <c r="AD33" s="120"/>
      <c r="AE33" s="120"/>
      <c r="AF33" s="120"/>
      <c r="AG33" s="120"/>
      <c r="AH33" s="120"/>
      <c r="AI33" s="120"/>
      <c r="AJ33" s="120"/>
      <c r="AK33" s="120"/>
      <c r="AL33" s="120"/>
      <c r="AM33" s="120"/>
    </row>
    <row r="34" spans="1:39" ht="16.5" thickBot="1" x14ac:dyDescent="0.3">
      <c r="A34" s="603" t="s">
        <v>15</v>
      </c>
      <c r="B34" s="145" t="s">
        <v>10</v>
      </c>
      <c r="C34" s="135">
        <f>C$4</f>
        <v>45292</v>
      </c>
      <c r="D34" s="135">
        <f t="shared" ref="D34:AM34" si="17">D$4</f>
        <v>45323</v>
      </c>
      <c r="E34" s="135">
        <f t="shared" si="17"/>
        <v>45352</v>
      </c>
      <c r="F34" s="135">
        <f t="shared" si="17"/>
        <v>45383</v>
      </c>
      <c r="G34" s="135">
        <f t="shared" si="17"/>
        <v>45413</v>
      </c>
      <c r="H34" s="135">
        <f t="shared" si="17"/>
        <v>45444</v>
      </c>
      <c r="I34" s="135">
        <f t="shared" si="17"/>
        <v>45474</v>
      </c>
      <c r="J34" s="135">
        <f t="shared" si="17"/>
        <v>45505</v>
      </c>
      <c r="K34" s="135">
        <f t="shared" si="17"/>
        <v>45536</v>
      </c>
      <c r="L34" s="135">
        <f t="shared" si="17"/>
        <v>45566</v>
      </c>
      <c r="M34" s="135">
        <f t="shared" si="17"/>
        <v>45597</v>
      </c>
      <c r="N34" s="135">
        <f t="shared" si="17"/>
        <v>45627</v>
      </c>
      <c r="O34" s="135">
        <f t="shared" si="17"/>
        <v>45658</v>
      </c>
      <c r="P34" s="135">
        <f t="shared" si="17"/>
        <v>45689</v>
      </c>
      <c r="Q34" s="135">
        <f t="shared" si="17"/>
        <v>45717</v>
      </c>
      <c r="R34" s="135">
        <f t="shared" si="17"/>
        <v>45748</v>
      </c>
      <c r="S34" s="135">
        <f t="shared" si="17"/>
        <v>45778</v>
      </c>
      <c r="T34" s="135">
        <f t="shared" si="17"/>
        <v>45809</v>
      </c>
      <c r="U34" s="135">
        <f t="shared" si="17"/>
        <v>45839</v>
      </c>
      <c r="V34" s="135">
        <f t="shared" si="17"/>
        <v>45870</v>
      </c>
      <c r="W34" s="135">
        <f t="shared" si="17"/>
        <v>45901</v>
      </c>
      <c r="X34" s="135">
        <f t="shared" si="17"/>
        <v>45931</v>
      </c>
      <c r="Y34" s="135">
        <f t="shared" si="17"/>
        <v>45962</v>
      </c>
      <c r="Z34" s="135">
        <f t="shared" si="17"/>
        <v>45992</v>
      </c>
      <c r="AA34" s="135">
        <f t="shared" si="17"/>
        <v>46023</v>
      </c>
      <c r="AB34" s="135">
        <f t="shared" si="17"/>
        <v>46054</v>
      </c>
      <c r="AC34" s="135">
        <f t="shared" si="17"/>
        <v>46082</v>
      </c>
      <c r="AD34" s="135">
        <f t="shared" si="17"/>
        <v>46113</v>
      </c>
      <c r="AE34" s="135">
        <f t="shared" si="17"/>
        <v>46143</v>
      </c>
      <c r="AF34" s="135">
        <f t="shared" si="17"/>
        <v>46174</v>
      </c>
      <c r="AG34" s="135">
        <f t="shared" si="17"/>
        <v>46204</v>
      </c>
      <c r="AH34" s="135">
        <f t="shared" si="17"/>
        <v>46235</v>
      </c>
      <c r="AI34" s="135">
        <f t="shared" si="17"/>
        <v>46266</v>
      </c>
      <c r="AJ34" s="135">
        <f t="shared" si="17"/>
        <v>46296</v>
      </c>
      <c r="AK34" s="135">
        <f t="shared" si="17"/>
        <v>46327</v>
      </c>
      <c r="AL34" s="135">
        <f t="shared" si="17"/>
        <v>46357</v>
      </c>
      <c r="AM34" s="135">
        <f t="shared" si="17"/>
        <v>46388</v>
      </c>
    </row>
    <row r="35" spans="1:39" ht="15" customHeight="1" thickBot="1" x14ac:dyDescent="0.3">
      <c r="A35" s="604"/>
      <c r="B35" s="91" t="str">
        <f t="shared" ref="B35:B46" si="18">B20</f>
        <v>Building Shell</v>
      </c>
      <c r="C35" s="315">
        <v>0</v>
      </c>
      <c r="D35" s="306">
        <f t="shared" ref="D35" si="19">C35</f>
        <v>0</v>
      </c>
      <c r="E35" s="306">
        <f t="shared" ref="E35" si="20">D35</f>
        <v>0</v>
      </c>
      <c r="F35" s="306">
        <f t="shared" ref="F35" si="21">E35</f>
        <v>0</v>
      </c>
      <c r="G35" s="306">
        <f t="shared" ref="G35" si="22">F35</f>
        <v>0</v>
      </c>
      <c r="H35" s="306">
        <f t="shared" ref="H35" si="23">G35</f>
        <v>0</v>
      </c>
      <c r="I35" s="306">
        <f t="shared" ref="I35" si="24">H35</f>
        <v>0</v>
      </c>
      <c r="J35" s="306">
        <f t="shared" ref="J35" si="25">I35</f>
        <v>0</v>
      </c>
      <c r="K35" s="306">
        <f t="shared" ref="K35" si="26">J35</f>
        <v>0</v>
      </c>
      <c r="L35" s="306">
        <f t="shared" ref="L35" si="27">K35</f>
        <v>0</v>
      </c>
      <c r="M35" s="306">
        <f t="shared" ref="M35" si="28">L35</f>
        <v>0</v>
      </c>
      <c r="N35" s="306">
        <f t="shared" ref="N35:N44" si="29">M35</f>
        <v>0</v>
      </c>
      <c r="O35" s="406">
        <f t="shared" ref="O35:O44" si="30">N35</f>
        <v>0</v>
      </c>
      <c r="P35" s="306">
        <f t="shared" ref="P35:P44" si="31">O35</f>
        <v>0</v>
      </c>
      <c r="Q35" s="306">
        <f t="shared" ref="Q35" si="32">P35</f>
        <v>0</v>
      </c>
      <c r="R35" s="306">
        <f t="shared" ref="R35:AM35" si="33">Q35</f>
        <v>0</v>
      </c>
      <c r="S35" s="306">
        <f t="shared" si="33"/>
        <v>0</v>
      </c>
      <c r="T35" s="419">
        <v>54871</v>
      </c>
      <c r="U35" s="306">
        <f t="shared" si="33"/>
        <v>54871</v>
      </c>
      <c r="V35" s="306">
        <f t="shared" si="33"/>
        <v>54871</v>
      </c>
      <c r="W35" s="306">
        <f t="shared" si="33"/>
        <v>54871</v>
      </c>
      <c r="X35" s="306">
        <f t="shared" si="33"/>
        <v>54871</v>
      </c>
      <c r="Y35" s="306">
        <f t="shared" si="33"/>
        <v>54871</v>
      </c>
      <c r="Z35" s="306">
        <f t="shared" si="33"/>
        <v>54871</v>
      </c>
      <c r="AA35" s="306">
        <f t="shared" si="33"/>
        <v>54871</v>
      </c>
      <c r="AB35" s="306">
        <f t="shared" si="33"/>
        <v>54871</v>
      </c>
      <c r="AC35" s="306">
        <f t="shared" si="33"/>
        <v>54871</v>
      </c>
      <c r="AD35" s="306">
        <f t="shared" si="33"/>
        <v>54871</v>
      </c>
      <c r="AE35" s="306">
        <f t="shared" si="33"/>
        <v>54871</v>
      </c>
      <c r="AF35" s="306">
        <f t="shared" si="33"/>
        <v>54871</v>
      </c>
      <c r="AG35" s="306">
        <f t="shared" si="33"/>
        <v>54871</v>
      </c>
      <c r="AH35" s="306">
        <f t="shared" si="33"/>
        <v>54871</v>
      </c>
      <c r="AI35" s="306">
        <f t="shared" si="33"/>
        <v>54871</v>
      </c>
      <c r="AJ35" s="306">
        <f t="shared" si="33"/>
        <v>54871</v>
      </c>
      <c r="AK35" s="306">
        <f t="shared" si="33"/>
        <v>54871</v>
      </c>
      <c r="AL35" s="306">
        <f t="shared" si="33"/>
        <v>54871</v>
      </c>
      <c r="AM35" s="306">
        <f t="shared" si="33"/>
        <v>54871</v>
      </c>
    </row>
    <row r="36" spans="1:39" ht="16.5" thickTop="1" thickBot="1" x14ac:dyDescent="0.3">
      <c r="A36" s="604"/>
      <c r="B36" s="146" t="str">
        <f t="shared" si="18"/>
        <v>Cooling</v>
      </c>
      <c r="C36" s="3">
        <v>0</v>
      </c>
      <c r="D36" s="3">
        <v>0</v>
      </c>
      <c r="E36" s="3">
        <v>0</v>
      </c>
      <c r="F36" s="306">
        <v>0</v>
      </c>
      <c r="G36" s="3">
        <f t="shared" ref="G36:M36" si="34">F36</f>
        <v>0</v>
      </c>
      <c r="H36" s="3">
        <f t="shared" si="34"/>
        <v>0</v>
      </c>
      <c r="I36" s="3">
        <f t="shared" si="34"/>
        <v>0</v>
      </c>
      <c r="J36" s="3">
        <f t="shared" si="34"/>
        <v>0</v>
      </c>
      <c r="K36" s="3">
        <f t="shared" si="34"/>
        <v>0</v>
      </c>
      <c r="L36" s="3">
        <f t="shared" si="34"/>
        <v>0</v>
      </c>
      <c r="M36" s="3">
        <f t="shared" si="34"/>
        <v>0</v>
      </c>
      <c r="N36" s="338">
        <f t="shared" si="29"/>
        <v>0</v>
      </c>
      <c r="O36" s="407">
        <f>O47</f>
        <v>586557.21416531468</v>
      </c>
      <c r="P36" s="10">
        <f t="shared" si="31"/>
        <v>586557.21416531468</v>
      </c>
      <c r="Q36" s="3">
        <f t="shared" ref="Q36:AM36" si="35">P36</f>
        <v>586557.21416531468</v>
      </c>
      <c r="R36" s="3">
        <f t="shared" si="35"/>
        <v>586557.21416531468</v>
      </c>
      <c r="S36" s="3">
        <f t="shared" si="35"/>
        <v>586557.21416531468</v>
      </c>
      <c r="T36" s="428">
        <f>22829473.739-804584.969+S36</f>
        <v>22611445.984165315</v>
      </c>
      <c r="U36" s="3">
        <f t="shared" si="35"/>
        <v>22611445.984165315</v>
      </c>
      <c r="V36" s="3">
        <f t="shared" si="35"/>
        <v>22611445.984165315</v>
      </c>
      <c r="W36" s="3">
        <f t="shared" si="35"/>
        <v>22611445.984165315</v>
      </c>
      <c r="X36" s="3">
        <f t="shared" si="35"/>
        <v>22611445.984165315</v>
      </c>
      <c r="Y36" s="3">
        <f t="shared" si="35"/>
        <v>22611445.984165315</v>
      </c>
      <c r="Z36" s="3">
        <f t="shared" si="35"/>
        <v>22611445.984165315</v>
      </c>
      <c r="AA36" s="3">
        <f t="shared" si="35"/>
        <v>22611445.984165315</v>
      </c>
      <c r="AB36" s="3">
        <f t="shared" si="35"/>
        <v>22611445.984165315</v>
      </c>
      <c r="AC36" s="3">
        <f t="shared" si="35"/>
        <v>22611445.984165315</v>
      </c>
      <c r="AD36" s="3">
        <f t="shared" si="35"/>
        <v>22611445.984165315</v>
      </c>
      <c r="AE36" s="3">
        <f t="shared" si="35"/>
        <v>22611445.984165315</v>
      </c>
      <c r="AF36" s="3">
        <f t="shared" si="35"/>
        <v>22611445.984165315</v>
      </c>
      <c r="AG36" s="3">
        <f t="shared" si="35"/>
        <v>22611445.984165315</v>
      </c>
      <c r="AH36" s="3">
        <f t="shared" si="35"/>
        <v>22611445.984165315</v>
      </c>
      <c r="AI36" s="3">
        <f t="shared" si="35"/>
        <v>22611445.984165315</v>
      </c>
      <c r="AJ36" s="3">
        <f t="shared" si="35"/>
        <v>22611445.984165315</v>
      </c>
      <c r="AK36" s="3">
        <f t="shared" si="35"/>
        <v>22611445.984165315</v>
      </c>
      <c r="AL36" s="3">
        <f t="shared" si="35"/>
        <v>22611445.984165315</v>
      </c>
      <c r="AM36" s="3">
        <f t="shared" si="35"/>
        <v>22611445.984165315</v>
      </c>
    </row>
    <row r="37" spans="1:39" ht="15.75" thickTop="1" x14ac:dyDescent="0.25">
      <c r="A37" s="604"/>
      <c r="B37" s="91" t="str">
        <f t="shared" si="18"/>
        <v>Freezer</v>
      </c>
      <c r="C37" s="3">
        <v>0</v>
      </c>
      <c r="D37" s="3">
        <v>0</v>
      </c>
      <c r="E37" s="3">
        <v>0</v>
      </c>
      <c r="F37" s="306">
        <v>0</v>
      </c>
      <c r="G37" s="3">
        <f t="shared" ref="G37:AM37" si="36">F37</f>
        <v>0</v>
      </c>
      <c r="H37" s="3">
        <f t="shared" si="36"/>
        <v>0</v>
      </c>
      <c r="I37" s="3">
        <f t="shared" si="36"/>
        <v>0</v>
      </c>
      <c r="J37" s="3">
        <f t="shared" si="36"/>
        <v>0</v>
      </c>
      <c r="K37" s="3">
        <f t="shared" si="36"/>
        <v>0</v>
      </c>
      <c r="L37" s="3">
        <f t="shared" si="36"/>
        <v>0</v>
      </c>
      <c r="M37" s="3">
        <f t="shared" si="36"/>
        <v>0</v>
      </c>
      <c r="N37" s="3">
        <f t="shared" si="29"/>
        <v>0</v>
      </c>
      <c r="O37" s="123">
        <f t="shared" si="30"/>
        <v>0</v>
      </c>
      <c r="P37" s="3">
        <f t="shared" si="31"/>
        <v>0</v>
      </c>
      <c r="Q37" s="3">
        <f t="shared" si="36"/>
        <v>0</v>
      </c>
      <c r="R37" s="3">
        <f t="shared" si="36"/>
        <v>0</v>
      </c>
      <c r="S37" s="3">
        <f t="shared" si="36"/>
        <v>0</v>
      </c>
      <c r="T37" s="420">
        <v>0</v>
      </c>
      <c r="U37" s="3">
        <f t="shared" si="36"/>
        <v>0</v>
      </c>
      <c r="V37" s="3">
        <f t="shared" si="36"/>
        <v>0</v>
      </c>
      <c r="W37" s="3">
        <f t="shared" si="36"/>
        <v>0</v>
      </c>
      <c r="X37" s="3">
        <f t="shared" si="36"/>
        <v>0</v>
      </c>
      <c r="Y37" s="3">
        <f t="shared" si="36"/>
        <v>0</v>
      </c>
      <c r="Z37" s="3">
        <f t="shared" si="36"/>
        <v>0</v>
      </c>
      <c r="AA37" s="3">
        <f t="shared" si="36"/>
        <v>0</v>
      </c>
      <c r="AB37" s="3">
        <f t="shared" si="36"/>
        <v>0</v>
      </c>
      <c r="AC37" s="3">
        <f t="shared" si="36"/>
        <v>0</v>
      </c>
      <c r="AD37" s="3">
        <f t="shared" si="36"/>
        <v>0</v>
      </c>
      <c r="AE37" s="3">
        <f t="shared" si="36"/>
        <v>0</v>
      </c>
      <c r="AF37" s="3">
        <f t="shared" si="36"/>
        <v>0</v>
      </c>
      <c r="AG37" s="3">
        <f t="shared" si="36"/>
        <v>0</v>
      </c>
      <c r="AH37" s="3">
        <f t="shared" si="36"/>
        <v>0</v>
      </c>
      <c r="AI37" s="3">
        <f t="shared" si="36"/>
        <v>0</v>
      </c>
      <c r="AJ37" s="3">
        <f t="shared" si="36"/>
        <v>0</v>
      </c>
      <c r="AK37" s="3">
        <f t="shared" si="36"/>
        <v>0</v>
      </c>
      <c r="AL37" s="3">
        <f t="shared" si="36"/>
        <v>0</v>
      </c>
      <c r="AM37" s="3">
        <f t="shared" si="36"/>
        <v>0</v>
      </c>
    </row>
    <row r="38" spans="1:39" x14ac:dyDescent="0.25">
      <c r="A38" s="604"/>
      <c r="B38" s="91" t="str">
        <f t="shared" si="18"/>
        <v>Heating</v>
      </c>
      <c r="C38" s="3">
        <v>0</v>
      </c>
      <c r="D38" s="3">
        <v>0</v>
      </c>
      <c r="E38" s="3">
        <v>0</v>
      </c>
      <c r="F38" s="306">
        <v>0</v>
      </c>
      <c r="G38" s="3">
        <f t="shared" ref="G38:AM38" si="37">F38</f>
        <v>0</v>
      </c>
      <c r="H38" s="3">
        <f t="shared" si="37"/>
        <v>0</v>
      </c>
      <c r="I38" s="3">
        <f t="shared" si="37"/>
        <v>0</v>
      </c>
      <c r="J38" s="3">
        <f t="shared" si="37"/>
        <v>0</v>
      </c>
      <c r="K38" s="3">
        <f t="shared" si="37"/>
        <v>0</v>
      </c>
      <c r="L38" s="3">
        <f t="shared" si="37"/>
        <v>0</v>
      </c>
      <c r="M38" s="3">
        <f t="shared" si="37"/>
        <v>0</v>
      </c>
      <c r="N38" s="3">
        <f t="shared" si="29"/>
        <v>0</v>
      </c>
      <c r="O38" s="3">
        <f t="shared" si="30"/>
        <v>0</v>
      </c>
      <c r="P38" s="3">
        <f t="shared" si="31"/>
        <v>0</v>
      </c>
      <c r="Q38" s="3">
        <f t="shared" si="37"/>
        <v>0</v>
      </c>
      <c r="R38" s="3">
        <f t="shared" si="37"/>
        <v>0</v>
      </c>
      <c r="S38" s="3">
        <f t="shared" si="37"/>
        <v>0</v>
      </c>
      <c r="T38" s="420">
        <v>15315163.180000037</v>
      </c>
      <c r="U38" s="3">
        <f t="shared" si="37"/>
        <v>15315163.180000037</v>
      </c>
      <c r="V38" s="3">
        <f t="shared" si="37"/>
        <v>15315163.180000037</v>
      </c>
      <c r="W38" s="3">
        <f t="shared" si="37"/>
        <v>15315163.180000037</v>
      </c>
      <c r="X38" s="3">
        <f t="shared" si="37"/>
        <v>15315163.180000037</v>
      </c>
      <c r="Y38" s="3">
        <f t="shared" si="37"/>
        <v>15315163.180000037</v>
      </c>
      <c r="Z38" s="3">
        <f t="shared" si="37"/>
        <v>15315163.180000037</v>
      </c>
      <c r="AA38" s="3">
        <f t="shared" si="37"/>
        <v>15315163.180000037</v>
      </c>
      <c r="AB38" s="3">
        <f t="shared" si="37"/>
        <v>15315163.180000037</v>
      </c>
      <c r="AC38" s="3">
        <f t="shared" si="37"/>
        <v>15315163.180000037</v>
      </c>
      <c r="AD38" s="3">
        <f t="shared" si="37"/>
        <v>15315163.180000037</v>
      </c>
      <c r="AE38" s="3">
        <f t="shared" si="37"/>
        <v>15315163.180000037</v>
      </c>
      <c r="AF38" s="3">
        <f t="shared" si="37"/>
        <v>15315163.180000037</v>
      </c>
      <c r="AG38" s="3">
        <f t="shared" si="37"/>
        <v>15315163.180000037</v>
      </c>
      <c r="AH38" s="3">
        <f t="shared" si="37"/>
        <v>15315163.180000037</v>
      </c>
      <c r="AI38" s="3">
        <f t="shared" si="37"/>
        <v>15315163.180000037</v>
      </c>
      <c r="AJ38" s="3">
        <f t="shared" si="37"/>
        <v>15315163.180000037</v>
      </c>
      <c r="AK38" s="3">
        <f t="shared" si="37"/>
        <v>15315163.180000037</v>
      </c>
      <c r="AL38" s="3">
        <f t="shared" si="37"/>
        <v>15315163.180000037</v>
      </c>
      <c r="AM38" s="3">
        <f t="shared" si="37"/>
        <v>15315163.180000037</v>
      </c>
    </row>
    <row r="39" spans="1:39" x14ac:dyDescent="0.25">
      <c r="A39" s="604"/>
      <c r="B39" s="146" t="str">
        <f t="shared" si="18"/>
        <v>HVAC</v>
      </c>
      <c r="C39" s="3">
        <v>0</v>
      </c>
      <c r="D39" s="3">
        <v>0</v>
      </c>
      <c r="E39" s="3">
        <v>0</v>
      </c>
      <c r="F39" s="306">
        <v>0</v>
      </c>
      <c r="G39" s="3">
        <f t="shared" ref="G39:AM39" si="38">F39</f>
        <v>0</v>
      </c>
      <c r="H39" s="3">
        <f t="shared" si="38"/>
        <v>0</v>
      </c>
      <c r="I39" s="3">
        <f t="shared" si="38"/>
        <v>0</v>
      </c>
      <c r="J39" s="3">
        <f t="shared" si="38"/>
        <v>0</v>
      </c>
      <c r="K39" s="3">
        <f t="shared" si="38"/>
        <v>0</v>
      </c>
      <c r="L39" s="3">
        <f t="shared" si="38"/>
        <v>0</v>
      </c>
      <c r="M39" s="3">
        <f t="shared" si="38"/>
        <v>0</v>
      </c>
      <c r="N39" s="3">
        <f t="shared" si="29"/>
        <v>0</v>
      </c>
      <c r="O39" s="3">
        <f t="shared" si="30"/>
        <v>0</v>
      </c>
      <c r="P39" s="3">
        <f t="shared" si="31"/>
        <v>0</v>
      </c>
      <c r="Q39" s="3">
        <f t="shared" si="38"/>
        <v>0</v>
      </c>
      <c r="R39" s="3">
        <f t="shared" si="38"/>
        <v>0</v>
      </c>
      <c r="S39" s="3">
        <f t="shared" si="38"/>
        <v>0</v>
      </c>
      <c r="T39" s="420">
        <v>572313.77</v>
      </c>
      <c r="U39" s="3">
        <f t="shared" si="38"/>
        <v>572313.77</v>
      </c>
      <c r="V39" s="3">
        <f t="shared" si="38"/>
        <v>572313.77</v>
      </c>
      <c r="W39" s="3">
        <f t="shared" si="38"/>
        <v>572313.77</v>
      </c>
      <c r="X39" s="3">
        <f t="shared" si="38"/>
        <v>572313.77</v>
      </c>
      <c r="Y39" s="3">
        <f t="shared" si="38"/>
        <v>572313.77</v>
      </c>
      <c r="Z39" s="3">
        <f t="shared" si="38"/>
        <v>572313.77</v>
      </c>
      <c r="AA39" s="3">
        <f t="shared" si="38"/>
        <v>572313.77</v>
      </c>
      <c r="AB39" s="3">
        <f t="shared" si="38"/>
        <v>572313.77</v>
      </c>
      <c r="AC39" s="3">
        <f t="shared" si="38"/>
        <v>572313.77</v>
      </c>
      <c r="AD39" s="3">
        <f t="shared" si="38"/>
        <v>572313.77</v>
      </c>
      <c r="AE39" s="3">
        <f t="shared" si="38"/>
        <v>572313.77</v>
      </c>
      <c r="AF39" s="3">
        <f t="shared" si="38"/>
        <v>572313.77</v>
      </c>
      <c r="AG39" s="3">
        <f t="shared" si="38"/>
        <v>572313.77</v>
      </c>
      <c r="AH39" s="3">
        <f t="shared" si="38"/>
        <v>572313.77</v>
      </c>
      <c r="AI39" s="3">
        <f t="shared" si="38"/>
        <v>572313.77</v>
      </c>
      <c r="AJ39" s="3">
        <f t="shared" si="38"/>
        <v>572313.77</v>
      </c>
      <c r="AK39" s="3">
        <f t="shared" si="38"/>
        <v>572313.77</v>
      </c>
      <c r="AL39" s="3">
        <f t="shared" si="38"/>
        <v>572313.77</v>
      </c>
      <c r="AM39" s="3">
        <f t="shared" si="38"/>
        <v>572313.77</v>
      </c>
    </row>
    <row r="40" spans="1:39" x14ac:dyDescent="0.25">
      <c r="A40" s="604"/>
      <c r="B40" s="91" t="str">
        <f t="shared" si="18"/>
        <v>Lighting</v>
      </c>
      <c r="C40" s="3">
        <v>0</v>
      </c>
      <c r="D40" s="3">
        <v>0</v>
      </c>
      <c r="E40" s="3">
        <v>0</v>
      </c>
      <c r="F40" s="306">
        <v>0</v>
      </c>
      <c r="G40" s="3">
        <f t="shared" ref="G40:AM40" si="39">F40</f>
        <v>0</v>
      </c>
      <c r="H40" s="3">
        <f t="shared" si="39"/>
        <v>0</v>
      </c>
      <c r="I40" s="3">
        <f t="shared" si="39"/>
        <v>0</v>
      </c>
      <c r="J40" s="3">
        <f t="shared" si="39"/>
        <v>0</v>
      </c>
      <c r="K40" s="3">
        <f t="shared" si="39"/>
        <v>0</v>
      </c>
      <c r="L40" s="3">
        <f t="shared" si="39"/>
        <v>0</v>
      </c>
      <c r="M40" s="3">
        <f t="shared" si="39"/>
        <v>0</v>
      </c>
      <c r="N40" s="3">
        <f t="shared" si="29"/>
        <v>0</v>
      </c>
      <c r="O40" s="3">
        <f t="shared" si="30"/>
        <v>0</v>
      </c>
      <c r="P40" s="3">
        <f t="shared" si="31"/>
        <v>0</v>
      </c>
      <c r="Q40" s="3">
        <f t="shared" si="39"/>
        <v>0</v>
      </c>
      <c r="R40" s="3">
        <f t="shared" si="39"/>
        <v>0</v>
      </c>
      <c r="S40" s="3">
        <f t="shared" si="39"/>
        <v>0</v>
      </c>
      <c r="T40" s="420">
        <v>285642.29999999993</v>
      </c>
      <c r="U40" s="3">
        <f t="shared" si="39"/>
        <v>285642.29999999993</v>
      </c>
      <c r="V40" s="3">
        <f t="shared" si="39"/>
        <v>285642.29999999993</v>
      </c>
      <c r="W40" s="3">
        <f t="shared" si="39"/>
        <v>285642.29999999993</v>
      </c>
      <c r="X40" s="3">
        <f t="shared" si="39"/>
        <v>285642.29999999993</v>
      </c>
      <c r="Y40" s="3">
        <f t="shared" si="39"/>
        <v>285642.29999999993</v>
      </c>
      <c r="Z40" s="3">
        <f t="shared" si="39"/>
        <v>285642.29999999993</v>
      </c>
      <c r="AA40" s="3">
        <f t="shared" si="39"/>
        <v>285642.29999999993</v>
      </c>
      <c r="AB40" s="3">
        <f t="shared" si="39"/>
        <v>285642.29999999993</v>
      </c>
      <c r="AC40" s="3">
        <f t="shared" si="39"/>
        <v>285642.29999999993</v>
      </c>
      <c r="AD40" s="3">
        <f t="shared" si="39"/>
        <v>285642.29999999993</v>
      </c>
      <c r="AE40" s="3">
        <f t="shared" si="39"/>
        <v>285642.29999999993</v>
      </c>
      <c r="AF40" s="3">
        <f t="shared" si="39"/>
        <v>285642.29999999993</v>
      </c>
      <c r="AG40" s="3">
        <f t="shared" si="39"/>
        <v>285642.29999999993</v>
      </c>
      <c r="AH40" s="3">
        <f t="shared" si="39"/>
        <v>285642.29999999993</v>
      </c>
      <c r="AI40" s="3">
        <f t="shared" si="39"/>
        <v>285642.29999999993</v>
      </c>
      <c r="AJ40" s="3">
        <f t="shared" si="39"/>
        <v>285642.29999999993</v>
      </c>
      <c r="AK40" s="3">
        <f t="shared" si="39"/>
        <v>285642.29999999993</v>
      </c>
      <c r="AL40" s="3">
        <f t="shared" si="39"/>
        <v>285642.29999999993</v>
      </c>
      <c r="AM40" s="3">
        <f t="shared" si="39"/>
        <v>285642.29999999993</v>
      </c>
    </row>
    <row r="41" spans="1:39" x14ac:dyDescent="0.25">
      <c r="A41" s="604"/>
      <c r="B41" s="91" t="str">
        <f t="shared" si="18"/>
        <v>Miscellaneous</v>
      </c>
      <c r="C41" s="3">
        <v>0</v>
      </c>
      <c r="D41" s="3">
        <v>0</v>
      </c>
      <c r="E41" s="3">
        <v>0</v>
      </c>
      <c r="F41" s="306">
        <v>0</v>
      </c>
      <c r="G41" s="3">
        <f t="shared" ref="G41:AM41" si="40">F41</f>
        <v>0</v>
      </c>
      <c r="H41" s="3">
        <f t="shared" si="40"/>
        <v>0</v>
      </c>
      <c r="I41" s="3">
        <f t="shared" si="40"/>
        <v>0</v>
      </c>
      <c r="J41" s="3">
        <f t="shared" si="40"/>
        <v>0</v>
      </c>
      <c r="K41" s="3">
        <f t="shared" si="40"/>
        <v>0</v>
      </c>
      <c r="L41" s="3">
        <f t="shared" si="40"/>
        <v>0</v>
      </c>
      <c r="M41" s="3">
        <f t="shared" si="40"/>
        <v>0</v>
      </c>
      <c r="N41" s="3">
        <f t="shared" si="29"/>
        <v>0</v>
      </c>
      <c r="O41" s="3">
        <f t="shared" si="30"/>
        <v>0</v>
      </c>
      <c r="P41" s="3">
        <f t="shared" si="31"/>
        <v>0</v>
      </c>
      <c r="Q41" s="3">
        <f t="shared" si="40"/>
        <v>0</v>
      </c>
      <c r="R41" s="3">
        <f t="shared" si="40"/>
        <v>0</v>
      </c>
      <c r="S41" s="3">
        <f t="shared" si="40"/>
        <v>0</v>
      </c>
      <c r="T41" s="420">
        <v>114290.29000000001</v>
      </c>
      <c r="U41" s="3">
        <f t="shared" si="40"/>
        <v>114290.29000000001</v>
      </c>
      <c r="V41" s="3">
        <f t="shared" si="40"/>
        <v>114290.29000000001</v>
      </c>
      <c r="W41" s="3">
        <f t="shared" si="40"/>
        <v>114290.29000000001</v>
      </c>
      <c r="X41" s="3">
        <f t="shared" si="40"/>
        <v>114290.29000000001</v>
      </c>
      <c r="Y41" s="3">
        <f t="shared" si="40"/>
        <v>114290.29000000001</v>
      </c>
      <c r="Z41" s="3">
        <f t="shared" si="40"/>
        <v>114290.29000000001</v>
      </c>
      <c r="AA41" s="3">
        <f t="shared" si="40"/>
        <v>114290.29000000001</v>
      </c>
      <c r="AB41" s="3">
        <f t="shared" si="40"/>
        <v>114290.29000000001</v>
      </c>
      <c r="AC41" s="3">
        <f t="shared" si="40"/>
        <v>114290.29000000001</v>
      </c>
      <c r="AD41" s="3">
        <f t="shared" si="40"/>
        <v>114290.29000000001</v>
      </c>
      <c r="AE41" s="3">
        <f t="shared" si="40"/>
        <v>114290.29000000001</v>
      </c>
      <c r="AF41" s="3">
        <f t="shared" si="40"/>
        <v>114290.29000000001</v>
      </c>
      <c r="AG41" s="3">
        <f t="shared" si="40"/>
        <v>114290.29000000001</v>
      </c>
      <c r="AH41" s="3">
        <f t="shared" si="40"/>
        <v>114290.29000000001</v>
      </c>
      <c r="AI41" s="3">
        <f t="shared" si="40"/>
        <v>114290.29000000001</v>
      </c>
      <c r="AJ41" s="3">
        <f t="shared" si="40"/>
        <v>114290.29000000001</v>
      </c>
      <c r="AK41" s="3">
        <f t="shared" si="40"/>
        <v>114290.29000000001</v>
      </c>
      <c r="AL41" s="3">
        <f t="shared" si="40"/>
        <v>114290.29000000001</v>
      </c>
      <c r="AM41" s="3">
        <f t="shared" si="40"/>
        <v>114290.29000000001</v>
      </c>
    </row>
    <row r="42" spans="1:39" x14ac:dyDescent="0.25">
      <c r="A42" s="604"/>
      <c r="B42" s="91" t="str">
        <f t="shared" si="18"/>
        <v>Pool Spa</v>
      </c>
      <c r="C42" s="3">
        <v>0</v>
      </c>
      <c r="D42" s="3">
        <v>0</v>
      </c>
      <c r="E42" s="3">
        <v>0</v>
      </c>
      <c r="F42" s="306">
        <v>0</v>
      </c>
      <c r="G42" s="3">
        <f t="shared" ref="G42:AM42" si="41">F42</f>
        <v>0</v>
      </c>
      <c r="H42" s="3">
        <f t="shared" si="41"/>
        <v>0</v>
      </c>
      <c r="I42" s="3">
        <f t="shared" si="41"/>
        <v>0</v>
      </c>
      <c r="J42" s="3">
        <f t="shared" si="41"/>
        <v>0</v>
      </c>
      <c r="K42" s="3">
        <f t="shared" si="41"/>
        <v>0</v>
      </c>
      <c r="L42" s="3">
        <f t="shared" si="41"/>
        <v>0</v>
      </c>
      <c r="M42" s="3">
        <f t="shared" si="41"/>
        <v>0</v>
      </c>
      <c r="N42" s="3">
        <f t="shared" si="29"/>
        <v>0</v>
      </c>
      <c r="O42" s="3">
        <f t="shared" si="30"/>
        <v>0</v>
      </c>
      <c r="P42" s="3">
        <f t="shared" si="31"/>
        <v>0</v>
      </c>
      <c r="Q42" s="3">
        <f t="shared" si="41"/>
        <v>0</v>
      </c>
      <c r="R42" s="3">
        <f t="shared" si="41"/>
        <v>0</v>
      </c>
      <c r="S42" s="3">
        <f t="shared" si="41"/>
        <v>0</v>
      </c>
      <c r="T42" s="420">
        <v>0</v>
      </c>
      <c r="U42" s="3">
        <f t="shared" si="41"/>
        <v>0</v>
      </c>
      <c r="V42" s="3">
        <f t="shared" si="41"/>
        <v>0</v>
      </c>
      <c r="W42" s="3">
        <f t="shared" si="41"/>
        <v>0</v>
      </c>
      <c r="X42" s="3">
        <f t="shared" si="41"/>
        <v>0</v>
      </c>
      <c r="Y42" s="3">
        <f t="shared" si="41"/>
        <v>0</v>
      </c>
      <c r="Z42" s="3">
        <f t="shared" si="41"/>
        <v>0</v>
      </c>
      <c r="AA42" s="3">
        <f t="shared" si="41"/>
        <v>0</v>
      </c>
      <c r="AB42" s="3">
        <f t="shared" si="41"/>
        <v>0</v>
      </c>
      <c r="AC42" s="3">
        <f t="shared" si="41"/>
        <v>0</v>
      </c>
      <c r="AD42" s="3">
        <f t="shared" si="41"/>
        <v>0</v>
      </c>
      <c r="AE42" s="3">
        <f t="shared" si="41"/>
        <v>0</v>
      </c>
      <c r="AF42" s="3">
        <f t="shared" si="41"/>
        <v>0</v>
      </c>
      <c r="AG42" s="3">
        <f t="shared" si="41"/>
        <v>0</v>
      </c>
      <c r="AH42" s="3">
        <f t="shared" si="41"/>
        <v>0</v>
      </c>
      <c r="AI42" s="3">
        <f t="shared" si="41"/>
        <v>0</v>
      </c>
      <c r="AJ42" s="3">
        <f t="shared" si="41"/>
        <v>0</v>
      </c>
      <c r="AK42" s="3">
        <f t="shared" si="41"/>
        <v>0</v>
      </c>
      <c r="AL42" s="3">
        <f t="shared" si="41"/>
        <v>0</v>
      </c>
      <c r="AM42" s="3">
        <f t="shared" si="41"/>
        <v>0</v>
      </c>
    </row>
    <row r="43" spans="1:39" x14ac:dyDescent="0.25">
      <c r="A43" s="604"/>
      <c r="B43" s="91" t="str">
        <f t="shared" si="18"/>
        <v>Refrigeration</v>
      </c>
      <c r="C43" s="3">
        <v>0</v>
      </c>
      <c r="D43" s="3">
        <v>0</v>
      </c>
      <c r="E43" s="3">
        <v>0</v>
      </c>
      <c r="F43" s="306">
        <v>0</v>
      </c>
      <c r="G43" s="3">
        <f t="shared" ref="G43:AM43" si="42">F43</f>
        <v>0</v>
      </c>
      <c r="H43" s="3">
        <f t="shared" si="42"/>
        <v>0</v>
      </c>
      <c r="I43" s="3">
        <f t="shared" si="42"/>
        <v>0</v>
      </c>
      <c r="J43" s="3">
        <f t="shared" si="42"/>
        <v>0</v>
      </c>
      <c r="K43" s="3">
        <f t="shared" si="42"/>
        <v>0</v>
      </c>
      <c r="L43" s="3">
        <f t="shared" si="42"/>
        <v>0</v>
      </c>
      <c r="M43" s="3">
        <f t="shared" si="42"/>
        <v>0</v>
      </c>
      <c r="N43" s="3">
        <f t="shared" si="29"/>
        <v>0</v>
      </c>
      <c r="O43" s="3">
        <f t="shared" si="30"/>
        <v>0</v>
      </c>
      <c r="P43" s="3">
        <f t="shared" si="31"/>
        <v>0</v>
      </c>
      <c r="Q43" s="3">
        <f t="shared" si="42"/>
        <v>0</v>
      </c>
      <c r="R43" s="3">
        <f t="shared" si="42"/>
        <v>0</v>
      </c>
      <c r="S43" s="3">
        <f t="shared" si="42"/>
        <v>0</v>
      </c>
      <c r="T43" s="420">
        <v>2.9103830456733704E-11</v>
      </c>
      <c r="U43" s="3">
        <f t="shared" si="42"/>
        <v>2.9103830456733704E-11</v>
      </c>
      <c r="V43" s="3">
        <f t="shared" si="42"/>
        <v>2.9103830456733704E-11</v>
      </c>
      <c r="W43" s="3">
        <f t="shared" si="42"/>
        <v>2.9103830456733704E-11</v>
      </c>
      <c r="X43" s="3">
        <f t="shared" si="42"/>
        <v>2.9103830456733704E-11</v>
      </c>
      <c r="Y43" s="3">
        <f t="shared" si="42"/>
        <v>2.9103830456733704E-11</v>
      </c>
      <c r="Z43" s="3">
        <f t="shared" si="42"/>
        <v>2.9103830456733704E-11</v>
      </c>
      <c r="AA43" s="3">
        <f t="shared" si="42"/>
        <v>2.9103830456733704E-11</v>
      </c>
      <c r="AB43" s="3">
        <f t="shared" si="42"/>
        <v>2.9103830456733704E-11</v>
      </c>
      <c r="AC43" s="3">
        <f t="shared" si="42"/>
        <v>2.9103830456733704E-11</v>
      </c>
      <c r="AD43" s="3">
        <f t="shared" si="42"/>
        <v>2.9103830456733704E-11</v>
      </c>
      <c r="AE43" s="3">
        <f t="shared" si="42"/>
        <v>2.9103830456733704E-11</v>
      </c>
      <c r="AF43" s="3">
        <f t="shared" si="42"/>
        <v>2.9103830456733704E-11</v>
      </c>
      <c r="AG43" s="3">
        <f t="shared" si="42"/>
        <v>2.9103830456733704E-11</v>
      </c>
      <c r="AH43" s="3">
        <f t="shared" si="42"/>
        <v>2.9103830456733704E-11</v>
      </c>
      <c r="AI43" s="3">
        <f t="shared" si="42"/>
        <v>2.9103830456733704E-11</v>
      </c>
      <c r="AJ43" s="3">
        <f t="shared" si="42"/>
        <v>2.9103830456733704E-11</v>
      </c>
      <c r="AK43" s="3">
        <f t="shared" si="42"/>
        <v>2.9103830456733704E-11</v>
      </c>
      <c r="AL43" s="3">
        <f t="shared" si="42"/>
        <v>2.9103830456733704E-11</v>
      </c>
      <c r="AM43" s="3">
        <f t="shared" si="42"/>
        <v>2.9103830456733704E-11</v>
      </c>
    </row>
    <row r="44" spans="1:39" ht="15" customHeight="1" x14ac:dyDescent="0.25">
      <c r="A44" s="604"/>
      <c r="B44" s="91" t="str">
        <f t="shared" si="18"/>
        <v>Water Heating</v>
      </c>
      <c r="C44" s="3">
        <v>0</v>
      </c>
      <c r="D44" s="3">
        <v>0</v>
      </c>
      <c r="E44" s="3">
        <v>0</v>
      </c>
      <c r="F44" s="306">
        <v>0</v>
      </c>
      <c r="G44" s="3">
        <f t="shared" ref="G44:AM44" si="43">F44</f>
        <v>0</v>
      </c>
      <c r="H44" s="3">
        <f t="shared" si="43"/>
        <v>0</v>
      </c>
      <c r="I44" s="3">
        <f t="shared" si="43"/>
        <v>0</v>
      </c>
      <c r="J44" s="3">
        <f t="shared" si="43"/>
        <v>0</v>
      </c>
      <c r="K44" s="3">
        <f t="shared" si="43"/>
        <v>0</v>
      </c>
      <c r="L44" s="3">
        <f t="shared" si="43"/>
        <v>0</v>
      </c>
      <c r="M44" s="3">
        <f t="shared" si="43"/>
        <v>0</v>
      </c>
      <c r="N44" s="3">
        <f t="shared" si="29"/>
        <v>0</v>
      </c>
      <c r="O44" s="3">
        <f t="shared" si="30"/>
        <v>0</v>
      </c>
      <c r="P44" s="3">
        <f t="shared" si="31"/>
        <v>0</v>
      </c>
      <c r="Q44" s="3">
        <f t="shared" si="43"/>
        <v>0</v>
      </c>
      <c r="R44" s="3">
        <f t="shared" si="43"/>
        <v>0</v>
      </c>
      <c r="S44" s="3">
        <f t="shared" si="43"/>
        <v>0</v>
      </c>
      <c r="T44" s="420">
        <v>119133.13999999998</v>
      </c>
      <c r="U44" s="3">
        <f t="shared" si="43"/>
        <v>119133.13999999998</v>
      </c>
      <c r="V44" s="3">
        <f t="shared" si="43"/>
        <v>119133.13999999998</v>
      </c>
      <c r="W44" s="3">
        <f t="shared" si="43"/>
        <v>119133.13999999998</v>
      </c>
      <c r="X44" s="3">
        <f t="shared" si="43"/>
        <v>119133.13999999998</v>
      </c>
      <c r="Y44" s="3">
        <f t="shared" si="43"/>
        <v>119133.13999999998</v>
      </c>
      <c r="Z44" s="3">
        <f t="shared" si="43"/>
        <v>119133.13999999998</v>
      </c>
      <c r="AA44" s="3">
        <f t="shared" si="43"/>
        <v>119133.13999999998</v>
      </c>
      <c r="AB44" s="3">
        <f t="shared" si="43"/>
        <v>119133.13999999998</v>
      </c>
      <c r="AC44" s="3">
        <f t="shared" si="43"/>
        <v>119133.13999999998</v>
      </c>
      <c r="AD44" s="3">
        <f t="shared" si="43"/>
        <v>119133.13999999998</v>
      </c>
      <c r="AE44" s="3">
        <f t="shared" si="43"/>
        <v>119133.13999999998</v>
      </c>
      <c r="AF44" s="3">
        <f t="shared" si="43"/>
        <v>119133.13999999998</v>
      </c>
      <c r="AG44" s="3">
        <f t="shared" si="43"/>
        <v>119133.13999999998</v>
      </c>
      <c r="AH44" s="3">
        <f t="shared" si="43"/>
        <v>119133.13999999998</v>
      </c>
      <c r="AI44" s="3">
        <f t="shared" si="43"/>
        <v>119133.13999999998</v>
      </c>
      <c r="AJ44" s="3">
        <f t="shared" si="43"/>
        <v>119133.13999999998</v>
      </c>
      <c r="AK44" s="3">
        <f t="shared" si="43"/>
        <v>119133.13999999998</v>
      </c>
      <c r="AL44" s="3">
        <f t="shared" si="43"/>
        <v>119133.13999999998</v>
      </c>
      <c r="AM44" s="3">
        <f t="shared" si="43"/>
        <v>119133.13999999998</v>
      </c>
    </row>
    <row r="45" spans="1:39" ht="15" customHeight="1" thickBot="1" x14ac:dyDescent="0.3">
      <c r="A45" s="604"/>
      <c r="B45" s="147" t="str">
        <f t="shared" si="18"/>
        <v>Motors(uses bus. load shape)</v>
      </c>
      <c r="C45" s="143"/>
      <c r="D45" s="143"/>
      <c r="E45" s="143"/>
      <c r="F45" s="330">
        <v>0</v>
      </c>
      <c r="G45" s="143"/>
      <c r="H45" s="143"/>
      <c r="I45" s="143"/>
      <c r="J45" s="143"/>
      <c r="K45" s="143"/>
      <c r="L45" s="143"/>
      <c r="M45" s="143"/>
      <c r="N45" s="143"/>
      <c r="O45" s="143"/>
      <c r="P45" s="143"/>
      <c r="Q45" s="143"/>
      <c r="R45" s="142"/>
      <c r="S45" s="142"/>
      <c r="T45" s="142"/>
      <c r="U45" s="142"/>
      <c r="V45" s="142"/>
      <c r="W45" s="142"/>
      <c r="X45" s="142"/>
      <c r="Y45" s="142"/>
      <c r="Z45" s="142"/>
      <c r="AA45" s="142"/>
      <c r="AB45" s="142"/>
      <c r="AC45" s="142"/>
      <c r="AD45" s="142"/>
      <c r="AE45" s="142"/>
      <c r="AF45" s="142"/>
      <c r="AG45" s="142"/>
      <c r="AH45" s="142"/>
      <c r="AI45" s="142"/>
      <c r="AJ45" s="142"/>
      <c r="AK45" s="142"/>
      <c r="AL45" s="142"/>
      <c r="AM45" s="142"/>
    </row>
    <row r="46" spans="1:39" ht="15" customHeight="1" thickBot="1" x14ac:dyDescent="0.3">
      <c r="A46" s="605"/>
      <c r="B46" s="148" t="str">
        <f t="shared" si="18"/>
        <v>Monthly kWh</v>
      </c>
      <c r="C46" s="126">
        <f>SUM(C35:C45)</f>
        <v>0</v>
      </c>
      <c r="D46" s="126">
        <f t="shared" ref="D46:AM46" si="44">SUM(D35:D45)</f>
        <v>0</v>
      </c>
      <c r="E46" s="126">
        <f t="shared" si="44"/>
        <v>0</v>
      </c>
      <c r="F46" s="126">
        <f t="shared" si="44"/>
        <v>0</v>
      </c>
      <c r="G46" s="126">
        <f t="shared" si="44"/>
        <v>0</v>
      </c>
      <c r="H46" s="126">
        <f t="shared" si="44"/>
        <v>0</v>
      </c>
      <c r="I46" s="126">
        <f t="shared" si="44"/>
        <v>0</v>
      </c>
      <c r="J46" s="126">
        <f t="shared" si="44"/>
        <v>0</v>
      </c>
      <c r="K46" s="126">
        <f t="shared" si="44"/>
        <v>0</v>
      </c>
      <c r="L46" s="126">
        <f t="shared" si="44"/>
        <v>0</v>
      </c>
      <c r="M46" s="126">
        <f t="shared" si="44"/>
        <v>0</v>
      </c>
      <c r="N46" s="126">
        <f t="shared" si="44"/>
        <v>0</v>
      </c>
      <c r="O46" s="126">
        <f t="shared" si="44"/>
        <v>586557.21416531468</v>
      </c>
      <c r="P46" s="126">
        <f t="shared" si="44"/>
        <v>586557.21416531468</v>
      </c>
      <c r="Q46" s="126">
        <f t="shared" si="44"/>
        <v>586557.21416531468</v>
      </c>
      <c r="R46" s="126">
        <f t="shared" si="44"/>
        <v>586557.21416531468</v>
      </c>
      <c r="S46" s="126">
        <f t="shared" si="44"/>
        <v>586557.21416531468</v>
      </c>
      <c r="T46" s="126">
        <f t="shared" si="44"/>
        <v>39072859.664165348</v>
      </c>
      <c r="U46" s="126">
        <f t="shared" si="44"/>
        <v>39072859.664165348</v>
      </c>
      <c r="V46" s="126">
        <f t="shared" si="44"/>
        <v>39072859.664165348</v>
      </c>
      <c r="W46" s="126">
        <f t="shared" si="44"/>
        <v>39072859.664165348</v>
      </c>
      <c r="X46" s="126">
        <f t="shared" si="44"/>
        <v>39072859.664165348</v>
      </c>
      <c r="Y46" s="126">
        <f t="shared" si="44"/>
        <v>39072859.664165348</v>
      </c>
      <c r="Z46" s="126">
        <f t="shared" si="44"/>
        <v>39072859.664165348</v>
      </c>
      <c r="AA46" s="126">
        <f t="shared" si="44"/>
        <v>39072859.664165348</v>
      </c>
      <c r="AB46" s="126">
        <f t="shared" si="44"/>
        <v>39072859.664165348</v>
      </c>
      <c r="AC46" s="126">
        <f t="shared" si="44"/>
        <v>39072859.664165348</v>
      </c>
      <c r="AD46" s="126">
        <f t="shared" si="44"/>
        <v>39072859.664165348</v>
      </c>
      <c r="AE46" s="126">
        <f t="shared" si="44"/>
        <v>39072859.664165348</v>
      </c>
      <c r="AF46" s="126">
        <f t="shared" si="44"/>
        <v>39072859.664165348</v>
      </c>
      <c r="AG46" s="126">
        <f t="shared" si="44"/>
        <v>39072859.664165348</v>
      </c>
      <c r="AH46" s="126">
        <f t="shared" si="44"/>
        <v>39072859.664165348</v>
      </c>
      <c r="AI46" s="126">
        <f t="shared" si="44"/>
        <v>39072859.664165348</v>
      </c>
      <c r="AJ46" s="126">
        <f t="shared" si="44"/>
        <v>39072859.664165348</v>
      </c>
      <c r="AK46" s="126">
        <f t="shared" si="44"/>
        <v>39072859.664165348</v>
      </c>
      <c r="AL46" s="126">
        <f t="shared" si="44"/>
        <v>39072859.664165348</v>
      </c>
      <c r="AM46" s="126">
        <f t="shared" si="44"/>
        <v>39072859.664165348</v>
      </c>
    </row>
    <row r="47" spans="1:39" x14ac:dyDescent="0.25">
      <c r="A47" s="239"/>
      <c r="B47" s="119"/>
      <c r="C47" s="121"/>
      <c r="D47" s="119"/>
      <c r="E47" s="121"/>
      <c r="F47" s="119"/>
      <c r="G47" s="119"/>
      <c r="H47" s="121"/>
      <c r="I47" s="119"/>
      <c r="J47" s="119"/>
      <c r="K47" s="121"/>
      <c r="L47" s="337"/>
      <c r="M47" s="337" t="s">
        <v>239</v>
      </c>
      <c r="N47" s="337" t="s">
        <v>240</v>
      </c>
      <c r="O47" s="408">
        <f>'RES kWh ENTRY'!P85</f>
        <v>586557.21416531468</v>
      </c>
      <c r="P47" s="337"/>
      <c r="Q47" s="337"/>
      <c r="R47" s="119"/>
      <c r="S47" s="119"/>
      <c r="T47" s="429"/>
      <c r="U47" s="119"/>
      <c r="V47" s="119"/>
      <c r="W47" s="121"/>
      <c r="X47" s="119"/>
      <c r="Y47" s="119"/>
      <c r="Z47" s="121"/>
      <c r="AA47" s="119"/>
      <c r="AB47" s="119"/>
      <c r="AC47" s="121"/>
      <c r="AD47" s="119"/>
      <c r="AE47" s="119"/>
      <c r="AF47" s="121"/>
      <c r="AG47" s="119"/>
      <c r="AH47" s="119"/>
      <c r="AI47" s="121"/>
      <c r="AJ47" s="119"/>
      <c r="AK47" s="119"/>
      <c r="AL47" s="121"/>
      <c r="AM47" s="119"/>
    </row>
    <row r="48" spans="1:39" ht="15.75" thickBot="1" x14ac:dyDescent="0.3">
      <c r="A48" s="194" t="s">
        <v>173</v>
      </c>
      <c r="B48" s="194"/>
      <c r="C48" s="194"/>
      <c r="D48" s="194"/>
      <c r="E48" s="194"/>
      <c r="F48" s="194"/>
      <c r="G48" s="194"/>
      <c r="H48" s="194"/>
      <c r="I48" s="194"/>
      <c r="J48" s="194"/>
      <c r="K48" s="120"/>
      <c r="L48" s="120"/>
      <c r="M48" s="120"/>
      <c r="N48" s="120"/>
      <c r="O48" s="409" t="s">
        <v>241</v>
      </c>
      <c r="P48" s="120"/>
      <c r="Q48" s="120"/>
      <c r="R48" s="120"/>
      <c r="S48" s="120"/>
      <c r="T48" s="120"/>
      <c r="AD48" s="120"/>
      <c r="AE48" s="120"/>
      <c r="AF48" s="120"/>
      <c r="AG48" s="120"/>
      <c r="AH48" s="120"/>
      <c r="AI48" s="120"/>
      <c r="AJ48" s="120"/>
      <c r="AK48" s="120"/>
      <c r="AL48" s="120"/>
      <c r="AM48" s="120"/>
    </row>
    <row r="49" spans="1:40" ht="16.5" thickBot="1" x14ac:dyDescent="0.3">
      <c r="A49" s="606" t="s">
        <v>16</v>
      </c>
      <c r="B49" s="149" t="s">
        <v>156</v>
      </c>
      <c r="C49" s="135">
        <f>C$4</f>
        <v>45292</v>
      </c>
      <c r="D49" s="135">
        <f t="shared" ref="D49:AM49" si="45">D$4</f>
        <v>45323</v>
      </c>
      <c r="E49" s="135">
        <f t="shared" si="45"/>
        <v>45352</v>
      </c>
      <c r="F49" s="135">
        <f t="shared" si="45"/>
        <v>45383</v>
      </c>
      <c r="G49" s="135">
        <f t="shared" si="45"/>
        <v>45413</v>
      </c>
      <c r="H49" s="135">
        <f t="shared" si="45"/>
        <v>45444</v>
      </c>
      <c r="I49" s="135">
        <f t="shared" si="45"/>
        <v>45474</v>
      </c>
      <c r="J49" s="135">
        <f t="shared" si="45"/>
        <v>45505</v>
      </c>
      <c r="K49" s="135">
        <f t="shared" si="45"/>
        <v>45536</v>
      </c>
      <c r="L49" s="135">
        <f t="shared" si="45"/>
        <v>45566</v>
      </c>
      <c r="M49" s="135">
        <f t="shared" si="45"/>
        <v>45597</v>
      </c>
      <c r="N49" s="340">
        <f t="shared" si="45"/>
        <v>45627</v>
      </c>
      <c r="O49" s="135">
        <f t="shared" si="45"/>
        <v>45658</v>
      </c>
      <c r="P49" s="135">
        <f t="shared" si="45"/>
        <v>45689</v>
      </c>
      <c r="Q49" s="135">
        <f t="shared" si="45"/>
        <v>45717</v>
      </c>
      <c r="R49" s="135">
        <f t="shared" si="45"/>
        <v>45748</v>
      </c>
      <c r="S49" s="135">
        <f t="shared" si="45"/>
        <v>45778</v>
      </c>
      <c r="T49" s="135">
        <f t="shared" si="45"/>
        <v>45809</v>
      </c>
      <c r="U49" s="135">
        <f t="shared" si="45"/>
        <v>45839</v>
      </c>
      <c r="V49" s="135">
        <f t="shared" si="45"/>
        <v>45870</v>
      </c>
      <c r="W49" s="135">
        <f t="shared" si="45"/>
        <v>45901</v>
      </c>
      <c r="X49" s="135">
        <f t="shared" si="45"/>
        <v>45931</v>
      </c>
      <c r="Y49" s="135">
        <f t="shared" si="45"/>
        <v>45962</v>
      </c>
      <c r="Z49" s="135">
        <f t="shared" si="45"/>
        <v>45992</v>
      </c>
      <c r="AA49" s="135">
        <f t="shared" si="45"/>
        <v>46023</v>
      </c>
      <c r="AB49" s="135">
        <f t="shared" si="45"/>
        <v>46054</v>
      </c>
      <c r="AC49" s="135">
        <f t="shared" si="45"/>
        <v>46082</v>
      </c>
      <c r="AD49" s="135">
        <f t="shared" si="45"/>
        <v>46113</v>
      </c>
      <c r="AE49" s="135">
        <f t="shared" si="45"/>
        <v>46143</v>
      </c>
      <c r="AF49" s="135">
        <f t="shared" si="45"/>
        <v>46174</v>
      </c>
      <c r="AG49" s="135">
        <f t="shared" si="45"/>
        <v>46204</v>
      </c>
      <c r="AH49" s="135">
        <f t="shared" si="45"/>
        <v>46235</v>
      </c>
      <c r="AI49" s="135">
        <f t="shared" si="45"/>
        <v>46266</v>
      </c>
      <c r="AJ49" s="135">
        <f t="shared" si="45"/>
        <v>46296</v>
      </c>
      <c r="AK49" s="135">
        <f t="shared" si="45"/>
        <v>46327</v>
      </c>
      <c r="AL49" s="135">
        <f t="shared" si="45"/>
        <v>46357</v>
      </c>
      <c r="AM49" s="135">
        <f t="shared" si="45"/>
        <v>46388</v>
      </c>
    </row>
    <row r="50" spans="1:40" ht="15" customHeight="1" thickBot="1" x14ac:dyDescent="0.3">
      <c r="A50" s="607"/>
      <c r="B50" s="28" t="str">
        <f t="shared" ref="B50:B60" si="46">B35</f>
        <v>Building Shell</v>
      </c>
      <c r="C50" s="98">
        <f>((C5*0.5)-C35)*C66*C$78*C$2</f>
        <v>0</v>
      </c>
      <c r="D50" s="23">
        <f>((D5*0.5)+C20-D35)*D66*D$78*D$2</f>
        <v>0</v>
      </c>
      <c r="E50" s="23">
        <f t="shared" ref="E50:AM50" si="47">((E5*0.5)+D20-E35)*E66*E$78*E$2</f>
        <v>0</v>
      </c>
      <c r="F50" s="23">
        <f t="shared" si="47"/>
        <v>0</v>
      </c>
      <c r="G50" s="23">
        <f t="shared" si="47"/>
        <v>0</v>
      </c>
      <c r="H50" s="23">
        <f t="shared" si="47"/>
        <v>45.144744834644847</v>
      </c>
      <c r="I50" s="23">
        <f t="shared" si="47"/>
        <v>150.79540367866298</v>
      </c>
      <c r="J50" s="23">
        <f t="shared" si="47"/>
        <v>220.8072191845402</v>
      </c>
      <c r="K50" s="23">
        <f t="shared" si="47"/>
        <v>148.35783116868589</v>
      </c>
      <c r="L50" s="23">
        <f t="shared" si="47"/>
        <v>43.890112871209702</v>
      </c>
      <c r="M50" s="23">
        <f t="shared" si="47"/>
        <v>83.297079968143819</v>
      </c>
      <c r="N50" s="23">
        <f t="shared" ref="N50:N59" si="48">((N5*0.5)+M20-N35)*N66*N$78*N$2</f>
        <v>152.97210913357165</v>
      </c>
      <c r="O50" s="23">
        <f t="shared" ref="O50:O59" si="49">((O5*0.5)+N20-O35)*O66*O$78*O$2</f>
        <v>159.32706111942409</v>
      </c>
      <c r="P50" s="23">
        <f t="shared" ref="P50:P59" si="50">((P5*0.5)+O20-P35)*P66*P$78*P$2</f>
        <v>132.81556767939077</v>
      </c>
      <c r="Q50" s="23">
        <f t="shared" ref="Q50:Q59" si="51">((Q5*0.5)+P20-Q35)*Q66*Q$78*Q$2</f>
        <v>102.84922689084256</v>
      </c>
      <c r="R50" s="23">
        <f t="shared" si="47"/>
        <v>58.73073548988171</v>
      </c>
      <c r="S50" s="23">
        <f t="shared" si="47"/>
        <v>66.127074763054608</v>
      </c>
      <c r="T50" s="23">
        <f t="shared" si="47"/>
        <v>-130.27507326991585</v>
      </c>
      <c r="U50" s="23">
        <f t="shared" si="47"/>
        <v>-175.55980929397762</v>
      </c>
      <c r="V50" s="23">
        <f t="shared" si="47"/>
        <v>-166.86888168150372</v>
      </c>
      <c r="W50" s="23">
        <f t="shared" si="47"/>
        <v>-83.623301892492833</v>
      </c>
      <c r="X50" s="23">
        <f t="shared" si="47"/>
        <v>-21.930065523607016</v>
      </c>
      <c r="Y50" s="23">
        <f t="shared" si="47"/>
        <v>-37.065021993295908</v>
      </c>
      <c r="Z50" s="23">
        <f t="shared" si="47"/>
        <v>-61.706329460616246</v>
      </c>
      <c r="AA50" s="23">
        <f t="shared" si="47"/>
        <v>-61.362998782621624</v>
      </c>
      <c r="AB50" s="23">
        <f t="shared" si="47"/>
        <v>-51.636042177806928</v>
      </c>
      <c r="AC50" s="23">
        <f t="shared" si="47"/>
        <v>-41.335629259970347</v>
      </c>
      <c r="AD50" s="23">
        <f t="shared" si="47"/>
        <v>-22.038801416613321</v>
      </c>
      <c r="AE50" s="23">
        <f t="shared" si="47"/>
        <v>-25.464523030522876</v>
      </c>
      <c r="AF50" s="23">
        <f t="shared" si="47"/>
        <v>-130.27507326991585</v>
      </c>
      <c r="AG50" s="23">
        <f t="shared" si="47"/>
        <v>-175.55980929397762</v>
      </c>
      <c r="AH50" s="23">
        <f t="shared" si="47"/>
        <v>-166.86888168150372</v>
      </c>
      <c r="AI50" s="23">
        <f t="shared" si="47"/>
        <v>-83.623301892492833</v>
      </c>
      <c r="AJ50" s="23">
        <f t="shared" si="47"/>
        <v>-21.930065523607016</v>
      </c>
      <c r="AK50" s="23">
        <f t="shared" si="47"/>
        <v>-37.065021993295908</v>
      </c>
      <c r="AL50" s="23">
        <f t="shared" si="47"/>
        <v>-61.706329460616246</v>
      </c>
      <c r="AM50" s="23">
        <f t="shared" si="47"/>
        <v>-61.362998782621624</v>
      </c>
    </row>
    <row r="51" spans="1:40" ht="17.25" thickTop="1" thickBot="1" x14ac:dyDescent="0.3">
      <c r="A51" s="607"/>
      <c r="B51" s="346" t="str">
        <f t="shared" si="46"/>
        <v>Cooling</v>
      </c>
      <c r="C51" s="352">
        <f>((C6*0.5)+C18-C36)*C67*C$78*C$2</f>
        <v>25.56952349741109</v>
      </c>
      <c r="D51" s="347">
        <f t="shared" ref="D51:AM51" si="52">((D6*0.5)+C21-D36)*D67*D$78*D$2</f>
        <v>52.100863136904877</v>
      </c>
      <c r="E51" s="23">
        <f t="shared" si="52"/>
        <v>328.91040693540248</v>
      </c>
      <c r="F51" s="23">
        <f t="shared" si="52"/>
        <v>2665.9354403356629</v>
      </c>
      <c r="G51" s="23">
        <f t="shared" si="52"/>
        <v>17057.236361661686</v>
      </c>
      <c r="H51" s="23">
        <f t="shared" si="52"/>
        <v>153352.15792693896</v>
      </c>
      <c r="I51" s="23">
        <f t="shared" si="52"/>
        <v>271745.86475762189</v>
      </c>
      <c r="J51" s="23">
        <f t="shared" si="52"/>
        <v>323068.97861681168</v>
      </c>
      <c r="K51" s="23">
        <f t="shared" si="52"/>
        <v>178604.13164591833</v>
      </c>
      <c r="L51" s="23">
        <f t="shared" si="52"/>
        <v>13682.239210046173</v>
      </c>
      <c r="M51" s="23">
        <f t="shared" si="52"/>
        <v>1266.2166594544417</v>
      </c>
      <c r="N51" s="23">
        <f t="shared" si="48"/>
        <v>1180.040028899504</v>
      </c>
      <c r="O51" s="23">
        <f t="shared" si="49"/>
        <v>1201.4140996295116</v>
      </c>
      <c r="P51" s="23">
        <f t="shared" si="50"/>
        <v>1097.7531253691461</v>
      </c>
      <c r="Q51" s="23">
        <f t="shared" si="51"/>
        <v>3214.3430258542253</v>
      </c>
      <c r="R51" s="23">
        <f t="shared" si="52"/>
        <v>16651.738636763188</v>
      </c>
      <c r="S51" s="23">
        <f t="shared" si="52"/>
        <v>73983.17815950542</v>
      </c>
      <c r="T51" s="23">
        <f t="shared" si="52"/>
        <v>131071.04007394551</v>
      </c>
      <c r="U51" s="23">
        <f t="shared" si="52"/>
        <v>177069.78357634283</v>
      </c>
      <c r="V51" s="23">
        <f t="shared" si="52"/>
        <v>168302.4518088075</v>
      </c>
      <c r="W51" s="23">
        <f t="shared" si="52"/>
        <v>78689.421476189949</v>
      </c>
      <c r="X51" s="23">
        <f t="shared" si="52"/>
        <v>5430.8903618789564</v>
      </c>
      <c r="Y51" s="23">
        <f t="shared" si="52"/>
        <v>445.64004770289404</v>
      </c>
      <c r="Z51" s="23">
        <f t="shared" si="52"/>
        <v>350.16777773651421</v>
      </c>
      <c r="AA51" s="23">
        <f t="shared" si="52"/>
        <v>328.28600491881031</v>
      </c>
      <c r="AB51" s="23">
        <f t="shared" si="52"/>
        <v>302.79678577480536</v>
      </c>
      <c r="AC51" s="23">
        <f t="shared" si="52"/>
        <v>916.55463506508522</v>
      </c>
      <c r="AD51" s="23">
        <f t="shared" si="52"/>
        <v>4433.2756168399728</v>
      </c>
      <c r="AE51" s="23">
        <f t="shared" si="52"/>
        <v>20213.049184781194</v>
      </c>
      <c r="AF51" s="23">
        <f t="shared" si="52"/>
        <v>131071.04007394551</v>
      </c>
      <c r="AG51" s="23">
        <f t="shared" si="52"/>
        <v>177069.78357634283</v>
      </c>
      <c r="AH51" s="23">
        <f t="shared" si="52"/>
        <v>168302.4518088075</v>
      </c>
      <c r="AI51" s="23">
        <f t="shared" si="52"/>
        <v>78689.421476189949</v>
      </c>
      <c r="AJ51" s="23">
        <f t="shared" si="52"/>
        <v>5430.8903618789564</v>
      </c>
      <c r="AK51" s="23">
        <f t="shared" si="52"/>
        <v>445.64004770289404</v>
      </c>
      <c r="AL51" s="23">
        <f t="shared" si="52"/>
        <v>350.16777773651421</v>
      </c>
      <c r="AM51" s="23">
        <f t="shared" si="52"/>
        <v>328.28600491881031</v>
      </c>
    </row>
    <row r="52" spans="1:40" ht="16.5" thickTop="1" x14ac:dyDescent="0.25">
      <c r="A52" s="607"/>
      <c r="B52" s="28" t="str">
        <f t="shared" si="46"/>
        <v>Freezer</v>
      </c>
      <c r="C52" s="348">
        <f t="shared" ref="C52:C59" si="53">((C7*0.5)-C37)*C68*C$78*C$2</f>
        <v>0</v>
      </c>
      <c r="D52" s="23">
        <f t="shared" ref="D52:AM52" si="54">((D7*0.5)+C22-D37)*D68*D$78*D$2</f>
        <v>0</v>
      </c>
      <c r="E52" s="23">
        <f t="shared" si="54"/>
        <v>0</v>
      </c>
      <c r="F52" s="23">
        <f t="shared" si="54"/>
        <v>0</v>
      </c>
      <c r="G52" s="23">
        <f t="shared" si="54"/>
        <v>0</v>
      </c>
      <c r="H52" s="23">
        <f t="shared" si="54"/>
        <v>0</v>
      </c>
      <c r="I52" s="23">
        <f t="shared" si="54"/>
        <v>0</v>
      </c>
      <c r="J52" s="23">
        <f t="shared" si="54"/>
        <v>0</v>
      </c>
      <c r="K52" s="23">
        <f t="shared" si="54"/>
        <v>0</v>
      </c>
      <c r="L52" s="23">
        <f t="shared" si="54"/>
        <v>0</v>
      </c>
      <c r="M52" s="23">
        <f t="shared" si="54"/>
        <v>0</v>
      </c>
      <c r="N52" s="23">
        <f t="shared" si="48"/>
        <v>0</v>
      </c>
      <c r="O52" s="23">
        <f t="shared" si="49"/>
        <v>0</v>
      </c>
      <c r="P52" s="23">
        <f t="shared" si="50"/>
        <v>0</v>
      </c>
      <c r="Q52" s="23">
        <f t="shared" si="51"/>
        <v>0</v>
      </c>
      <c r="R52" s="23">
        <f t="shared" si="54"/>
        <v>0</v>
      </c>
      <c r="S52" s="23">
        <f t="shared" si="54"/>
        <v>0</v>
      </c>
      <c r="T52" s="23">
        <f t="shared" si="54"/>
        <v>0</v>
      </c>
      <c r="U52" s="23">
        <f t="shared" si="54"/>
        <v>0</v>
      </c>
      <c r="V52" s="23">
        <f t="shared" si="54"/>
        <v>0</v>
      </c>
      <c r="W52" s="23">
        <f t="shared" si="54"/>
        <v>0</v>
      </c>
      <c r="X52" s="23">
        <f t="shared" si="54"/>
        <v>0</v>
      </c>
      <c r="Y52" s="23">
        <f t="shared" si="54"/>
        <v>0</v>
      </c>
      <c r="Z52" s="23">
        <f t="shared" si="54"/>
        <v>0</v>
      </c>
      <c r="AA52" s="23">
        <f t="shared" si="54"/>
        <v>0</v>
      </c>
      <c r="AB52" s="23">
        <f t="shared" si="54"/>
        <v>0</v>
      </c>
      <c r="AC52" s="23">
        <f t="shared" si="54"/>
        <v>0</v>
      </c>
      <c r="AD52" s="23">
        <f t="shared" si="54"/>
        <v>0</v>
      </c>
      <c r="AE52" s="23">
        <f t="shared" si="54"/>
        <v>0</v>
      </c>
      <c r="AF52" s="23">
        <f t="shared" si="54"/>
        <v>0</v>
      </c>
      <c r="AG52" s="23">
        <f t="shared" si="54"/>
        <v>0</v>
      </c>
      <c r="AH52" s="23">
        <f t="shared" si="54"/>
        <v>0</v>
      </c>
      <c r="AI52" s="23">
        <f t="shared" si="54"/>
        <v>0</v>
      </c>
      <c r="AJ52" s="23">
        <f t="shared" si="54"/>
        <v>0</v>
      </c>
      <c r="AK52" s="23">
        <f t="shared" si="54"/>
        <v>0</v>
      </c>
      <c r="AL52" s="23">
        <f t="shared" si="54"/>
        <v>0</v>
      </c>
      <c r="AM52" s="23">
        <f t="shared" si="54"/>
        <v>0</v>
      </c>
    </row>
    <row r="53" spans="1:40" ht="15.75" x14ac:dyDescent="0.25">
      <c r="A53" s="607"/>
      <c r="B53" s="28" t="str">
        <f t="shared" si="46"/>
        <v>Heating</v>
      </c>
      <c r="C53" s="23">
        <f t="shared" si="53"/>
        <v>147.10391875249218</v>
      </c>
      <c r="D53" s="23">
        <f t="shared" ref="D53:AM53" si="55">((D8*0.5)+C23-D38)*D69*D$78*D$2</f>
        <v>2359.2176187158493</v>
      </c>
      <c r="E53" s="23">
        <f t="shared" si="55"/>
        <v>7112.6305487005729</v>
      </c>
      <c r="F53" s="23">
        <f t="shared" si="55"/>
        <v>5998.0334645846488</v>
      </c>
      <c r="G53" s="23">
        <f t="shared" si="55"/>
        <v>2650.1352961492962</v>
      </c>
      <c r="H53" s="23">
        <f t="shared" si="55"/>
        <v>224.24130959290065</v>
      </c>
      <c r="I53" s="23">
        <f t="shared" si="55"/>
        <v>3.3953616391650949</v>
      </c>
      <c r="J53" s="23">
        <f t="shared" si="55"/>
        <v>6.4344078892466063</v>
      </c>
      <c r="K53" s="23">
        <f t="shared" si="55"/>
        <v>7516.1801769230733</v>
      </c>
      <c r="L53" s="23">
        <f t="shared" si="55"/>
        <v>24240.707197394793</v>
      </c>
      <c r="M53" s="23">
        <f t="shared" si="55"/>
        <v>59716.689463077382</v>
      </c>
      <c r="N53" s="23">
        <f t="shared" si="48"/>
        <v>118284.98603194076</v>
      </c>
      <c r="O53" s="23">
        <f t="shared" si="49"/>
        <v>130556.76337171512</v>
      </c>
      <c r="P53" s="23">
        <f t="shared" si="50"/>
        <v>108774.25265940612</v>
      </c>
      <c r="Q53" s="23">
        <f t="shared" si="51"/>
        <v>82863.788006110044</v>
      </c>
      <c r="R53" s="23">
        <f t="shared" si="55"/>
        <v>38733.102538677289</v>
      </c>
      <c r="S53" s="23">
        <f t="shared" si="55"/>
        <v>11604.373366174015</v>
      </c>
      <c r="T53" s="23">
        <f t="shared" si="55"/>
        <v>90.007853741138987</v>
      </c>
      <c r="U53" s="23">
        <f t="shared" si="55"/>
        <v>1.0590286137600688</v>
      </c>
      <c r="V53" s="23">
        <f t="shared" si="55"/>
        <v>1.5880358273683284</v>
      </c>
      <c r="W53" s="23">
        <f t="shared" si="55"/>
        <v>1554.2238822262511</v>
      </c>
      <c r="X53" s="23">
        <f t="shared" si="55"/>
        <v>4587.1307207442624</v>
      </c>
      <c r="Y53" s="23">
        <f t="shared" si="55"/>
        <v>10153.556290574503</v>
      </c>
      <c r="Z53" s="23">
        <f t="shared" si="55"/>
        <v>17011.576971087932</v>
      </c>
      <c r="AA53" s="23">
        <f t="shared" si="55"/>
        <v>16922.315648792755</v>
      </c>
      <c r="AB53" s="23">
        <f t="shared" si="55"/>
        <v>14232.246561752072</v>
      </c>
      <c r="AC53" s="23">
        <f t="shared" si="55"/>
        <v>11208.092106777854</v>
      </c>
      <c r="AD53" s="23">
        <f t="shared" si="55"/>
        <v>4891.5692298744161</v>
      </c>
      <c r="AE53" s="23">
        <f t="shared" si="55"/>
        <v>1503.9081570900878</v>
      </c>
      <c r="AF53" s="23">
        <f t="shared" si="55"/>
        <v>90.007853741138987</v>
      </c>
      <c r="AG53" s="23">
        <f t="shared" si="55"/>
        <v>1.0590286137600688</v>
      </c>
      <c r="AH53" s="23">
        <f t="shared" si="55"/>
        <v>1.5880358273683284</v>
      </c>
      <c r="AI53" s="23">
        <f t="shared" si="55"/>
        <v>1554.2238822262511</v>
      </c>
      <c r="AJ53" s="23">
        <f t="shared" si="55"/>
        <v>4587.1307207442624</v>
      </c>
      <c r="AK53" s="23">
        <f t="shared" si="55"/>
        <v>10153.556290574503</v>
      </c>
      <c r="AL53" s="23">
        <f t="shared" si="55"/>
        <v>17011.576971087932</v>
      </c>
      <c r="AM53" s="23">
        <f t="shared" si="55"/>
        <v>16922.315648792755</v>
      </c>
    </row>
    <row r="54" spans="1:40" ht="15.75" x14ac:dyDescent="0.25">
      <c r="A54" s="607"/>
      <c r="B54" s="28" t="str">
        <f t="shared" si="46"/>
        <v>HVAC</v>
      </c>
      <c r="C54" s="23">
        <f t="shared" si="53"/>
        <v>0</v>
      </c>
      <c r="D54" s="23">
        <f t="shared" ref="D54:AM54" si="56">((D9*0.5)+C24-D39)*D70*D$78*D$2</f>
        <v>0</v>
      </c>
      <c r="E54" s="23">
        <f t="shared" si="56"/>
        <v>0</v>
      </c>
      <c r="F54" s="23">
        <f t="shared" si="56"/>
        <v>0</v>
      </c>
      <c r="G54" s="23">
        <f t="shared" si="56"/>
        <v>26.229550347301636</v>
      </c>
      <c r="H54" s="23">
        <f t="shared" si="56"/>
        <v>421.42904013858168</v>
      </c>
      <c r="I54" s="23">
        <f t="shared" si="56"/>
        <v>940.10106713963251</v>
      </c>
      <c r="J54" s="23">
        <f t="shared" si="56"/>
        <v>1056.7483529931567</v>
      </c>
      <c r="K54" s="23">
        <f t="shared" si="56"/>
        <v>695.71197203097927</v>
      </c>
      <c r="L54" s="23">
        <f t="shared" si="56"/>
        <v>280.37153502809855</v>
      </c>
      <c r="M54" s="23">
        <f t="shared" si="56"/>
        <v>688.00020715543269</v>
      </c>
      <c r="N54" s="23">
        <f t="shared" si="48"/>
        <v>1476.129749953586</v>
      </c>
      <c r="O54" s="23">
        <f t="shared" si="49"/>
        <v>1610.4521371472276</v>
      </c>
      <c r="P54" s="23">
        <f t="shared" si="50"/>
        <v>1342.4782539318473</v>
      </c>
      <c r="Q54" s="23">
        <f t="shared" si="51"/>
        <v>1039.5833330920871</v>
      </c>
      <c r="R54" s="23">
        <f t="shared" si="56"/>
        <v>593.64076523707138</v>
      </c>
      <c r="S54" s="23">
        <f t="shared" si="56"/>
        <v>668.40176506885132</v>
      </c>
      <c r="T54" s="23">
        <f t="shared" si="56"/>
        <v>-1485.2820621890016</v>
      </c>
      <c r="U54" s="23">
        <f t="shared" si="56"/>
        <v>-2001.5788825956679</v>
      </c>
      <c r="V54" s="23">
        <f t="shared" si="56"/>
        <v>-1902.4925527047178</v>
      </c>
      <c r="W54" s="23">
        <f t="shared" si="56"/>
        <v>-953.39950432879482</v>
      </c>
      <c r="X54" s="23">
        <f t="shared" si="56"/>
        <v>-250.02736231325397</v>
      </c>
      <c r="Y54" s="23">
        <f t="shared" si="56"/>
        <v>-422.58285425962828</v>
      </c>
      <c r="Z54" s="23">
        <f t="shared" si="56"/>
        <v>-703.52141795757416</v>
      </c>
      <c r="AA54" s="23">
        <f t="shared" si="56"/>
        <v>-699.60706285782237</v>
      </c>
      <c r="AB54" s="23">
        <f t="shared" si="56"/>
        <v>-588.70883956618081</v>
      </c>
      <c r="AC54" s="23">
        <f t="shared" si="56"/>
        <v>-471.27257063156554</v>
      </c>
      <c r="AD54" s="23">
        <f t="shared" si="56"/>
        <v>-251.26707354384183</v>
      </c>
      <c r="AE54" s="23">
        <f t="shared" si="56"/>
        <v>-290.32414513458963</v>
      </c>
      <c r="AF54" s="23">
        <f t="shared" si="56"/>
        <v>-1485.2820621890016</v>
      </c>
      <c r="AG54" s="23">
        <f t="shared" si="56"/>
        <v>-2001.5788825956679</v>
      </c>
      <c r="AH54" s="23">
        <f t="shared" si="56"/>
        <v>-1902.4925527047178</v>
      </c>
      <c r="AI54" s="23">
        <f t="shared" si="56"/>
        <v>-953.39950432879482</v>
      </c>
      <c r="AJ54" s="23">
        <f t="shared" si="56"/>
        <v>-250.02736231325397</v>
      </c>
      <c r="AK54" s="23">
        <f t="shared" si="56"/>
        <v>-422.58285425962828</v>
      </c>
      <c r="AL54" s="23">
        <f t="shared" si="56"/>
        <v>-703.52141795757416</v>
      </c>
      <c r="AM54" s="23">
        <f t="shared" si="56"/>
        <v>-699.60706285782237</v>
      </c>
    </row>
    <row r="55" spans="1:40" ht="15.75" x14ac:dyDescent="0.25">
      <c r="A55" s="607"/>
      <c r="B55" s="28" t="str">
        <f t="shared" si="46"/>
        <v>Lighting</v>
      </c>
      <c r="C55" s="23">
        <f t="shared" si="53"/>
        <v>0</v>
      </c>
      <c r="D55" s="23">
        <f t="shared" ref="D55:AM55" si="57">((D10*0.5)+C25-D40)*D71*D$78*D$2</f>
        <v>11.30921794123015</v>
      </c>
      <c r="E55" s="23">
        <f t="shared" si="57"/>
        <v>32.613127936199199</v>
      </c>
      <c r="F55" s="23">
        <f t="shared" si="57"/>
        <v>64.612379460821984</v>
      </c>
      <c r="G55" s="23">
        <f t="shared" si="57"/>
        <v>90.196250594648376</v>
      </c>
      <c r="H55" s="23">
        <f t="shared" si="57"/>
        <v>182.0102688480539</v>
      </c>
      <c r="I55" s="23">
        <f t="shared" si="57"/>
        <v>213.64532736013328</v>
      </c>
      <c r="J55" s="23">
        <f t="shared" si="57"/>
        <v>251.47552449641793</v>
      </c>
      <c r="K55" s="23">
        <f t="shared" si="57"/>
        <v>341.36891251297948</v>
      </c>
      <c r="L55" s="23">
        <f t="shared" si="57"/>
        <v>223.76025619945136</v>
      </c>
      <c r="M55" s="23">
        <f t="shared" si="57"/>
        <v>272.81885512070329</v>
      </c>
      <c r="N55" s="23">
        <f t="shared" si="48"/>
        <v>319.7316353307657</v>
      </c>
      <c r="O55" s="23">
        <f t="shared" si="49"/>
        <v>344.10694330225988</v>
      </c>
      <c r="P55" s="23">
        <f t="shared" si="50"/>
        <v>299.80877462636454</v>
      </c>
      <c r="Q55" s="23">
        <f t="shared" si="51"/>
        <v>323.99933043195051</v>
      </c>
      <c r="R55" s="23">
        <f t="shared" si="57"/>
        <v>318.19230435389062</v>
      </c>
      <c r="S55" s="23">
        <f t="shared" si="57"/>
        <v>305.03505033607735</v>
      </c>
      <c r="T55" s="23">
        <f t="shared" si="57"/>
        <v>-1178.6176557691433</v>
      </c>
      <c r="U55" s="23">
        <f t="shared" si="57"/>
        <v>-1167.6624698718776</v>
      </c>
      <c r="V55" s="23">
        <f t="shared" si="57"/>
        <v>-1213.7480810938353</v>
      </c>
      <c r="W55" s="23">
        <f t="shared" si="57"/>
        <v>-1269.1637901783879</v>
      </c>
      <c r="X55" s="23">
        <f t="shared" si="57"/>
        <v>-687.79199784606919</v>
      </c>
      <c r="Y55" s="23">
        <f t="shared" si="57"/>
        <v>-767.57881437549418</v>
      </c>
      <c r="Z55" s="23">
        <f t="shared" si="57"/>
        <v>-778.93129199017335</v>
      </c>
      <c r="AA55" s="23">
        <f t="shared" si="57"/>
        <v>-765.97973374079606</v>
      </c>
      <c r="AB55" s="23">
        <f t="shared" si="57"/>
        <v>-673.68226885332581</v>
      </c>
      <c r="AC55" s="23">
        <f t="shared" si="57"/>
        <v>-752.61773531723077</v>
      </c>
      <c r="AD55" s="23">
        <f t="shared" si="57"/>
        <v>-690.11110740969275</v>
      </c>
      <c r="AE55" s="23">
        <f t="shared" si="57"/>
        <v>-678.91091869602155</v>
      </c>
      <c r="AF55" s="23">
        <f t="shared" si="57"/>
        <v>-1178.6176557691433</v>
      </c>
      <c r="AG55" s="23">
        <f t="shared" si="57"/>
        <v>-1167.6624698718776</v>
      </c>
      <c r="AH55" s="23">
        <f t="shared" si="57"/>
        <v>-1213.7480810938353</v>
      </c>
      <c r="AI55" s="23">
        <f t="shared" si="57"/>
        <v>-1269.1637901783879</v>
      </c>
      <c r="AJ55" s="23">
        <f t="shared" si="57"/>
        <v>-687.79199784606919</v>
      </c>
      <c r="AK55" s="23">
        <f t="shared" si="57"/>
        <v>-767.57881437549418</v>
      </c>
      <c r="AL55" s="23">
        <f t="shared" si="57"/>
        <v>-778.93129199017335</v>
      </c>
      <c r="AM55" s="23">
        <f t="shared" si="57"/>
        <v>-765.97973374079606</v>
      </c>
    </row>
    <row r="56" spans="1:40" ht="15.75" x14ac:dyDescent="0.25">
      <c r="A56" s="607"/>
      <c r="B56" s="28" t="str">
        <f t="shared" si="46"/>
        <v>Miscellaneous</v>
      </c>
      <c r="C56" s="23">
        <f t="shared" si="53"/>
        <v>0</v>
      </c>
      <c r="D56" s="23">
        <f t="shared" ref="D56:AM56" si="58">((D11*0.5)+C26-D41)*D72*D$78*D$2</f>
        <v>6.9639960282221312</v>
      </c>
      <c r="E56" s="23">
        <f t="shared" si="58"/>
        <v>22.867670560596302</v>
      </c>
      <c r="F56" s="23">
        <f t="shared" si="58"/>
        <v>41.604568190266669</v>
      </c>
      <c r="G56" s="23">
        <f t="shared" si="58"/>
        <v>58.962131696384198</v>
      </c>
      <c r="H56" s="23">
        <f t="shared" si="58"/>
        <v>146.8411200364157</v>
      </c>
      <c r="I56" s="23">
        <f t="shared" si="58"/>
        <v>197.86001715530219</v>
      </c>
      <c r="J56" s="23">
        <f t="shared" si="58"/>
        <v>242.66126677110449</v>
      </c>
      <c r="K56" s="23">
        <f t="shared" si="58"/>
        <v>277.11835019754886</v>
      </c>
      <c r="L56" s="23">
        <f t="shared" si="58"/>
        <v>150.38545222426703</v>
      </c>
      <c r="M56" s="23">
        <f t="shared" si="58"/>
        <v>170.36043881895574</v>
      </c>
      <c r="N56" s="23">
        <f t="shared" si="48"/>
        <v>185.91863078424123</v>
      </c>
      <c r="O56" s="23">
        <f t="shared" si="49"/>
        <v>191.8037285334641</v>
      </c>
      <c r="P56" s="23">
        <f t="shared" si="50"/>
        <v>174.23517109982751</v>
      </c>
      <c r="Q56" s="23">
        <f t="shared" si="51"/>
        <v>196.67082982552361</v>
      </c>
      <c r="R56" s="23">
        <f t="shared" si="58"/>
        <v>205.14417854819231</v>
      </c>
      <c r="S56" s="23">
        <f t="shared" si="58"/>
        <v>216.57035655094828</v>
      </c>
      <c r="T56" s="23">
        <f t="shared" si="58"/>
        <v>-370.73386893617283</v>
      </c>
      <c r="U56" s="23">
        <f t="shared" si="58"/>
        <v>-383.23898414214125</v>
      </c>
      <c r="V56" s="23">
        <f t="shared" si="58"/>
        <v>-382.92256783625317</v>
      </c>
      <c r="W56" s="23">
        <f t="shared" si="58"/>
        <v>-370.69184594320222</v>
      </c>
      <c r="X56" s="23">
        <f t="shared" si="58"/>
        <v>-181.18414447371447</v>
      </c>
      <c r="Y56" s="23">
        <f t="shared" si="58"/>
        <v>-184.03080491220592</v>
      </c>
      <c r="Z56" s="23">
        <f t="shared" si="58"/>
        <v>-176.54203407415847</v>
      </c>
      <c r="AA56" s="23">
        <f t="shared" si="58"/>
        <v>-168.6386019573352</v>
      </c>
      <c r="AB56" s="23">
        <f t="shared" si="58"/>
        <v>-154.64030878047598</v>
      </c>
      <c r="AC56" s="23">
        <f t="shared" si="58"/>
        <v>-180.44563883972782</v>
      </c>
      <c r="AD56" s="23">
        <f t="shared" si="58"/>
        <v>-175.73758234729104</v>
      </c>
      <c r="AE56" s="23">
        <f t="shared" si="58"/>
        <v>-190.38738292565807</v>
      </c>
      <c r="AF56" s="23">
        <f t="shared" si="58"/>
        <v>-370.73386893617283</v>
      </c>
      <c r="AG56" s="23">
        <f t="shared" si="58"/>
        <v>-383.23898414214125</v>
      </c>
      <c r="AH56" s="23">
        <f t="shared" si="58"/>
        <v>-382.92256783625317</v>
      </c>
      <c r="AI56" s="23">
        <f t="shared" si="58"/>
        <v>-370.69184594320222</v>
      </c>
      <c r="AJ56" s="23">
        <f t="shared" si="58"/>
        <v>-181.18414447371447</v>
      </c>
      <c r="AK56" s="23">
        <f t="shared" si="58"/>
        <v>-184.03080491220592</v>
      </c>
      <c r="AL56" s="23">
        <f t="shared" si="58"/>
        <v>-176.54203407415847</v>
      </c>
      <c r="AM56" s="23">
        <f t="shared" si="58"/>
        <v>-168.6386019573352</v>
      </c>
    </row>
    <row r="57" spans="1:40" ht="15.75" x14ac:dyDescent="0.25">
      <c r="A57" s="607"/>
      <c r="B57" s="28" t="str">
        <f t="shared" si="46"/>
        <v>Pool Spa</v>
      </c>
      <c r="C57" s="23">
        <f t="shared" si="53"/>
        <v>0</v>
      </c>
      <c r="D57" s="23">
        <f t="shared" ref="D57:AM57" si="59">((D12*0.5)+C27-D42)*D73*D$78*D$2</f>
        <v>0</v>
      </c>
      <c r="E57" s="23">
        <f t="shared" si="59"/>
        <v>0</v>
      </c>
      <c r="F57" s="23">
        <f t="shared" si="59"/>
        <v>0</v>
      </c>
      <c r="G57" s="23">
        <f t="shared" si="59"/>
        <v>0</v>
      </c>
      <c r="H57" s="23">
        <f t="shared" si="59"/>
        <v>0</v>
      </c>
      <c r="I57" s="23">
        <f t="shared" si="59"/>
        <v>0</v>
      </c>
      <c r="J57" s="23">
        <f t="shared" si="59"/>
        <v>0</v>
      </c>
      <c r="K57" s="23">
        <f t="shared" si="59"/>
        <v>0</v>
      </c>
      <c r="L57" s="23">
        <f t="shared" si="59"/>
        <v>0</v>
      </c>
      <c r="M57" s="23">
        <f t="shared" si="59"/>
        <v>0</v>
      </c>
      <c r="N57" s="23">
        <f t="shared" si="48"/>
        <v>0</v>
      </c>
      <c r="O57" s="23">
        <f t="shared" si="49"/>
        <v>0</v>
      </c>
      <c r="P57" s="23">
        <f t="shared" si="50"/>
        <v>0</v>
      </c>
      <c r="Q57" s="23">
        <f t="shared" si="51"/>
        <v>0</v>
      </c>
      <c r="R57" s="23">
        <f t="shared" si="59"/>
        <v>0</v>
      </c>
      <c r="S57" s="23">
        <f t="shared" si="59"/>
        <v>0</v>
      </c>
      <c r="T57" s="23">
        <f t="shared" si="59"/>
        <v>0</v>
      </c>
      <c r="U57" s="23">
        <f t="shared" si="59"/>
        <v>0</v>
      </c>
      <c r="V57" s="23">
        <f t="shared" si="59"/>
        <v>0</v>
      </c>
      <c r="W57" s="23">
        <f t="shared" si="59"/>
        <v>0</v>
      </c>
      <c r="X57" s="23">
        <f t="shared" si="59"/>
        <v>0</v>
      </c>
      <c r="Y57" s="23">
        <f t="shared" si="59"/>
        <v>0</v>
      </c>
      <c r="Z57" s="23">
        <f t="shared" si="59"/>
        <v>0</v>
      </c>
      <c r="AA57" s="23">
        <f t="shared" si="59"/>
        <v>0</v>
      </c>
      <c r="AB57" s="23">
        <f t="shared" si="59"/>
        <v>0</v>
      </c>
      <c r="AC57" s="23">
        <f t="shared" si="59"/>
        <v>0</v>
      </c>
      <c r="AD57" s="23">
        <f t="shared" si="59"/>
        <v>0</v>
      </c>
      <c r="AE57" s="23">
        <f t="shared" si="59"/>
        <v>0</v>
      </c>
      <c r="AF57" s="23">
        <f t="shared" si="59"/>
        <v>0</v>
      </c>
      <c r="AG57" s="23">
        <f t="shared" si="59"/>
        <v>0</v>
      </c>
      <c r="AH57" s="23">
        <f t="shared" si="59"/>
        <v>0</v>
      </c>
      <c r="AI57" s="23">
        <f t="shared" si="59"/>
        <v>0</v>
      </c>
      <c r="AJ57" s="23">
        <f t="shared" si="59"/>
        <v>0</v>
      </c>
      <c r="AK57" s="23">
        <f t="shared" si="59"/>
        <v>0</v>
      </c>
      <c r="AL57" s="23">
        <f t="shared" si="59"/>
        <v>0</v>
      </c>
      <c r="AM57" s="23">
        <f t="shared" si="59"/>
        <v>0</v>
      </c>
    </row>
    <row r="58" spans="1:40" ht="15.75" x14ac:dyDescent="0.25">
      <c r="A58" s="607"/>
      <c r="B58" s="28" t="str">
        <f t="shared" si="46"/>
        <v>Refrigeration</v>
      </c>
      <c r="C58" s="23">
        <f t="shared" si="53"/>
        <v>0</v>
      </c>
      <c r="D58" s="23">
        <f t="shared" ref="D58:AM58" si="60">((D13*0.5)+C28-D43)*D74*D$78*D$2</f>
        <v>0</v>
      </c>
      <c r="E58" s="23">
        <f t="shared" si="60"/>
        <v>0</v>
      </c>
      <c r="F58" s="23">
        <f t="shared" si="60"/>
        <v>0</v>
      </c>
      <c r="G58" s="23">
        <f t="shared" si="60"/>
        <v>0</v>
      </c>
      <c r="H58" s="23">
        <f t="shared" si="60"/>
        <v>0</v>
      </c>
      <c r="I58" s="23">
        <f t="shared" si="60"/>
        <v>0</v>
      </c>
      <c r="J58" s="23">
        <f t="shared" si="60"/>
        <v>0</v>
      </c>
      <c r="K58" s="23">
        <f t="shared" si="60"/>
        <v>0</v>
      </c>
      <c r="L58" s="23">
        <f t="shared" si="60"/>
        <v>0</v>
      </c>
      <c r="M58" s="23">
        <f t="shared" si="60"/>
        <v>0</v>
      </c>
      <c r="N58" s="23">
        <f t="shared" si="48"/>
        <v>0</v>
      </c>
      <c r="O58" s="23">
        <f t="shared" si="49"/>
        <v>0</v>
      </c>
      <c r="P58" s="23">
        <f t="shared" si="50"/>
        <v>0</v>
      </c>
      <c r="Q58" s="23">
        <f t="shared" si="51"/>
        <v>0</v>
      </c>
      <c r="R58" s="23">
        <f t="shared" si="60"/>
        <v>0</v>
      </c>
      <c r="S58" s="23">
        <f t="shared" si="60"/>
        <v>0</v>
      </c>
      <c r="T58" s="23">
        <f t="shared" si="60"/>
        <v>-2.3761677879374474E-13</v>
      </c>
      <c r="U58" s="23">
        <f t="shared" si="60"/>
        <v>-2.5131464453152152E-13</v>
      </c>
      <c r="V58" s="23">
        <f t="shared" si="60"/>
        <v>-2.5116244002711029E-13</v>
      </c>
      <c r="W58" s="23">
        <f t="shared" si="60"/>
        <v>-2.2651052192959474E-13</v>
      </c>
      <c r="X58" s="23">
        <f t="shared" si="60"/>
        <v>-1.08006986953842E-13</v>
      </c>
      <c r="Y58" s="23">
        <f t="shared" si="60"/>
        <v>-1.041928001344786E-13</v>
      </c>
      <c r="Z58" s="23">
        <f t="shared" si="60"/>
        <v>-9.7263298707548524E-14</v>
      </c>
      <c r="AA58" s="23">
        <f t="shared" si="60"/>
        <v>-9.0409242745954547E-14</v>
      </c>
      <c r="AB58" s="23">
        <f t="shared" si="60"/>
        <v>-8.5204281746700883E-14</v>
      </c>
      <c r="AC58" s="23">
        <f t="shared" si="60"/>
        <v>-1.0081618535332382E-13</v>
      </c>
      <c r="AD58" s="23">
        <f t="shared" si="60"/>
        <v>-9.9515002872794865E-14</v>
      </c>
      <c r="AE58" s="23">
        <f t="shared" si="60"/>
        <v>-1.1351334582723212E-13</v>
      </c>
      <c r="AF58" s="23">
        <f t="shared" si="60"/>
        <v>-2.3761677879374474E-13</v>
      </c>
      <c r="AG58" s="23">
        <f t="shared" si="60"/>
        <v>-2.5131464453152152E-13</v>
      </c>
      <c r="AH58" s="23">
        <f t="shared" si="60"/>
        <v>-2.5116244002711029E-13</v>
      </c>
      <c r="AI58" s="23">
        <f t="shared" si="60"/>
        <v>-2.2651052192959474E-13</v>
      </c>
      <c r="AJ58" s="23">
        <f t="shared" si="60"/>
        <v>-1.08006986953842E-13</v>
      </c>
      <c r="AK58" s="23">
        <f t="shared" si="60"/>
        <v>-1.041928001344786E-13</v>
      </c>
      <c r="AL58" s="23">
        <f t="shared" si="60"/>
        <v>-9.7263298707548524E-14</v>
      </c>
      <c r="AM58" s="23">
        <f t="shared" si="60"/>
        <v>-9.0409242745954547E-14</v>
      </c>
    </row>
    <row r="59" spans="1:40" ht="15.75" customHeight="1" x14ac:dyDescent="0.25">
      <c r="A59" s="607"/>
      <c r="B59" s="28" t="str">
        <f t="shared" si="46"/>
        <v>Water Heating</v>
      </c>
      <c r="C59" s="23">
        <f t="shared" si="53"/>
        <v>0</v>
      </c>
      <c r="D59" s="23">
        <f t="shared" ref="D59:AM59" si="61">((D14*0.5)+C29-D44)*D75*D$78*D$2</f>
        <v>17.565418336549424</v>
      </c>
      <c r="E59" s="23">
        <f t="shared" si="61"/>
        <v>70.22880812979308</v>
      </c>
      <c r="F59" s="23">
        <f t="shared" si="61"/>
        <v>118.69914063157945</v>
      </c>
      <c r="G59" s="23">
        <f t="shared" si="61"/>
        <v>144.69794846420203</v>
      </c>
      <c r="H59" s="23">
        <f t="shared" si="61"/>
        <v>357.32358724234064</v>
      </c>
      <c r="I59" s="23">
        <f t="shared" si="61"/>
        <v>422.9055376761824</v>
      </c>
      <c r="J59" s="23">
        <f t="shared" si="61"/>
        <v>480.39881436657612</v>
      </c>
      <c r="K59" s="23">
        <f t="shared" si="61"/>
        <v>582.02212227089842</v>
      </c>
      <c r="L59" s="23">
        <f t="shared" si="61"/>
        <v>325.351300217073</v>
      </c>
      <c r="M59" s="23">
        <f t="shared" si="61"/>
        <v>407.48298436697416</v>
      </c>
      <c r="N59" s="23">
        <f t="shared" si="48"/>
        <v>546.19294889443324</v>
      </c>
      <c r="O59" s="23">
        <f t="shared" si="49"/>
        <v>613.24888796736366</v>
      </c>
      <c r="P59" s="23">
        <f t="shared" si="50"/>
        <v>535.65689598312235</v>
      </c>
      <c r="Q59" s="23">
        <f t="shared" si="51"/>
        <v>580.52164810468082</v>
      </c>
      <c r="R59" s="23">
        <f t="shared" si="61"/>
        <v>555.22889218426803</v>
      </c>
      <c r="S59" s="23">
        <f t="shared" si="61"/>
        <v>559.45707934241068</v>
      </c>
      <c r="T59" s="23">
        <f t="shared" si="61"/>
        <v>362.40952839991741</v>
      </c>
      <c r="U59" s="23">
        <f t="shared" si="61"/>
        <v>318.45955260249838</v>
      </c>
      <c r="V59" s="23">
        <f t="shared" si="61"/>
        <v>299.4384683273189</v>
      </c>
      <c r="W59" s="23">
        <f t="shared" si="61"/>
        <v>326.14418430858439</v>
      </c>
      <c r="X59" s="23">
        <f t="shared" si="61"/>
        <v>177.11846810662416</v>
      </c>
      <c r="Y59" s="23">
        <f t="shared" si="61"/>
        <v>197.84297892084751</v>
      </c>
      <c r="Z59" s="23">
        <f t="shared" si="61"/>
        <v>215.65643870899726</v>
      </c>
      <c r="AA59" s="23">
        <f t="shared" si="61"/>
        <v>214.22907873610976</v>
      </c>
      <c r="AB59" s="23">
        <f t="shared" si="61"/>
        <v>188.89274825306492</v>
      </c>
      <c r="AC59" s="23">
        <f t="shared" si="61"/>
        <v>211.62480084206911</v>
      </c>
      <c r="AD59" s="23">
        <f t="shared" si="61"/>
        <v>188.98146452493035</v>
      </c>
      <c r="AE59" s="23">
        <f t="shared" si="61"/>
        <v>195.4103799887358</v>
      </c>
      <c r="AF59" s="23">
        <f t="shared" si="61"/>
        <v>362.40952839991741</v>
      </c>
      <c r="AG59" s="23">
        <f t="shared" si="61"/>
        <v>318.45955260249838</v>
      </c>
      <c r="AH59" s="23">
        <f t="shared" si="61"/>
        <v>299.4384683273189</v>
      </c>
      <c r="AI59" s="23">
        <f t="shared" si="61"/>
        <v>326.14418430858439</v>
      </c>
      <c r="AJ59" s="23">
        <f t="shared" si="61"/>
        <v>177.11846810662416</v>
      </c>
      <c r="AK59" s="23">
        <f t="shared" si="61"/>
        <v>197.84297892084751</v>
      </c>
      <c r="AL59" s="23">
        <f t="shared" si="61"/>
        <v>215.65643870899726</v>
      </c>
      <c r="AM59" s="23">
        <f t="shared" si="61"/>
        <v>214.22907873610976</v>
      </c>
    </row>
    <row r="60" spans="1:40" ht="15.75" customHeight="1" thickBot="1" x14ac:dyDescent="0.3">
      <c r="A60" s="607"/>
      <c r="B60" s="151" t="str">
        <f t="shared" si="46"/>
        <v>Motors(uses bus. load shape)</v>
      </c>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row>
    <row r="61" spans="1:40" ht="15.75" customHeight="1" x14ac:dyDescent="0.25">
      <c r="A61" s="607"/>
      <c r="B61" s="150" t="s">
        <v>17</v>
      </c>
      <c r="C61" s="118">
        <f>SUM(C50:C60)</f>
        <v>172.67344224990327</v>
      </c>
      <c r="D61" s="118">
        <f t="shared" ref="D61:AM61" si="62">SUM(D50:D60)</f>
        <v>2447.157114158756</v>
      </c>
      <c r="E61" s="118">
        <f t="shared" si="62"/>
        <v>7567.250562262564</v>
      </c>
      <c r="F61" s="118">
        <f t="shared" si="62"/>
        <v>8888.8849932029789</v>
      </c>
      <c r="G61" s="118">
        <f t="shared" si="62"/>
        <v>20027.457538913521</v>
      </c>
      <c r="H61" s="118">
        <f t="shared" si="62"/>
        <v>154729.1479976319</v>
      </c>
      <c r="I61" s="118">
        <f t="shared" si="62"/>
        <v>273674.56747227098</v>
      </c>
      <c r="J61" s="118">
        <f t="shared" si="62"/>
        <v>325327.50420251267</v>
      </c>
      <c r="K61" s="118">
        <f t="shared" si="62"/>
        <v>188164.89101102253</v>
      </c>
      <c r="L61" s="118">
        <f t="shared" si="62"/>
        <v>38946.70506398107</v>
      </c>
      <c r="M61" s="118">
        <f t="shared" si="62"/>
        <v>62604.865687962032</v>
      </c>
      <c r="N61" s="118">
        <f t="shared" si="62"/>
        <v>122145.97113493687</v>
      </c>
      <c r="O61" s="118">
        <f t="shared" si="62"/>
        <v>134677.11622941439</v>
      </c>
      <c r="P61" s="118">
        <f t="shared" si="62"/>
        <v>112357.00044809582</v>
      </c>
      <c r="Q61" s="118">
        <f t="shared" si="62"/>
        <v>88321.755400309354</v>
      </c>
      <c r="R61" s="118">
        <f t="shared" si="62"/>
        <v>57115.778051253787</v>
      </c>
      <c r="S61" s="118">
        <f t="shared" si="62"/>
        <v>87403.142851740762</v>
      </c>
      <c r="T61" s="118">
        <f t="shared" si="62"/>
        <v>128358.54879592231</v>
      </c>
      <c r="U61" s="118">
        <f t="shared" si="62"/>
        <v>173661.26201165543</v>
      </c>
      <c r="V61" s="118">
        <f t="shared" si="62"/>
        <v>164937.44622964587</v>
      </c>
      <c r="W61" s="118">
        <f t="shared" si="62"/>
        <v>77892.911100381883</v>
      </c>
      <c r="X61" s="118">
        <f t="shared" si="62"/>
        <v>9054.2059805731988</v>
      </c>
      <c r="Y61" s="118">
        <f t="shared" si="62"/>
        <v>9385.7818216576197</v>
      </c>
      <c r="Z61" s="118">
        <f t="shared" si="62"/>
        <v>15856.700114050922</v>
      </c>
      <c r="AA61" s="118">
        <f t="shared" si="62"/>
        <v>15769.242335109098</v>
      </c>
      <c r="AB61" s="118">
        <f t="shared" si="62"/>
        <v>13255.268636402152</v>
      </c>
      <c r="AC61" s="118">
        <f t="shared" si="62"/>
        <v>10890.599968636514</v>
      </c>
      <c r="AD61" s="118">
        <f t="shared" si="62"/>
        <v>8374.671746521879</v>
      </c>
      <c r="AE61" s="118">
        <f t="shared" si="62"/>
        <v>20727.280752073224</v>
      </c>
      <c r="AF61" s="118">
        <f t="shared" si="62"/>
        <v>128358.54879592231</v>
      </c>
      <c r="AG61" s="118">
        <f t="shared" si="62"/>
        <v>173661.26201165543</v>
      </c>
      <c r="AH61" s="118">
        <f t="shared" si="62"/>
        <v>164937.44622964587</v>
      </c>
      <c r="AI61" s="118">
        <f t="shared" si="62"/>
        <v>77892.911100381883</v>
      </c>
      <c r="AJ61" s="118">
        <f t="shared" si="62"/>
        <v>9054.2059805731988</v>
      </c>
      <c r="AK61" s="118">
        <f t="shared" si="62"/>
        <v>9385.7818216576197</v>
      </c>
      <c r="AL61" s="118">
        <f t="shared" si="62"/>
        <v>15856.700114050922</v>
      </c>
      <c r="AM61" s="118">
        <f t="shared" si="62"/>
        <v>15769.242335109098</v>
      </c>
    </row>
    <row r="62" spans="1:40" ht="16.5" customHeight="1" thickBot="1" x14ac:dyDescent="0.3">
      <c r="A62" s="608"/>
      <c r="B62" s="128" t="s">
        <v>18</v>
      </c>
      <c r="C62" s="24">
        <f>C61</f>
        <v>172.67344224990327</v>
      </c>
      <c r="D62" s="24">
        <f>C62+D61</f>
        <v>2619.8305564086595</v>
      </c>
      <c r="E62" s="24">
        <f t="shared" ref="E62:AM62" si="63">D62+E61</f>
        <v>10187.081118671224</v>
      </c>
      <c r="F62" s="24">
        <f t="shared" si="63"/>
        <v>19075.966111874201</v>
      </c>
      <c r="G62" s="24">
        <f t="shared" si="63"/>
        <v>39103.423650787721</v>
      </c>
      <c r="H62" s="24">
        <f t="shared" si="63"/>
        <v>193832.5716484196</v>
      </c>
      <c r="I62" s="24">
        <f t="shared" si="63"/>
        <v>467507.13912069058</v>
      </c>
      <c r="J62" s="24">
        <f t="shared" si="63"/>
        <v>792834.64332320332</v>
      </c>
      <c r="K62" s="24">
        <f t="shared" si="63"/>
        <v>980999.53433422581</v>
      </c>
      <c r="L62" s="24">
        <f t="shared" si="63"/>
        <v>1019946.2393982069</v>
      </c>
      <c r="M62" s="24">
        <f t="shared" si="63"/>
        <v>1082551.105086169</v>
      </c>
      <c r="N62" s="24">
        <f t="shared" si="63"/>
        <v>1204697.0762211059</v>
      </c>
      <c r="O62" s="24">
        <f t="shared" si="63"/>
        <v>1339374.1924505203</v>
      </c>
      <c r="P62" s="24">
        <f t="shared" si="63"/>
        <v>1451731.1928986162</v>
      </c>
      <c r="Q62" s="24">
        <f t="shared" si="63"/>
        <v>1540052.9482989255</v>
      </c>
      <c r="R62" s="24">
        <f t="shared" si="63"/>
        <v>1597168.7263501794</v>
      </c>
      <c r="S62" s="24">
        <f t="shared" si="63"/>
        <v>1684571.8692019202</v>
      </c>
      <c r="T62" s="24">
        <f t="shared" si="63"/>
        <v>1812930.4179978427</v>
      </c>
      <c r="U62" s="24">
        <f t="shared" si="63"/>
        <v>1986591.680009498</v>
      </c>
      <c r="V62" s="24">
        <f t="shared" si="63"/>
        <v>2151529.1262391438</v>
      </c>
      <c r="W62" s="24">
        <f t="shared" si="63"/>
        <v>2229422.0373395258</v>
      </c>
      <c r="X62" s="24">
        <f t="shared" si="63"/>
        <v>2238476.2433200991</v>
      </c>
      <c r="Y62" s="24">
        <f t="shared" si="63"/>
        <v>2247862.0251417565</v>
      </c>
      <c r="Z62" s="24">
        <f t="shared" si="63"/>
        <v>2263718.7252558074</v>
      </c>
      <c r="AA62" s="24">
        <f t="shared" si="63"/>
        <v>2279487.9675909164</v>
      </c>
      <c r="AB62" s="24">
        <f t="shared" si="63"/>
        <v>2292743.2362273186</v>
      </c>
      <c r="AC62" s="24">
        <f t="shared" si="63"/>
        <v>2303633.8361959551</v>
      </c>
      <c r="AD62" s="24">
        <f t="shared" si="63"/>
        <v>2312008.5079424768</v>
      </c>
      <c r="AE62" s="24">
        <f t="shared" si="63"/>
        <v>2332735.7886945498</v>
      </c>
      <c r="AF62" s="24">
        <f t="shared" si="63"/>
        <v>2461094.337490472</v>
      </c>
      <c r="AG62" s="24">
        <f t="shared" si="63"/>
        <v>2634755.5995021276</v>
      </c>
      <c r="AH62" s="24">
        <f t="shared" si="63"/>
        <v>2799693.0457317736</v>
      </c>
      <c r="AI62" s="24">
        <f t="shared" si="63"/>
        <v>2877585.9568321556</v>
      </c>
      <c r="AJ62" s="24">
        <f t="shared" si="63"/>
        <v>2886640.1628127289</v>
      </c>
      <c r="AK62" s="24">
        <f t="shared" si="63"/>
        <v>2896025.9446343863</v>
      </c>
      <c r="AL62" s="24">
        <f t="shared" si="63"/>
        <v>2911882.6447484372</v>
      </c>
      <c r="AM62" s="24">
        <f t="shared" si="63"/>
        <v>2927651.8870835463</v>
      </c>
    </row>
    <row r="63" spans="1:40" x14ac:dyDescent="0.25">
      <c r="A63" s="239"/>
      <c r="B63" s="119"/>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row>
    <row r="64" spans="1:40" ht="15.75" thickBot="1" x14ac:dyDescent="0.3">
      <c r="A64" s="120"/>
      <c r="B64" s="120"/>
      <c r="C64" s="120"/>
      <c r="D64" s="120"/>
      <c r="E64" s="120"/>
      <c r="F64" s="120"/>
      <c r="G64" s="120"/>
      <c r="H64" s="120"/>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83"/>
    </row>
    <row r="65" spans="1:41" s="95" customFormat="1" ht="16.5" thickBot="1" x14ac:dyDescent="0.3">
      <c r="A65" s="609" t="s">
        <v>12</v>
      </c>
      <c r="B65" s="149" t="s">
        <v>155</v>
      </c>
      <c r="C65" s="135">
        <f>C$4</f>
        <v>45292</v>
      </c>
      <c r="D65" s="135">
        <f t="shared" ref="D65:AM65" si="64">D$4</f>
        <v>45323</v>
      </c>
      <c r="E65" s="135">
        <f t="shared" si="64"/>
        <v>45352</v>
      </c>
      <c r="F65" s="135">
        <f t="shared" si="64"/>
        <v>45383</v>
      </c>
      <c r="G65" s="135">
        <f t="shared" si="64"/>
        <v>45413</v>
      </c>
      <c r="H65" s="135">
        <f t="shared" si="64"/>
        <v>45444</v>
      </c>
      <c r="I65" s="135">
        <f t="shared" si="64"/>
        <v>45474</v>
      </c>
      <c r="J65" s="135">
        <f t="shared" si="64"/>
        <v>45505</v>
      </c>
      <c r="K65" s="135">
        <f t="shared" si="64"/>
        <v>45536</v>
      </c>
      <c r="L65" s="135">
        <f t="shared" si="64"/>
        <v>45566</v>
      </c>
      <c r="M65" s="135">
        <f t="shared" si="64"/>
        <v>45597</v>
      </c>
      <c r="N65" s="135">
        <f t="shared" si="64"/>
        <v>45627</v>
      </c>
      <c r="O65" s="135">
        <f t="shared" si="64"/>
        <v>45658</v>
      </c>
      <c r="P65" s="135">
        <f t="shared" si="64"/>
        <v>45689</v>
      </c>
      <c r="Q65" s="135">
        <f t="shared" si="64"/>
        <v>45717</v>
      </c>
      <c r="R65" s="135">
        <f t="shared" si="64"/>
        <v>45748</v>
      </c>
      <c r="S65" s="135">
        <f t="shared" si="64"/>
        <v>45778</v>
      </c>
      <c r="T65" s="135">
        <f t="shared" si="64"/>
        <v>45809</v>
      </c>
      <c r="U65" s="135">
        <f t="shared" si="64"/>
        <v>45839</v>
      </c>
      <c r="V65" s="135">
        <f t="shared" si="64"/>
        <v>45870</v>
      </c>
      <c r="W65" s="135">
        <f t="shared" si="64"/>
        <v>45901</v>
      </c>
      <c r="X65" s="135">
        <f t="shared" si="64"/>
        <v>45931</v>
      </c>
      <c r="Y65" s="135">
        <f t="shared" si="64"/>
        <v>45962</v>
      </c>
      <c r="Z65" s="135">
        <f t="shared" si="64"/>
        <v>45992</v>
      </c>
      <c r="AA65" s="135">
        <f t="shared" si="64"/>
        <v>46023</v>
      </c>
      <c r="AB65" s="135">
        <f t="shared" si="64"/>
        <v>46054</v>
      </c>
      <c r="AC65" s="135">
        <f t="shared" si="64"/>
        <v>46082</v>
      </c>
      <c r="AD65" s="135">
        <f t="shared" si="64"/>
        <v>46113</v>
      </c>
      <c r="AE65" s="135">
        <f t="shared" si="64"/>
        <v>46143</v>
      </c>
      <c r="AF65" s="135">
        <f t="shared" si="64"/>
        <v>46174</v>
      </c>
      <c r="AG65" s="135">
        <f t="shared" si="64"/>
        <v>46204</v>
      </c>
      <c r="AH65" s="135">
        <f t="shared" si="64"/>
        <v>46235</v>
      </c>
      <c r="AI65" s="135">
        <f t="shared" si="64"/>
        <v>46266</v>
      </c>
      <c r="AJ65" s="135">
        <f t="shared" si="64"/>
        <v>46296</v>
      </c>
      <c r="AK65" s="135">
        <f t="shared" si="64"/>
        <v>46327</v>
      </c>
      <c r="AL65" s="135">
        <f t="shared" si="64"/>
        <v>46357</v>
      </c>
      <c r="AM65" s="135">
        <f t="shared" si="64"/>
        <v>46388</v>
      </c>
      <c r="AO65" s="95" t="s">
        <v>222</v>
      </c>
    </row>
    <row r="66" spans="1:41" s="95" customFormat="1" ht="15" customHeight="1" x14ac:dyDescent="0.25">
      <c r="A66" s="610"/>
      <c r="B66" s="125" t="s">
        <v>0</v>
      </c>
      <c r="C66" s="372">
        <v>0.11129699999999999</v>
      </c>
      <c r="D66" s="372">
        <v>9.3076999999999993E-2</v>
      </c>
      <c r="E66" s="372">
        <v>7.0041999999999993E-2</v>
      </c>
      <c r="F66" s="372">
        <v>3.7116000000000003E-2</v>
      </c>
      <c r="G66" s="372">
        <v>4.0888000000000001E-2</v>
      </c>
      <c r="H66" s="372">
        <v>0.103973</v>
      </c>
      <c r="I66" s="372">
        <v>0.1401</v>
      </c>
      <c r="J66" s="372">
        <v>0.13320699999999999</v>
      </c>
      <c r="K66" s="372">
        <v>6.6758999999999999E-2</v>
      </c>
      <c r="L66" s="372">
        <v>3.7011000000000002E-2</v>
      </c>
      <c r="M66" s="372">
        <v>5.9593E-2</v>
      </c>
      <c r="N66" s="372">
        <v>0.106937</v>
      </c>
      <c r="O66" s="372">
        <f>C66</f>
        <v>0.11129699999999999</v>
      </c>
      <c r="P66" s="372">
        <f t="shared" ref="P66:P75" si="65">D66</f>
        <v>9.3076999999999993E-2</v>
      </c>
      <c r="Q66" s="372">
        <f t="shared" ref="Q66:Q75" si="66">E66</f>
        <v>7.0041999999999993E-2</v>
      </c>
      <c r="R66" s="372">
        <f t="shared" ref="R66:R75" si="67">F66</f>
        <v>3.7116000000000003E-2</v>
      </c>
      <c r="S66" s="372">
        <f t="shared" ref="S66:S75" si="68">G66</f>
        <v>4.0888000000000001E-2</v>
      </c>
      <c r="T66" s="372">
        <f t="shared" ref="T66:T75" si="69">H66</f>
        <v>0.103973</v>
      </c>
      <c r="U66" s="372">
        <f t="shared" ref="U66:U75" si="70">I66</f>
        <v>0.1401</v>
      </c>
      <c r="V66" s="372">
        <f t="shared" ref="V66:V75" si="71">J66</f>
        <v>0.13320699999999999</v>
      </c>
      <c r="W66" s="372">
        <f t="shared" ref="W66:W75" si="72">K66</f>
        <v>6.6758999999999999E-2</v>
      </c>
      <c r="X66" s="372">
        <f t="shared" ref="X66:X75" si="73">L66</f>
        <v>3.7011000000000002E-2</v>
      </c>
      <c r="Y66" s="372">
        <f t="shared" ref="Y66:Y75" si="74">M66</f>
        <v>5.9593E-2</v>
      </c>
      <c r="Z66" s="372">
        <f t="shared" ref="Z66:Z75" si="75">N66</f>
        <v>0.106937</v>
      </c>
      <c r="AA66" s="372">
        <f>O66</f>
        <v>0.11129699999999999</v>
      </c>
      <c r="AB66" s="372">
        <f t="shared" ref="AB66:AB75" si="76">P66</f>
        <v>9.3076999999999993E-2</v>
      </c>
      <c r="AC66" s="372">
        <f t="shared" ref="AC66:AC75" si="77">Q66</f>
        <v>7.0041999999999993E-2</v>
      </c>
      <c r="AD66" s="372">
        <f t="shared" ref="AD66:AD75" si="78">R66</f>
        <v>3.7116000000000003E-2</v>
      </c>
      <c r="AE66" s="372">
        <f t="shared" ref="AE66:AE75" si="79">S66</f>
        <v>4.0888000000000001E-2</v>
      </c>
      <c r="AF66" s="372">
        <f t="shared" ref="AF66:AF75" si="80">T66</f>
        <v>0.103973</v>
      </c>
      <c r="AG66" s="372">
        <f t="shared" ref="AG66:AG75" si="81">U66</f>
        <v>0.1401</v>
      </c>
      <c r="AH66" s="372">
        <f t="shared" ref="AH66:AH75" si="82">V66</f>
        <v>0.13320699999999999</v>
      </c>
      <c r="AI66" s="372">
        <f t="shared" ref="AI66:AI75" si="83">W66</f>
        <v>6.6758999999999999E-2</v>
      </c>
      <c r="AJ66" s="372">
        <f t="shared" ref="AJ66:AJ75" si="84">X66</f>
        <v>3.7011000000000002E-2</v>
      </c>
      <c r="AK66" s="372">
        <f t="shared" ref="AK66:AK75" si="85">Y66</f>
        <v>5.9593E-2</v>
      </c>
      <c r="AL66" s="372">
        <f t="shared" ref="AL66:AL75" si="86">Z66</f>
        <v>0.106937</v>
      </c>
      <c r="AM66" s="372">
        <v>0.11129699999999999</v>
      </c>
      <c r="AO66" s="373">
        <f t="shared" ref="AO66:AO75" si="87">SUM(C66:N66)</f>
        <v>1</v>
      </c>
    </row>
    <row r="67" spans="1:41" s="95" customFormat="1" x14ac:dyDescent="0.25">
      <c r="A67" s="610"/>
      <c r="B67" s="34" t="s">
        <v>1</v>
      </c>
      <c r="C67" s="374">
        <v>1.1999999999999999E-3</v>
      </c>
      <c r="D67" s="374">
        <v>1.1000000000000001E-3</v>
      </c>
      <c r="E67" s="374">
        <v>3.13E-3</v>
      </c>
      <c r="F67" s="374">
        <v>1.5047E-2</v>
      </c>
      <c r="G67" s="374">
        <v>6.5409999999999996E-2</v>
      </c>
      <c r="H67" s="374">
        <v>0.21082300000000001</v>
      </c>
      <c r="I67" s="374">
        <v>0.28477999999999998</v>
      </c>
      <c r="J67" s="374">
        <v>0.27076600000000001</v>
      </c>
      <c r="K67" s="374">
        <v>0.126605</v>
      </c>
      <c r="L67" s="374">
        <v>1.8471999999999999E-2</v>
      </c>
      <c r="M67" s="374">
        <v>1.444E-3</v>
      </c>
      <c r="N67" s="374">
        <v>1.2229999999999999E-3</v>
      </c>
      <c r="O67" s="374">
        <f t="shared" ref="O67:O75" si="88">C67</f>
        <v>1.1999999999999999E-3</v>
      </c>
      <c r="P67" s="374">
        <f t="shared" si="65"/>
        <v>1.1000000000000001E-3</v>
      </c>
      <c r="Q67" s="374">
        <f t="shared" si="66"/>
        <v>3.13E-3</v>
      </c>
      <c r="R67" s="374">
        <f t="shared" si="67"/>
        <v>1.5047E-2</v>
      </c>
      <c r="S67" s="374">
        <f t="shared" si="68"/>
        <v>6.5409999999999996E-2</v>
      </c>
      <c r="T67" s="374">
        <f t="shared" si="69"/>
        <v>0.21082300000000001</v>
      </c>
      <c r="U67" s="374">
        <f t="shared" si="70"/>
        <v>0.28477999999999998</v>
      </c>
      <c r="V67" s="374">
        <f t="shared" si="71"/>
        <v>0.27076600000000001</v>
      </c>
      <c r="W67" s="374">
        <f t="shared" si="72"/>
        <v>0.126605</v>
      </c>
      <c r="X67" s="374">
        <f t="shared" si="73"/>
        <v>1.8471999999999999E-2</v>
      </c>
      <c r="Y67" s="374">
        <f t="shared" si="74"/>
        <v>1.444E-3</v>
      </c>
      <c r="Z67" s="374">
        <f t="shared" si="75"/>
        <v>1.2229999999999999E-3</v>
      </c>
      <c r="AA67" s="374">
        <f t="shared" ref="AA67:AA75" si="89">O67</f>
        <v>1.1999999999999999E-3</v>
      </c>
      <c r="AB67" s="374">
        <f t="shared" si="76"/>
        <v>1.1000000000000001E-3</v>
      </c>
      <c r="AC67" s="374">
        <f t="shared" si="77"/>
        <v>3.13E-3</v>
      </c>
      <c r="AD67" s="374">
        <f t="shared" si="78"/>
        <v>1.5047E-2</v>
      </c>
      <c r="AE67" s="374">
        <f t="shared" si="79"/>
        <v>6.5409999999999996E-2</v>
      </c>
      <c r="AF67" s="374">
        <f t="shared" si="80"/>
        <v>0.21082300000000001</v>
      </c>
      <c r="AG67" s="374">
        <f t="shared" si="81"/>
        <v>0.28477999999999998</v>
      </c>
      <c r="AH67" s="374">
        <f t="shared" si="82"/>
        <v>0.27076600000000001</v>
      </c>
      <c r="AI67" s="374">
        <f t="shared" si="83"/>
        <v>0.126605</v>
      </c>
      <c r="AJ67" s="374">
        <f t="shared" si="84"/>
        <v>1.8471999999999999E-2</v>
      </c>
      <c r="AK67" s="374">
        <f t="shared" si="85"/>
        <v>1.444E-3</v>
      </c>
      <c r="AL67" s="374">
        <f t="shared" si="86"/>
        <v>1.2229999999999999E-3</v>
      </c>
      <c r="AM67" s="374">
        <v>1.1999999999999999E-3</v>
      </c>
      <c r="AO67" s="373">
        <f t="shared" si="87"/>
        <v>1.0000000000000002</v>
      </c>
    </row>
    <row r="68" spans="1:41" s="95" customFormat="1" x14ac:dyDescent="0.25">
      <c r="A68" s="610"/>
      <c r="B68" s="33" t="s">
        <v>2</v>
      </c>
      <c r="C68" s="374">
        <v>7.9578999999999997E-2</v>
      </c>
      <c r="D68" s="374">
        <v>7.2517999999999999E-2</v>
      </c>
      <c r="E68" s="374">
        <v>8.1079999999999999E-2</v>
      </c>
      <c r="F68" s="374">
        <v>7.9918000000000003E-2</v>
      </c>
      <c r="G68" s="374">
        <v>8.4083000000000005E-2</v>
      </c>
      <c r="H68" s="374">
        <v>8.5730000000000001E-2</v>
      </c>
      <c r="I68" s="374">
        <v>9.6095E-2</v>
      </c>
      <c r="J68" s="374">
        <v>9.6095E-2</v>
      </c>
      <c r="K68" s="374">
        <v>8.4277000000000005E-2</v>
      </c>
      <c r="L68" s="374">
        <v>8.2582000000000003E-2</v>
      </c>
      <c r="M68" s="374">
        <v>7.8464999999999993E-2</v>
      </c>
      <c r="N68" s="374">
        <v>7.9577999999999996E-2</v>
      </c>
      <c r="O68" s="374">
        <f t="shared" si="88"/>
        <v>7.9578999999999997E-2</v>
      </c>
      <c r="P68" s="374">
        <f t="shared" si="65"/>
        <v>7.2517999999999999E-2</v>
      </c>
      <c r="Q68" s="374">
        <f t="shared" si="66"/>
        <v>8.1079999999999999E-2</v>
      </c>
      <c r="R68" s="374">
        <f t="shared" si="67"/>
        <v>7.9918000000000003E-2</v>
      </c>
      <c r="S68" s="374">
        <f t="shared" si="68"/>
        <v>8.4083000000000005E-2</v>
      </c>
      <c r="T68" s="374">
        <f t="shared" si="69"/>
        <v>8.5730000000000001E-2</v>
      </c>
      <c r="U68" s="374">
        <f t="shared" si="70"/>
        <v>9.6095E-2</v>
      </c>
      <c r="V68" s="374">
        <f t="shared" si="71"/>
        <v>9.6095E-2</v>
      </c>
      <c r="W68" s="374">
        <f t="shared" si="72"/>
        <v>8.4277000000000005E-2</v>
      </c>
      <c r="X68" s="374">
        <f t="shared" si="73"/>
        <v>8.2582000000000003E-2</v>
      </c>
      <c r="Y68" s="374">
        <f t="shared" si="74"/>
        <v>7.8464999999999993E-2</v>
      </c>
      <c r="Z68" s="374">
        <f t="shared" si="75"/>
        <v>7.9577999999999996E-2</v>
      </c>
      <c r="AA68" s="374">
        <f t="shared" si="89"/>
        <v>7.9578999999999997E-2</v>
      </c>
      <c r="AB68" s="374">
        <f t="shared" si="76"/>
        <v>7.2517999999999999E-2</v>
      </c>
      <c r="AC68" s="374">
        <f t="shared" si="77"/>
        <v>8.1079999999999999E-2</v>
      </c>
      <c r="AD68" s="374">
        <f t="shared" si="78"/>
        <v>7.9918000000000003E-2</v>
      </c>
      <c r="AE68" s="374">
        <f t="shared" si="79"/>
        <v>8.4083000000000005E-2</v>
      </c>
      <c r="AF68" s="374">
        <f t="shared" si="80"/>
        <v>8.5730000000000001E-2</v>
      </c>
      <c r="AG68" s="374">
        <f t="shared" si="81"/>
        <v>9.6095E-2</v>
      </c>
      <c r="AH68" s="374">
        <f t="shared" si="82"/>
        <v>9.6095E-2</v>
      </c>
      <c r="AI68" s="374">
        <f t="shared" si="83"/>
        <v>8.4277000000000005E-2</v>
      </c>
      <c r="AJ68" s="374">
        <f t="shared" si="84"/>
        <v>8.2582000000000003E-2</v>
      </c>
      <c r="AK68" s="374">
        <f t="shared" si="85"/>
        <v>7.8464999999999993E-2</v>
      </c>
      <c r="AL68" s="374">
        <f t="shared" si="86"/>
        <v>7.9577999999999996E-2</v>
      </c>
      <c r="AM68" s="374">
        <v>7.9578999999999997E-2</v>
      </c>
      <c r="AO68" s="373">
        <f t="shared" si="87"/>
        <v>1.0000000000000002</v>
      </c>
    </row>
    <row r="69" spans="1:41" s="95" customFormat="1" x14ac:dyDescent="0.25">
      <c r="A69" s="610"/>
      <c r="B69" s="33" t="s">
        <v>9</v>
      </c>
      <c r="C69" s="375">
        <v>0.21790499999999999</v>
      </c>
      <c r="D69" s="375">
        <v>0.18213499999999999</v>
      </c>
      <c r="E69" s="375">
        <v>0.13483300000000001</v>
      </c>
      <c r="F69" s="375">
        <v>5.8486000000000003E-2</v>
      </c>
      <c r="G69" s="375">
        <v>1.7144E-2</v>
      </c>
      <c r="H69" s="375">
        <v>5.1000000000000004E-4</v>
      </c>
      <c r="I69" s="375">
        <v>6.0000000000000002E-6</v>
      </c>
      <c r="J69" s="375">
        <v>9.0000000000000002E-6</v>
      </c>
      <c r="K69" s="375">
        <v>8.8090000000000009E-3</v>
      </c>
      <c r="L69" s="375">
        <v>5.4961999999999997E-2</v>
      </c>
      <c r="M69" s="375">
        <v>0.115899</v>
      </c>
      <c r="N69" s="375">
        <v>0.2093020000000001</v>
      </c>
      <c r="O69" s="375">
        <f t="shared" si="88"/>
        <v>0.21790499999999999</v>
      </c>
      <c r="P69" s="375">
        <f t="shared" si="65"/>
        <v>0.18213499999999999</v>
      </c>
      <c r="Q69" s="375">
        <f t="shared" si="66"/>
        <v>0.13483300000000001</v>
      </c>
      <c r="R69" s="375">
        <f t="shared" si="67"/>
        <v>5.8486000000000003E-2</v>
      </c>
      <c r="S69" s="375">
        <f t="shared" si="68"/>
        <v>1.7144E-2</v>
      </c>
      <c r="T69" s="375">
        <f t="shared" si="69"/>
        <v>5.1000000000000004E-4</v>
      </c>
      <c r="U69" s="375">
        <f t="shared" si="70"/>
        <v>6.0000000000000002E-6</v>
      </c>
      <c r="V69" s="375">
        <f t="shared" si="71"/>
        <v>9.0000000000000002E-6</v>
      </c>
      <c r="W69" s="375">
        <f t="shared" si="72"/>
        <v>8.8090000000000009E-3</v>
      </c>
      <c r="X69" s="375">
        <f t="shared" si="73"/>
        <v>5.4961999999999997E-2</v>
      </c>
      <c r="Y69" s="375">
        <f t="shared" si="74"/>
        <v>0.115899</v>
      </c>
      <c r="Z69" s="375">
        <f t="shared" si="75"/>
        <v>0.2093020000000001</v>
      </c>
      <c r="AA69" s="375">
        <f t="shared" si="89"/>
        <v>0.21790499999999999</v>
      </c>
      <c r="AB69" s="375">
        <f t="shared" si="76"/>
        <v>0.18213499999999999</v>
      </c>
      <c r="AC69" s="375">
        <f t="shared" si="77"/>
        <v>0.13483300000000001</v>
      </c>
      <c r="AD69" s="375">
        <f t="shared" si="78"/>
        <v>5.8486000000000003E-2</v>
      </c>
      <c r="AE69" s="375">
        <f t="shared" si="79"/>
        <v>1.7144E-2</v>
      </c>
      <c r="AF69" s="375">
        <f t="shared" si="80"/>
        <v>5.1000000000000004E-4</v>
      </c>
      <c r="AG69" s="375">
        <f t="shared" si="81"/>
        <v>6.0000000000000002E-6</v>
      </c>
      <c r="AH69" s="375">
        <f t="shared" si="82"/>
        <v>9.0000000000000002E-6</v>
      </c>
      <c r="AI69" s="375">
        <f t="shared" si="83"/>
        <v>8.8090000000000009E-3</v>
      </c>
      <c r="AJ69" s="375">
        <f t="shared" si="84"/>
        <v>5.4961999999999997E-2</v>
      </c>
      <c r="AK69" s="375">
        <f t="shared" si="85"/>
        <v>0.115899</v>
      </c>
      <c r="AL69" s="375">
        <f t="shared" si="86"/>
        <v>0.2093020000000001</v>
      </c>
      <c r="AM69" s="375">
        <v>0.21790499999999999</v>
      </c>
      <c r="AO69" s="373">
        <f t="shared" si="87"/>
        <v>1</v>
      </c>
    </row>
    <row r="70" spans="1:41" s="95" customFormat="1" x14ac:dyDescent="0.25">
      <c r="A70" s="610"/>
      <c r="B70" s="34" t="s">
        <v>3</v>
      </c>
      <c r="C70" s="374">
        <v>0.11129699999999999</v>
      </c>
      <c r="D70" s="374">
        <v>9.3076999999999993E-2</v>
      </c>
      <c r="E70" s="374">
        <v>7.0041999999999993E-2</v>
      </c>
      <c r="F70" s="374">
        <v>3.7116000000000003E-2</v>
      </c>
      <c r="G70" s="374">
        <v>4.0888000000000001E-2</v>
      </c>
      <c r="H70" s="374">
        <v>0.103973</v>
      </c>
      <c r="I70" s="374">
        <v>0.1401</v>
      </c>
      <c r="J70" s="374">
        <v>0.13320699999999999</v>
      </c>
      <c r="K70" s="374">
        <v>6.6758999999999999E-2</v>
      </c>
      <c r="L70" s="374">
        <v>3.7011000000000002E-2</v>
      </c>
      <c r="M70" s="374">
        <v>5.9593E-2</v>
      </c>
      <c r="N70" s="374">
        <v>0.106937</v>
      </c>
      <c r="O70" s="374">
        <f t="shared" si="88"/>
        <v>0.11129699999999999</v>
      </c>
      <c r="P70" s="374">
        <f t="shared" si="65"/>
        <v>9.3076999999999993E-2</v>
      </c>
      <c r="Q70" s="374">
        <f t="shared" si="66"/>
        <v>7.0041999999999993E-2</v>
      </c>
      <c r="R70" s="374">
        <f t="shared" si="67"/>
        <v>3.7116000000000003E-2</v>
      </c>
      <c r="S70" s="374">
        <f t="shared" si="68"/>
        <v>4.0888000000000001E-2</v>
      </c>
      <c r="T70" s="374">
        <f t="shared" si="69"/>
        <v>0.103973</v>
      </c>
      <c r="U70" s="374">
        <f t="shared" si="70"/>
        <v>0.1401</v>
      </c>
      <c r="V70" s="374">
        <f t="shared" si="71"/>
        <v>0.13320699999999999</v>
      </c>
      <c r="W70" s="374">
        <f t="shared" si="72"/>
        <v>6.6758999999999999E-2</v>
      </c>
      <c r="X70" s="374">
        <f t="shared" si="73"/>
        <v>3.7011000000000002E-2</v>
      </c>
      <c r="Y70" s="374">
        <f t="shared" si="74"/>
        <v>5.9593E-2</v>
      </c>
      <c r="Z70" s="374">
        <f t="shared" si="75"/>
        <v>0.106937</v>
      </c>
      <c r="AA70" s="374">
        <f t="shared" si="89"/>
        <v>0.11129699999999999</v>
      </c>
      <c r="AB70" s="374">
        <f t="shared" si="76"/>
        <v>9.3076999999999993E-2</v>
      </c>
      <c r="AC70" s="374">
        <f t="shared" si="77"/>
        <v>7.0041999999999993E-2</v>
      </c>
      <c r="AD70" s="374">
        <f t="shared" si="78"/>
        <v>3.7116000000000003E-2</v>
      </c>
      <c r="AE70" s="374">
        <f t="shared" si="79"/>
        <v>4.0888000000000001E-2</v>
      </c>
      <c r="AF70" s="374">
        <f t="shared" si="80"/>
        <v>0.103973</v>
      </c>
      <c r="AG70" s="374">
        <f t="shared" si="81"/>
        <v>0.1401</v>
      </c>
      <c r="AH70" s="374">
        <f t="shared" si="82"/>
        <v>0.13320699999999999</v>
      </c>
      <c r="AI70" s="374">
        <f t="shared" si="83"/>
        <v>6.6758999999999999E-2</v>
      </c>
      <c r="AJ70" s="374">
        <f t="shared" si="84"/>
        <v>3.7011000000000002E-2</v>
      </c>
      <c r="AK70" s="374">
        <f t="shared" si="85"/>
        <v>5.9593E-2</v>
      </c>
      <c r="AL70" s="374">
        <f t="shared" si="86"/>
        <v>0.106937</v>
      </c>
      <c r="AM70" s="374">
        <v>0.11129699999999999</v>
      </c>
      <c r="AO70" s="373">
        <f t="shared" si="87"/>
        <v>1</v>
      </c>
    </row>
    <row r="71" spans="1:41" s="95" customFormat="1" x14ac:dyDescent="0.25">
      <c r="A71" s="610"/>
      <c r="B71" s="33" t="s">
        <v>4</v>
      </c>
      <c r="C71" s="374">
        <v>0.10118199999999999</v>
      </c>
      <c r="D71" s="374">
        <v>8.8441000000000006E-2</v>
      </c>
      <c r="E71" s="374">
        <v>9.2879000000000003E-2</v>
      </c>
      <c r="F71" s="374">
        <v>8.4644999999999998E-2</v>
      </c>
      <c r="G71" s="374">
        <v>7.9393000000000005E-2</v>
      </c>
      <c r="H71" s="374">
        <v>6.8507999999999999E-2</v>
      </c>
      <c r="I71" s="374">
        <v>6.7863999999999994E-2</v>
      </c>
      <c r="J71" s="374">
        <v>7.0565000000000003E-2</v>
      </c>
      <c r="K71" s="374">
        <v>7.3791999999999996E-2</v>
      </c>
      <c r="L71" s="374">
        <v>8.4539000000000003E-2</v>
      </c>
      <c r="M71" s="374">
        <v>8.9880000000000002E-2</v>
      </c>
      <c r="N71" s="374">
        <v>9.8311999999999997E-2</v>
      </c>
      <c r="O71" s="374">
        <f t="shared" si="88"/>
        <v>0.10118199999999999</v>
      </c>
      <c r="P71" s="374">
        <f t="shared" si="65"/>
        <v>8.8441000000000006E-2</v>
      </c>
      <c r="Q71" s="374">
        <f t="shared" si="66"/>
        <v>9.2879000000000003E-2</v>
      </c>
      <c r="R71" s="374">
        <f t="shared" si="67"/>
        <v>8.4644999999999998E-2</v>
      </c>
      <c r="S71" s="374">
        <f t="shared" si="68"/>
        <v>7.9393000000000005E-2</v>
      </c>
      <c r="T71" s="374">
        <f t="shared" si="69"/>
        <v>6.8507999999999999E-2</v>
      </c>
      <c r="U71" s="374">
        <f t="shared" si="70"/>
        <v>6.7863999999999994E-2</v>
      </c>
      <c r="V71" s="374">
        <f t="shared" si="71"/>
        <v>7.0565000000000003E-2</v>
      </c>
      <c r="W71" s="374">
        <f t="shared" si="72"/>
        <v>7.3791999999999996E-2</v>
      </c>
      <c r="X71" s="374">
        <f t="shared" si="73"/>
        <v>8.4539000000000003E-2</v>
      </c>
      <c r="Y71" s="374">
        <f t="shared" si="74"/>
        <v>8.9880000000000002E-2</v>
      </c>
      <c r="Z71" s="374">
        <f t="shared" si="75"/>
        <v>9.8311999999999997E-2</v>
      </c>
      <c r="AA71" s="374">
        <f t="shared" si="89"/>
        <v>0.10118199999999999</v>
      </c>
      <c r="AB71" s="374">
        <f t="shared" si="76"/>
        <v>8.8441000000000006E-2</v>
      </c>
      <c r="AC71" s="374">
        <f t="shared" si="77"/>
        <v>9.2879000000000003E-2</v>
      </c>
      <c r="AD71" s="374">
        <f t="shared" si="78"/>
        <v>8.4644999999999998E-2</v>
      </c>
      <c r="AE71" s="374">
        <f t="shared" si="79"/>
        <v>7.9393000000000005E-2</v>
      </c>
      <c r="AF71" s="374">
        <f t="shared" si="80"/>
        <v>6.8507999999999999E-2</v>
      </c>
      <c r="AG71" s="374">
        <f t="shared" si="81"/>
        <v>6.7863999999999994E-2</v>
      </c>
      <c r="AH71" s="374">
        <f t="shared" si="82"/>
        <v>7.0565000000000003E-2</v>
      </c>
      <c r="AI71" s="374">
        <f t="shared" si="83"/>
        <v>7.3791999999999996E-2</v>
      </c>
      <c r="AJ71" s="374">
        <f t="shared" si="84"/>
        <v>8.4539000000000003E-2</v>
      </c>
      <c r="AK71" s="374">
        <f t="shared" si="85"/>
        <v>8.9880000000000002E-2</v>
      </c>
      <c r="AL71" s="374">
        <f t="shared" si="86"/>
        <v>9.8311999999999997E-2</v>
      </c>
      <c r="AM71" s="374">
        <v>0.10118199999999999</v>
      </c>
      <c r="AO71" s="373">
        <f t="shared" si="87"/>
        <v>0.99999999999999989</v>
      </c>
    </row>
    <row r="72" spans="1:41" s="95" customFormat="1" x14ac:dyDescent="0.25">
      <c r="A72" s="610"/>
      <c r="B72" s="33" t="s">
        <v>5</v>
      </c>
      <c r="C72" s="374">
        <v>8.4892999999999996E-2</v>
      </c>
      <c r="D72" s="374">
        <v>7.7366000000000004E-2</v>
      </c>
      <c r="E72" s="374">
        <v>8.4862999999999994E-2</v>
      </c>
      <c r="F72" s="374">
        <v>8.2143999999999995E-2</v>
      </c>
      <c r="G72" s="374">
        <v>8.4847000000000006E-2</v>
      </c>
      <c r="H72" s="374">
        <v>8.2122000000000001E-2</v>
      </c>
      <c r="I72" s="374">
        <v>8.4883E-2</v>
      </c>
      <c r="J72" s="374">
        <v>8.4839999999999999E-2</v>
      </c>
      <c r="K72" s="374">
        <v>8.2136000000000001E-2</v>
      </c>
      <c r="L72" s="374">
        <v>8.4869E-2</v>
      </c>
      <c r="M72" s="374">
        <v>8.2122000000000001E-2</v>
      </c>
      <c r="N72" s="374">
        <v>8.4915000000000004E-2</v>
      </c>
      <c r="O72" s="374">
        <f t="shared" si="88"/>
        <v>8.4892999999999996E-2</v>
      </c>
      <c r="P72" s="374">
        <f t="shared" si="65"/>
        <v>7.7366000000000004E-2</v>
      </c>
      <c r="Q72" s="374">
        <f t="shared" si="66"/>
        <v>8.4862999999999994E-2</v>
      </c>
      <c r="R72" s="374">
        <f t="shared" si="67"/>
        <v>8.2143999999999995E-2</v>
      </c>
      <c r="S72" s="374">
        <f t="shared" si="68"/>
        <v>8.4847000000000006E-2</v>
      </c>
      <c r="T72" s="374">
        <f t="shared" si="69"/>
        <v>8.2122000000000001E-2</v>
      </c>
      <c r="U72" s="374">
        <f t="shared" si="70"/>
        <v>8.4883E-2</v>
      </c>
      <c r="V72" s="374">
        <f t="shared" si="71"/>
        <v>8.4839999999999999E-2</v>
      </c>
      <c r="W72" s="374">
        <f t="shared" si="72"/>
        <v>8.2136000000000001E-2</v>
      </c>
      <c r="X72" s="374">
        <f t="shared" si="73"/>
        <v>8.4869E-2</v>
      </c>
      <c r="Y72" s="374">
        <f t="shared" si="74"/>
        <v>8.2122000000000001E-2</v>
      </c>
      <c r="Z72" s="374">
        <f t="shared" si="75"/>
        <v>8.4915000000000004E-2</v>
      </c>
      <c r="AA72" s="374">
        <f t="shared" si="89"/>
        <v>8.4892999999999996E-2</v>
      </c>
      <c r="AB72" s="374">
        <f t="shared" si="76"/>
        <v>7.7366000000000004E-2</v>
      </c>
      <c r="AC72" s="374">
        <f t="shared" si="77"/>
        <v>8.4862999999999994E-2</v>
      </c>
      <c r="AD72" s="374">
        <f t="shared" si="78"/>
        <v>8.2143999999999995E-2</v>
      </c>
      <c r="AE72" s="374">
        <f t="shared" si="79"/>
        <v>8.4847000000000006E-2</v>
      </c>
      <c r="AF72" s="374">
        <f t="shared" si="80"/>
        <v>8.2122000000000001E-2</v>
      </c>
      <c r="AG72" s="374">
        <f t="shared" si="81"/>
        <v>8.4883E-2</v>
      </c>
      <c r="AH72" s="374">
        <f t="shared" si="82"/>
        <v>8.4839999999999999E-2</v>
      </c>
      <c r="AI72" s="374">
        <f t="shared" si="83"/>
        <v>8.2136000000000001E-2</v>
      </c>
      <c r="AJ72" s="374">
        <f t="shared" si="84"/>
        <v>8.4869E-2</v>
      </c>
      <c r="AK72" s="374">
        <f t="shared" si="85"/>
        <v>8.2122000000000001E-2</v>
      </c>
      <c r="AL72" s="374">
        <f t="shared" si="86"/>
        <v>8.4915000000000004E-2</v>
      </c>
      <c r="AM72" s="374">
        <v>8.4892999999999996E-2</v>
      </c>
      <c r="AO72" s="373">
        <f t="shared" si="87"/>
        <v>1</v>
      </c>
    </row>
    <row r="73" spans="1:41" s="95" customFormat="1" x14ac:dyDescent="0.25">
      <c r="A73" s="610"/>
      <c r="B73" s="33" t="s">
        <v>6</v>
      </c>
      <c r="C73" s="374">
        <v>8.6451E-2</v>
      </c>
      <c r="D73" s="374">
        <v>7.1145E-2</v>
      </c>
      <c r="E73" s="374">
        <v>8.6052000000000003E-2</v>
      </c>
      <c r="F73" s="374">
        <v>8.0701999999999996E-2</v>
      </c>
      <c r="G73" s="374">
        <v>8.6052000000000003E-2</v>
      </c>
      <c r="H73" s="374">
        <v>8.0701999999999996E-2</v>
      </c>
      <c r="I73" s="374">
        <v>8.6451E-2</v>
      </c>
      <c r="J73" s="374">
        <v>8.5653000000000007E-2</v>
      </c>
      <c r="K73" s="374">
        <v>8.3031999999999995E-2</v>
      </c>
      <c r="L73" s="374">
        <v>8.6052000000000003E-2</v>
      </c>
      <c r="M73" s="374">
        <v>8.1087999999999993E-2</v>
      </c>
      <c r="N73" s="374">
        <v>8.6620000000000003E-2</v>
      </c>
      <c r="O73" s="374">
        <f t="shared" si="88"/>
        <v>8.6451E-2</v>
      </c>
      <c r="P73" s="374">
        <f t="shared" si="65"/>
        <v>7.1145E-2</v>
      </c>
      <c r="Q73" s="374">
        <f t="shared" si="66"/>
        <v>8.6052000000000003E-2</v>
      </c>
      <c r="R73" s="374">
        <f t="shared" si="67"/>
        <v>8.0701999999999996E-2</v>
      </c>
      <c r="S73" s="374">
        <f t="shared" si="68"/>
        <v>8.6052000000000003E-2</v>
      </c>
      <c r="T73" s="374">
        <f t="shared" si="69"/>
        <v>8.0701999999999996E-2</v>
      </c>
      <c r="U73" s="374">
        <f t="shared" si="70"/>
        <v>8.6451E-2</v>
      </c>
      <c r="V73" s="374">
        <f t="shared" si="71"/>
        <v>8.5653000000000007E-2</v>
      </c>
      <c r="W73" s="374">
        <f t="shared" si="72"/>
        <v>8.3031999999999995E-2</v>
      </c>
      <c r="X73" s="374">
        <f t="shared" si="73"/>
        <v>8.6052000000000003E-2</v>
      </c>
      <c r="Y73" s="374">
        <f t="shared" si="74"/>
        <v>8.1087999999999993E-2</v>
      </c>
      <c r="Z73" s="374">
        <f t="shared" si="75"/>
        <v>8.6620000000000003E-2</v>
      </c>
      <c r="AA73" s="374">
        <f t="shared" si="89"/>
        <v>8.6451E-2</v>
      </c>
      <c r="AB73" s="374">
        <f t="shared" si="76"/>
        <v>7.1145E-2</v>
      </c>
      <c r="AC73" s="374">
        <f t="shared" si="77"/>
        <v>8.6052000000000003E-2</v>
      </c>
      <c r="AD73" s="374">
        <f t="shared" si="78"/>
        <v>8.0701999999999996E-2</v>
      </c>
      <c r="AE73" s="374">
        <f t="shared" si="79"/>
        <v>8.6052000000000003E-2</v>
      </c>
      <c r="AF73" s="374">
        <f t="shared" si="80"/>
        <v>8.0701999999999996E-2</v>
      </c>
      <c r="AG73" s="374">
        <f t="shared" si="81"/>
        <v>8.6451E-2</v>
      </c>
      <c r="AH73" s="374">
        <f t="shared" si="82"/>
        <v>8.5653000000000007E-2</v>
      </c>
      <c r="AI73" s="374">
        <f t="shared" si="83"/>
        <v>8.3031999999999995E-2</v>
      </c>
      <c r="AJ73" s="374">
        <f t="shared" si="84"/>
        <v>8.6052000000000003E-2</v>
      </c>
      <c r="AK73" s="374">
        <f t="shared" si="85"/>
        <v>8.1087999999999993E-2</v>
      </c>
      <c r="AL73" s="374">
        <f t="shared" si="86"/>
        <v>8.6620000000000003E-2</v>
      </c>
      <c r="AM73" s="374">
        <v>8.6451E-2</v>
      </c>
      <c r="AO73" s="373">
        <f t="shared" si="87"/>
        <v>1</v>
      </c>
    </row>
    <row r="74" spans="1:41" s="95" customFormat="1" x14ac:dyDescent="0.25">
      <c r="A74" s="610"/>
      <c r="B74" s="33" t="s">
        <v>7</v>
      </c>
      <c r="C74" s="374">
        <v>7.7052999999999996E-2</v>
      </c>
      <c r="D74" s="374">
        <v>7.2168999999999997E-2</v>
      </c>
      <c r="E74" s="374">
        <v>8.0271999999999996E-2</v>
      </c>
      <c r="F74" s="374">
        <v>7.8752000000000003E-2</v>
      </c>
      <c r="G74" s="374">
        <v>8.5646E-2</v>
      </c>
      <c r="H74" s="374">
        <v>8.9111999999999997E-2</v>
      </c>
      <c r="I74" s="374">
        <v>9.4239000000000003E-2</v>
      </c>
      <c r="J74" s="374">
        <v>9.4212000000000004E-2</v>
      </c>
      <c r="K74" s="374">
        <v>8.4971000000000005E-2</v>
      </c>
      <c r="L74" s="374">
        <v>8.5653000000000007E-2</v>
      </c>
      <c r="M74" s="374">
        <v>7.8716999999999995E-2</v>
      </c>
      <c r="N74" s="374">
        <v>7.9203999999999997E-2</v>
      </c>
      <c r="O74" s="374">
        <f t="shared" si="88"/>
        <v>7.7052999999999996E-2</v>
      </c>
      <c r="P74" s="374">
        <f t="shared" si="65"/>
        <v>7.2168999999999997E-2</v>
      </c>
      <c r="Q74" s="374">
        <f t="shared" si="66"/>
        <v>8.0271999999999996E-2</v>
      </c>
      <c r="R74" s="374">
        <f t="shared" si="67"/>
        <v>7.8752000000000003E-2</v>
      </c>
      <c r="S74" s="374">
        <f t="shared" si="68"/>
        <v>8.5646E-2</v>
      </c>
      <c r="T74" s="374">
        <f t="shared" si="69"/>
        <v>8.9111999999999997E-2</v>
      </c>
      <c r="U74" s="374">
        <f t="shared" si="70"/>
        <v>9.4239000000000003E-2</v>
      </c>
      <c r="V74" s="374">
        <f t="shared" si="71"/>
        <v>9.4212000000000004E-2</v>
      </c>
      <c r="W74" s="374">
        <f t="shared" si="72"/>
        <v>8.4971000000000005E-2</v>
      </c>
      <c r="X74" s="374">
        <f t="shared" si="73"/>
        <v>8.5653000000000007E-2</v>
      </c>
      <c r="Y74" s="374">
        <f t="shared" si="74"/>
        <v>7.8716999999999995E-2</v>
      </c>
      <c r="Z74" s="374">
        <f t="shared" si="75"/>
        <v>7.9203999999999997E-2</v>
      </c>
      <c r="AA74" s="374">
        <f t="shared" si="89"/>
        <v>7.7052999999999996E-2</v>
      </c>
      <c r="AB74" s="374">
        <f t="shared" si="76"/>
        <v>7.2168999999999997E-2</v>
      </c>
      <c r="AC74" s="374">
        <f t="shared" si="77"/>
        <v>8.0271999999999996E-2</v>
      </c>
      <c r="AD74" s="374">
        <f t="shared" si="78"/>
        <v>7.8752000000000003E-2</v>
      </c>
      <c r="AE74" s="374">
        <f t="shared" si="79"/>
        <v>8.5646E-2</v>
      </c>
      <c r="AF74" s="374">
        <f t="shared" si="80"/>
        <v>8.9111999999999997E-2</v>
      </c>
      <c r="AG74" s="374">
        <f t="shared" si="81"/>
        <v>9.4239000000000003E-2</v>
      </c>
      <c r="AH74" s="374">
        <f t="shared" si="82"/>
        <v>9.4212000000000004E-2</v>
      </c>
      <c r="AI74" s="374">
        <f t="shared" si="83"/>
        <v>8.4971000000000005E-2</v>
      </c>
      <c r="AJ74" s="374">
        <f t="shared" si="84"/>
        <v>8.5653000000000007E-2</v>
      </c>
      <c r="AK74" s="374">
        <f t="shared" si="85"/>
        <v>7.8716999999999995E-2</v>
      </c>
      <c r="AL74" s="374">
        <f t="shared" si="86"/>
        <v>7.9203999999999997E-2</v>
      </c>
      <c r="AM74" s="374">
        <v>7.7052999999999996E-2</v>
      </c>
      <c r="AO74" s="373">
        <f t="shared" si="87"/>
        <v>1</v>
      </c>
    </row>
    <row r="75" spans="1:41" s="95" customFormat="1" ht="15.75" thickBot="1" x14ac:dyDescent="0.3">
      <c r="A75" s="611"/>
      <c r="B75" s="29" t="s">
        <v>8</v>
      </c>
      <c r="C75" s="376">
        <v>0.10352699999999999</v>
      </c>
      <c r="D75" s="376">
        <v>9.0719999999999995E-2</v>
      </c>
      <c r="E75" s="376">
        <v>9.5543000000000003E-2</v>
      </c>
      <c r="F75" s="376">
        <v>8.4798999999999999E-2</v>
      </c>
      <c r="G75" s="376">
        <v>8.3599999999999994E-2</v>
      </c>
      <c r="H75" s="376">
        <v>7.7064999999999995E-2</v>
      </c>
      <c r="I75" s="376">
        <v>6.7711999999999994E-2</v>
      </c>
      <c r="J75" s="376">
        <v>6.3687999999999995E-2</v>
      </c>
      <c r="K75" s="376">
        <v>6.9373000000000004E-2</v>
      </c>
      <c r="L75" s="376">
        <v>7.9644000000000006E-2</v>
      </c>
      <c r="M75" s="376">
        <v>8.4751999999999994E-2</v>
      </c>
      <c r="N75" s="376">
        <v>9.9576999999999999E-2</v>
      </c>
      <c r="O75" s="376">
        <f t="shared" si="88"/>
        <v>0.10352699999999999</v>
      </c>
      <c r="P75" s="376">
        <f t="shared" si="65"/>
        <v>9.0719999999999995E-2</v>
      </c>
      <c r="Q75" s="376">
        <f t="shared" si="66"/>
        <v>9.5543000000000003E-2</v>
      </c>
      <c r="R75" s="376">
        <f t="shared" si="67"/>
        <v>8.4798999999999999E-2</v>
      </c>
      <c r="S75" s="376">
        <f t="shared" si="68"/>
        <v>8.3599999999999994E-2</v>
      </c>
      <c r="T75" s="376">
        <f t="shared" si="69"/>
        <v>7.7064999999999995E-2</v>
      </c>
      <c r="U75" s="376">
        <f t="shared" si="70"/>
        <v>6.7711999999999994E-2</v>
      </c>
      <c r="V75" s="376">
        <f t="shared" si="71"/>
        <v>6.3687999999999995E-2</v>
      </c>
      <c r="W75" s="376">
        <f t="shared" si="72"/>
        <v>6.9373000000000004E-2</v>
      </c>
      <c r="X75" s="376">
        <f t="shared" si="73"/>
        <v>7.9644000000000006E-2</v>
      </c>
      <c r="Y75" s="376">
        <f t="shared" si="74"/>
        <v>8.4751999999999994E-2</v>
      </c>
      <c r="Z75" s="376">
        <f t="shared" si="75"/>
        <v>9.9576999999999999E-2</v>
      </c>
      <c r="AA75" s="376">
        <f t="shared" si="89"/>
        <v>0.10352699999999999</v>
      </c>
      <c r="AB75" s="376">
        <f t="shared" si="76"/>
        <v>9.0719999999999995E-2</v>
      </c>
      <c r="AC75" s="376">
        <f t="shared" si="77"/>
        <v>9.5543000000000003E-2</v>
      </c>
      <c r="AD75" s="376">
        <f t="shared" si="78"/>
        <v>8.4798999999999999E-2</v>
      </c>
      <c r="AE75" s="376">
        <f t="shared" si="79"/>
        <v>8.3599999999999994E-2</v>
      </c>
      <c r="AF75" s="376">
        <f t="shared" si="80"/>
        <v>7.7064999999999995E-2</v>
      </c>
      <c r="AG75" s="376">
        <f t="shared" si="81"/>
        <v>6.7711999999999994E-2</v>
      </c>
      <c r="AH75" s="376">
        <f t="shared" si="82"/>
        <v>6.3687999999999995E-2</v>
      </c>
      <c r="AI75" s="376">
        <f t="shared" si="83"/>
        <v>6.9373000000000004E-2</v>
      </c>
      <c r="AJ75" s="376">
        <f t="shared" si="84"/>
        <v>7.9644000000000006E-2</v>
      </c>
      <c r="AK75" s="376">
        <f t="shared" si="85"/>
        <v>8.4751999999999994E-2</v>
      </c>
      <c r="AL75" s="376">
        <f t="shared" si="86"/>
        <v>9.9576999999999999E-2</v>
      </c>
      <c r="AM75" s="376">
        <v>0.10352699999999999</v>
      </c>
      <c r="AO75" s="373">
        <f t="shared" si="87"/>
        <v>1</v>
      </c>
    </row>
    <row r="76" spans="1:41" s="95" customFormat="1" ht="15.75" thickBot="1" x14ac:dyDescent="0.3">
      <c r="AO76" s="95" t="s">
        <v>223</v>
      </c>
    </row>
    <row r="77" spans="1:41" s="95" customFormat="1" ht="15.75" thickBot="1" x14ac:dyDescent="0.3">
      <c r="A77" s="377"/>
      <c r="B77" s="595" t="s">
        <v>157</v>
      </c>
      <c r="C77" s="135">
        <f>C$4</f>
        <v>45292</v>
      </c>
      <c r="D77" s="135">
        <f t="shared" ref="D77:AM77" si="90">D$4</f>
        <v>45323</v>
      </c>
      <c r="E77" s="135">
        <f t="shared" si="90"/>
        <v>45352</v>
      </c>
      <c r="F77" s="135">
        <f t="shared" si="90"/>
        <v>45383</v>
      </c>
      <c r="G77" s="135">
        <f t="shared" si="90"/>
        <v>45413</v>
      </c>
      <c r="H77" s="135">
        <f t="shared" si="90"/>
        <v>45444</v>
      </c>
      <c r="I77" s="135">
        <f t="shared" si="90"/>
        <v>45474</v>
      </c>
      <c r="J77" s="135">
        <f t="shared" si="90"/>
        <v>45505</v>
      </c>
      <c r="K77" s="135">
        <f t="shared" si="90"/>
        <v>45536</v>
      </c>
      <c r="L77" s="135">
        <f t="shared" si="90"/>
        <v>45566</v>
      </c>
      <c r="M77" s="135">
        <f t="shared" si="90"/>
        <v>45597</v>
      </c>
      <c r="N77" s="135">
        <f t="shared" si="90"/>
        <v>45627</v>
      </c>
      <c r="O77" s="135">
        <f t="shared" si="90"/>
        <v>45658</v>
      </c>
      <c r="P77" s="135">
        <f t="shared" si="90"/>
        <v>45689</v>
      </c>
      <c r="Q77" s="135">
        <f t="shared" si="90"/>
        <v>45717</v>
      </c>
      <c r="R77" s="135">
        <f t="shared" si="90"/>
        <v>45748</v>
      </c>
      <c r="S77" s="135">
        <f t="shared" si="90"/>
        <v>45778</v>
      </c>
      <c r="T77" s="135">
        <f t="shared" si="90"/>
        <v>45809</v>
      </c>
      <c r="U77" s="135">
        <f t="shared" si="90"/>
        <v>45839</v>
      </c>
      <c r="V77" s="135">
        <f t="shared" si="90"/>
        <v>45870</v>
      </c>
      <c r="W77" s="135">
        <f t="shared" si="90"/>
        <v>45901</v>
      </c>
      <c r="X77" s="135">
        <f t="shared" si="90"/>
        <v>45931</v>
      </c>
      <c r="Y77" s="135">
        <f t="shared" si="90"/>
        <v>45962</v>
      </c>
      <c r="Z77" s="135">
        <f t="shared" si="90"/>
        <v>45992</v>
      </c>
      <c r="AA77" s="135">
        <f t="shared" si="90"/>
        <v>46023</v>
      </c>
      <c r="AB77" s="135">
        <f t="shared" si="90"/>
        <v>46054</v>
      </c>
      <c r="AC77" s="135">
        <f t="shared" si="90"/>
        <v>46082</v>
      </c>
      <c r="AD77" s="135">
        <f t="shared" si="90"/>
        <v>46113</v>
      </c>
      <c r="AE77" s="135">
        <f t="shared" si="90"/>
        <v>46143</v>
      </c>
      <c r="AF77" s="135">
        <f t="shared" si="90"/>
        <v>46174</v>
      </c>
      <c r="AG77" s="135">
        <f t="shared" si="90"/>
        <v>46204</v>
      </c>
      <c r="AH77" s="135">
        <f t="shared" si="90"/>
        <v>46235</v>
      </c>
      <c r="AI77" s="135">
        <f t="shared" si="90"/>
        <v>46266</v>
      </c>
      <c r="AJ77" s="135">
        <f t="shared" si="90"/>
        <v>46296</v>
      </c>
      <c r="AK77" s="135">
        <f t="shared" si="90"/>
        <v>46327</v>
      </c>
      <c r="AL77" s="135">
        <f t="shared" si="90"/>
        <v>46357</v>
      </c>
      <c r="AM77" s="135">
        <f t="shared" si="90"/>
        <v>46388</v>
      </c>
    </row>
    <row r="78" spans="1:41" s="95" customFormat="1" ht="15.75" thickBot="1" x14ac:dyDescent="0.3">
      <c r="A78" s="377"/>
      <c r="B78" s="596"/>
      <c r="C78" s="378">
        <v>5.3462000000000003E-2</v>
      </c>
      <c r="D78" s="378">
        <v>5.3289999999999997E-2</v>
      </c>
      <c r="E78" s="378">
        <v>5.4837999999999998E-2</v>
      </c>
      <c r="F78" s="378">
        <v>5.9094000000000001E-2</v>
      </c>
      <c r="G78" s="378">
        <v>6.0398E-2</v>
      </c>
      <c r="H78" s="378">
        <v>0.122034</v>
      </c>
      <c r="I78" s="378">
        <v>0.122029</v>
      </c>
      <c r="J78" s="378">
        <v>0.122026</v>
      </c>
      <c r="K78" s="378">
        <v>0.12202499999999999</v>
      </c>
      <c r="L78" s="378">
        <v>5.5929E-2</v>
      </c>
      <c r="M78" s="378">
        <v>5.9523E-2</v>
      </c>
      <c r="N78" s="378">
        <v>5.5969999999999999E-2</v>
      </c>
      <c r="O78" s="378">
        <f>C78</f>
        <v>5.3462000000000003E-2</v>
      </c>
      <c r="P78" s="378">
        <f t="shared" ref="P78:S78" si="91">D78</f>
        <v>5.3289999999999997E-2</v>
      </c>
      <c r="Q78" s="378">
        <f t="shared" si="91"/>
        <v>5.4837999999999998E-2</v>
      </c>
      <c r="R78" s="378">
        <f t="shared" si="91"/>
        <v>5.9094000000000001E-2</v>
      </c>
      <c r="S78" s="378">
        <f t="shared" si="91"/>
        <v>6.0398E-2</v>
      </c>
      <c r="T78" s="430">
        <v>0.140954</v>
      </c>
      <c r="U78" s="430">
        <v>0.14096900000000001</v>
      </c>
      <c r="V78" s="430">
        <v>0.14092399999999999</v>
      </c>
      <c r="W78" s="430">
        <v>0.14091400000000001</v>
      </c>
      <c r="X78" s="430">
        <v>6.6656999999999994E-2</v>
      </c>
      <c r="Y78" s="430">
        <v>6.9969000000000003E-2</v>
      </c>
      <c r="Z78" s="430">
        <v>6.4913999999999999E-2</v>
      </c>
      <c r="AA78" s="430">
        <v>6.2024000000000003E-2</v>
      </c>
      <c r="AB78" s="430">
        <v>6.2408999999999999E-2</v>
      </c>
      <c r="AC78" s="430">
        <v>6.6390000000000005E-2</v>
      </c>
      <c r="AD78" s="430">
        <v>6.6797999999999996E-2</v>
      </c>
      <c r="AE78" s="430">
        <v>7.0060999999999998E-2</v>
      </c>
      <c r="AF78" s="430">
        <v>0.140954</v>
      </c>
      <c r="AG78" s="430">
        <v>0.14096900000000001</v>
      </c>
      <c r="AH78" s="430">
        <v>0.14092399999999999</v>
      </c>
      <c r="AI78" s="430">
        <v>0.14091400000000001</v>
      </c>
      <c r="AJ78" s="430">
        <v>6.6656999999999994E-2</v>
      </c>
      <c r="AK78" s="430">
        <v>6.9969000000000003E-2</v>
      </c>
      <c r="AL78" s="430">
        <v>6.4913999999999999E-2</v>
      </c>
      <c r="AM78" s="430">
        <f>AA78</f>
        <v>6.2024000000000003E-2</v>
      </c>
      <c r="AO78" s="95" t="s">
        <v>247</v>
      </c>
    </row>
    <row r="79" spans="1:41" s="95" customFormat="1" x14ac:dyDescent="0.25">
      <c r="C79" s="379" t="s">
        <v>219</v>
      </c>
      <c r="T79" s="431" t="s">
        <v>248</v>
      </c>
      <c r="AO79" s="95" t="s">
        <v>249</v>
      </c>
    </row>
    <row r="80" spans="1:41" s="95" customFormat="1" x14ac:dyDescent="0.25">
      <c r="C80" s="380"/>
      <c r="D80" s="380"/>
      <c r="E80" s="380"/>
      <c r="F80" s="380"/>
      <c r="G80" s="380"/>
      <c r="H80" s="380"/>
      <c r="I80" s="380"/>
      <c r="J80" s="380"/>
      <c r="K80" s="380"/>
      <c r="L80" s="380"/>
      <c r="M80" s="380"/>
      <c r="N80" s="380"/>
      <c r="O80" s="380"/>
      <c r="P80" s="380"/>
      <c r="Q80" s="380"/>
      <c r="R80" s="380"/>
      <c r="S80" s="380"/>
      <c r="T80" s="380"/>
      <c r="U80" s="380"/>
      <c r="V80" s="380"/>
      <c r="W80" s="380"/>
      <c r="X80" s="380"/>
      <c r="Y80" s="380"/>
      <c r="Z80" s="380"/>
      <c r="AA80" s="380"/>
      <c r="AB80" s="380"/>
      <c r="AC80" s="380"/>
      <c r="AD80" s="380"/>
      <c r="AE80" s="380"/>
      <c r="AF80" s="380"/>
      <c r="AG80" s="380"/>
      <c r="AH80" s="380"/>
      <c r="AI80" s="380"/>
      <c r="AJ80" s="380"/>
      <c r="AK80" s="380"/>
      <c r="AL80" s="380"/>
      <c r="AM80" s="380"/>
    </row>
    <row r="81" spans="3:39" s="95" customFormat="1" x14ac:dyDescent="0.25">
      <c r="C81" s="380"/>
      <c r="D81" s="380"/>
      <c r="E81" s="380"/>
      <c r="F81" s="380"/>
      <c r="R81" s="380"/>
      <c r="S81" s="380"/>
      <c r="T81" s="380"/>
      <c r="U81" s="380"/>
      <c r="V81" s="380"/>
      <c r="W81" s="380"/>
      <c r="X81" s="380"/>
      <c r="Y81" s="380"/>
      <c r="Z81" s="380"/>
      <c r="AA81" s="380"/>
      <c r="AB81" s="380"/>
      <c r="AC81" s="380"/>
      <c r="AD81" s="380"/>
      <c r="AE81" s="380"/>
      <c r="AF81" s="380"/>
      <c r="AG81" s="380"/>
      <c r="AH81" s="380"/>
      <c r="AI81" s="380"/>
      <c r="AJ81" s="380"/>
      <c r="AK81" s="380"/>
      <c r="AL81" s="380"/>
      <c r="AM81" s="380"/>
    </row>
    <row r="82" spans="3:39" ht="14.65" customHeight="1" x14ac:dyDescent="0.25">
      <c r="C82" s="273"/>
      <c r="D82" s="273"/>
      <c r="E82" s="273"/>
      <c r="F82" s="273"/>
      <c r="R82" s="273"/>
      <c r="S82" s="273"/>
      <c r="T82" s="273"/>
      <c r="U82" s="273"/>
      <c r="V82" s="273"/>
      <c r="W82" s="273"/>
      <c r="X82" s="273"/>
      <c r="Y82" s="273"/>
      <c r="Z82" s="273"/>
      <c r="AA82" s="273"/>
      <c r="AB82" s="273"/>
      <c r="AC82" s="273"/>
      <c r="AD82" s="273"/>
      <c r="AE82" s="273"/>
      <c r="AF82" s="273"/>
      <c r="AG82" s="273"/>
      <c r="AH82" s="273"/>
      <c r="AI82" s="273"/>
      <c r="AJ82" s="273"/>
      <c r="AK82" s="273"/>
      <c r="AL82" s="273"/>
      <c r="AM82" s="273"/>
    </row>
    <row r="83" spans="3:39" x14ac:dyDescent="0.25">
      <c r="C83" s="273"/>
      <c r="D83" s="273"/>
      <c r="E83" s="273"/>
      <c r="F83" s="273"/>
      <c r="R83" s="273"/>
      <c r="S83" s="273"/>
      <c r="T83" s="273"/>
      <c r="U83" s="273"/>
      <c r="V83" s="273"/>
      <c r="W83" s="273"/>
      <c r="X83" s="273"/>
      <c r="Y83" s="273"/>
      <c r="Z83" s="273"/>
      <c r="AA83" s="273"/>
      <c r="AB83" s="273"/>
      <c r="AC83" s="273"/>
      <c r="AD83" s="273"/>
      <c r="AE83" s="273"/>
      <c r="AF83" s="273"/>
      <c r="AG83" s="273"/>
      <c r="AH83" s="273"/>
      <c r="AI83" s="273"/>
      <c r="AJ83" s="273"/>
      <c r="AK83" s="273"/>
      <c r="AL83" s="273"/>
      <c r="AM83" s="273"/>
    </row>
    <row r="84" spans="3:39" x14ac:dyDescent="0.25">
      <c r="C84" s="273"/>
      <c r="D84" s="273"/>
      <c r="E84" s="273"/>
      <c r="F84" s="273"/>
      <c r="R84" s="273"/>
      <c r="S84" s="422"/>
      <c r="T84" s="422"/>
      <c r="U84" s="422"/>
      <c r="V84" s="273"/>
      <c r="W84" s="273"/>
      <c r="X84" s="273"/>
      <c r="Y84" s="273"/>
      <c r="Z84" s="273"/>
      <c r="AA84" s="273"/>
      <c r="AB84" s="273"/>
      <c r="AC84" s="273"/>
      <c r="AD84" s="273"/>
      <c r="AE84" s="273"/>
      <c r="AF84" s="273"/>
      <c r="AG84" s="273"/>
      <c r="AH84" s="273"/>
      <c r="AI84" s="273"/>
      <c r="AJ84" s="273"/>
      <c r="AK84" s="273"/>
      <c r="AL84" s="273"/>
      <c r="AM84" s="273"/>
    </row>
    <row r="85" spans="3:39" x14ac:dyDescent="0.25">
      <c r="C85" s="273"/>
      <c r="D85" s="273"/>
      <c r="E85" s="273"/>
      <c r="F85" s="273"/>
      <c r="R85" s="273"/>
      <c r="S85" s="424" t="s">
        <v>245</v>
      </c>
      <c r="T85" s="424"/>
      <c r="U85" s="424"/>
      <c r="V85" s="273"/>
      <c r="W85" s="273"/>
      <c r="X85" s="273"/>
      <c r="Y85" s="273"/>
      <c r="Z85" s="273"/>
      <c r="AA85" s="273"/>
      <c r="AB85" s="273"/>
      <c r="AC85" s="273"/>
      <c r="AD85" s="273"/>
      <c r="AE85" s="273"/>
      <c r="AF85" s="273"/>
      <c r="AG85" s="273"/>
      <c r="AH85" s="273"/>
      <c r="AI85" s="273"/>
      <c r="AJ85" s="273"/>
      <c r="AK85" s="273"/>
      <c r="AL85" s="273"/>
      <c r="AM85" s="273"/>
    </row>
    <row r="86" spans="3:39" x14ac:dyDescent="0.25">
      <c r="C86" s="273"/>
      <c r="D86" s="273"/>
      <c r="E86" s="273"/>
      <c r="F86" s="273"/>
      <c r="R86" s="273"/>
      <c r="S86" s="424">
        <f t="shared" ref="S86:T86" si="92">S21-S36</f>
        <v>28810640.95440691</v>
      </c>
      <c r="T86" s="424">
        <f t="shared" si="92"/>
        <v>6785752.1844069101</v>
      </c>
      <c r="U86" s="424">
        <f>T86-S86</f>
        <v>-22024888.77</v>
      </c>
      <c r="V86" s="273"/>
      <c r="W86" s="273"/>
      <c r="X86" s="273"/>
      <c r="Y86" s="273"/>
      <c r="Z86" s="273"/>
      <c r="AA86" s="273"/>
      <c r="AB86" s="273"/>
      <c r="AC86" s="273"/>
      <c r="AD86" s="273"/>
      <c r="AE86" s="273"/>
      <c r="AF86" s="273"/>
      <c r="AG86" s="273"/>
      <c r="AH86" s="273"/>
      <c r="AI86" s="273"/>
      <c r="AJ86" s="273"/>
      <c r="AK86" s="273"/>
      <c r="AL86" s="273"/>
      <c r="AM86" s="273"/>
    </row>
    <row r="87" spans="3:39" ht="14.65" customHeight="1" x14ac:dyDescent="0.25">
      <c r="C87" s="273"/>
      <c r="D87" s="273"/>
      <c r="E87" s="273"/>
      <c r="F87" s="273"/>
      <c r="R87" s="273"/>
      <c r="S87" s="423"/>
      <c r="T87" s="423"/>
      <c r="U87" s="423"/>
      <c r="V87" s="273"/>
      <c r="W87" s="273"/>
      <c r="X87" s="273"/>
      <c r="Y87" s="273"/>
      <c r="Z87" s="273"/>
      <c r="AA87" s="273"/>
      <c r="AB87" s="273"/>
      <c r="AC87" s="273"/>
      <c r="AD87" s="273"/>
      <c r="AE87" s="273"/>
      <c r="AF87" s="273"/>
      <c r="AG87" s="273"/>
      <c r="AH87" s="273"/>
      <c r="AI87" s="273"/>
      <c r="AJ87" s="273"/>
      <c r="AK87" s="273"/>
      <c r="AL87" s="273"/>
      <c r="AM87" s="273"/>
    </row>
    <row r="88" spans="3:39" x14ac:dyDescent="0.25">
      <c r="C88" s="273"/>
      <c r="D88" s="273"/>
      <c r="E88" s="273"/>
      <c r="F88" s="273"/>
      <c r="G88" s="273"/>
      <c r="H88" s="273"/>
      <c r="I88" s="273"/>
      <c r="J88" s="273"/>
      <c r="K88" s="273"/>
      <c r="L88" s="273"/>
      <c r="M88" s="273"/>
      <c r="N88" s="273"/>
      <c r="O88" s="273"/>
      <c r="P88" s="273"/>
      <c r="Q88" s="273"/>
      <c r="R88" s="273"/>
      <c r="S88" s="423"/>
      <c r="T88" s="423"/>
      <c r="U88" s="423"/>
      <c r="V88" s="273"/>
      <c r="W88" s="273"/>
      <c r="X88" s="273"/>
      <c r="Y88" s="273"/>
      <c r="Z88" s="273"/>
      <c r="AA88" s="273"/>
      <c r="AB88" s="273"/>
      <c r="AC88" s="273"/>
      <c r="AD88" s="273"/>
      <c r="AE88" s="273"/>
      <c r="AF88" s="273"/>
      <c r="AG88" s="273"/>
      <c r="AH88" s="273"/>
      <c r="AI88" s="273"/>
      <c r="AJ88" s="273"/>
      <c r="AK88" s="273"/>
      <c r="AL88" s="273"/>
      <c r="AM88" s="273"/>
    </row>
    <row r="89" spans="3:39" ht="14.65" customHeight="1" x14ac:dyDescent="0.25">
      <c r="C89" s="273"/>
      <c r="D89" s="273"/>
      <c r="E89" s="273"/>
      <c r="F89" s="273"/>
      <c r="G89" s="273"/>
      <c r="H89" s="273"/>
      <c r="I89" s="273"/>
      <c r="J89" s="273"/>
      <c r="K89" s="273"/>
      <c r="L89" s="273"/>
      <c r="M89" s="273"/>
      <c r="N89" s="273"/>
      <c r="O89" s="273"/>
      <c r="P89" s="273"/>
      <c r="Q89" s="273"/>
      <c r="R89" s="273"/>
      <c r="S89" s="423"/>
      <c r="T89" s="423"/>
      <c r="U89" s="423"/>
      <c r="V89" s="273"/>
      <c r="W89" s="273"/>
      <c r="X89" s="273"/>
      <c r="Y89" s="273"/>
      <c r="Z89" s="273"/>
      <c r="AA89" s="273"/>
      <c r="AB89" s="273"/>
      <c r="AC89" s="273"/>
      <c r="AD89" s="273"/>
      <c r="AE89" s="273"/>
      <c r="AF89" s="273"/>
      <c r="AG89" s="273"/>
      <c r="AH89" s="273"/>
      <c r="AI89" s="273"/>
      <c r="AJ89" s="273"/>
      <c r="AK89" s="273"/>
      <c r="AL89" s="273"/>
      <c r="AM89" s="273"/>
    </row>
    <row r="90" spans="3:39" x14ac:dyDescent="0.25">
      <c r="C90" s="273"/>
      <c r="D90" s="273"/>
      <c r="E90" s="273"/>
      <c r="F90" s="273"/>
      <c r="G90" s="273"/>
      <c r="H90" s="273"/>
      <c r="I90" s="273"/>
      <c r="J90" s="273"/>
      <c r="K90" s="273"/>
      <c r="L90" s="273"/>
      <c r="M90" s="273"/>
      <c r="N90" s="273"/>
      <c r="O90" s="273"/>
      <c r="P90" s="273"/>
      <c r="Q90" s="273"/>
      <c r="R90" s="273"/>
      <c r="S90" s="423"/>
      <c r="T90" s="423"/>
      <c r="U90" s="423"/>
      <c r="V90" s="273"/>
      <c r="W90" s="273"/>
      <c r="X90" s="273"/>
      <c r="Y90" s="273"/>
      <c r="Z90" s="273"/>
      <c r="AA90" s="273"/>
      <c r="AB90" s="273"/>
      <c r="AC90" s="273"/>
      <c r="AD90" s="273"/>
      <c r="AE90" s="273"/>
      <c r="AF90" s="273"/>
      <c r="AG90" s="273"/>
      <c r="AH90" s="273"/>
      <c r="AI90" s="273"/>
      <c r="AJ90" s="273"/>
      <c r="AK90" s="273"/>
      <c r="AL90" s="273"/>
      <c r="AM90" s="273"/>
    </row>
    <row r="91" spans="3:39" x14ac:dyDescent="0.25">
      <c r="S91" s="423"/>
      <c r="T91" s="423"/>
      <c r="U91" s="423"/>
    </row>
    <row r="92" spans="3:39" x14ac:dyDescent="0.25">
      <c r="S92" s="423"/>
      <c r="T92" s="423"/>
      <c r="U92" s="423"/>
    </row>
    <row r="93" spans="3:39" x14ac:dyDescent="0.25">
      <c r="S93" s="423"/>
      <c r="T93" s="423"/>
      <c r="U93" s="423"/>
    </row>
    <row r="94" spans="3:39" x14ac:dyDescent="0.25">
      <c r="S94" s="423"/>
      <c r="T94" s="423"/>
      <c r="U94" s="423"/>
    </row>
    <row r="95" spans="3:39" x14ac:dyDescent="0.25">
      <c r="S95" s="423"/>
      <c r="T95" s="423"/>
      <c r="U95" s="423"/>
    </row>
    <row r="96" spans="3:39" x14ac:dyDescent="0.25">
      <c r="J96" s="5"/>
      <c r="S96" s="423"/>
      <c r="T96" s="423"/>
      <c r="U96" s="423"/>
    </row>
    <row r="97" spans="4:20" x14ac:dyDescent="0.25">
      <c r="D97" s="6"/>
      <c r="T97" s="421"/>
    </row>
    <row r="98" spans="4:20" x14ac:dyDescent="0.25">
      <c r="T98" s="421"/>
    </row>
    <row r="99" spans="4:20" x14ac:dyDescent="0.25">
      <c r="T99" s="421"/>
    </row>
    <row r="100" spans="4:20" x14ac:dyDescent="0.25">
      <c r="T100" s="421"/>
    </row>
    <row r="101" spans="4:20" x14ac:dyDescent="0.25">
      <c r="T101" s="421"/>
    </row>
  </sheetData>
  <mergeCells count="6">
    <mergeCell ref="B77:B78"/>
    <mergeCell ref="A4:A16"/>
    <mergeCell ref="A19:A31"/>
    <mergeCell ref="A34:A46"/>
    <mergeCell ref="A49:A62"/>
    <mergeCell ref="A65:A75"/>
  </mergeCells>
  <pageMargins left="0.7" right="0.7" top="0.75" bottom="0.75" header="0.3" footer="0.3"/>
  <pageSetup orientation="portrait" r:id="rId1"/>
  <headerFooter>
    <oddFooter>&amp;RSchedule JNG-D7.F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theme="0" tint="-0.34998626667073579"/>
  </sheetPr>
  <dimension ref="A1:AO112"/>
  <sheetViews>
    <sheetView tabSelected="1" zoomScale="80" zoomScaleNormal="80" workbookViewId="0">
      <selection activeCell="V20" sqref="V20"/>
    </sheetView>
  </sheetViews>
  <sheetFormatPr defaultRowHeight="15" x14ac:dyDescent="0.25"/>
  <cols>
    <col min="1" max="1" width="10.5703125" customWidth="1"/>
    <col min="2" max="2" width="24.7109375" customWidth="1"/>
    <col min="3" max="11" width="14.42578125" customWidth="1"/>
    <col min="12" max="16" width="14.28515625" bestFit="1" customWidth="1"/>
    <col min="17" max="39" width="14.28515625" customWidth="1"/>
    <col min="40" max="40" width="10.5703125" bestFit="1" customWidth="1"/>
    <col min="41" max="41" width="15.7109375"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5" t="s">
        <v>13</v>
      </c>
      <c r="C2" s="316">
        <f>' 1M - RES'!C2</f>
        <v>0.65</v>
      </c>
      <c r="D2" s="316">
        <f>C2</f>
        <v>0.65</v>
      </c>
      <c r="E2" s="310">
        <f t="shared" ref="E2:AM2" si="0">D2</f>
        <v>0.65</v>
      </c>
      <c r="F2" s="317">
        <f t="shared" si="0"/>
        <v>0.65</v>
      </c>
      <c r="G2" s="318">
        <f t="shared" si="0"/>
        <v>0.65</v>
      </c>
      <c r="H2" s="318">
        <f t="shared" si="0"/>
        <v>0.65</v>
      </c>
      <c r="I2" s="318">
        <f t="shared" si="0"/>
        <v>0.65</v>
      </c>
      <c r="J2" s="318">
        <f t="shared" si="0"/>
        <v>0.65</v>
      </c>
      <c r="K2" s="318">
        <f t="shared" si="0"/>
        <v>0.65</v>
      </c>
      <c r="L2" s="318">
        <f t="shared" si="0"/>
        <v>0.65</v>
      </c>
      <c r="M2" s="318">
        <f t="shared" si="0"/>
        <v>0.65</v>
      </c>
      <c r="N2" s="318">
        <f t="shared" si="0"/>
        <v>0.65</v>
      </c>
      <c r="O2" s="318">
        <f t="shared" si="0"/>
        <v>0.65</v>
      </c>
      <c r="P2" s="318">
        <f t="shared" si="0"/>
        <v>0.65</v>
      </c>
      <c r="Q2" s="318">
        <f t="shared" si="0"/>
        <v>0.65</v>
      </c>
      <c r="R2" s="318">
        <f t="shared" si="0"/>
        <v>0.65</v>
      </c>
      <c r="S2" s="318">
        <f t="shared" si="0"/>
        <v>0.65</v>
      </c>
      <c r="T2" s="318">
        <f t="shared" si="0"/>
        <v>0.65</v>
      </c>
      <c r="U2" s="318">
        <f t="shared" si="0"/>
        <v>0.65</v>
      </c>
      <c r="V2" s="318">
        <f t="shared" si="0"/>
        <v>0.65</v>
      </c>
      <c r="W2" s="318">
        <f t="shared" si="0"/>
        <v>0.65</v>
      </c>
      <c r="X2" s="318">
        <f t="shared" si="0"/>
        <v>0.65</v>
      </c>
      <c r="Y2" s="318">
        <f t="shared" si="0"/>
        <v>0.65</v>
      </c>
      <c r="Z2" s="318">
        <f t="shared" si="0"/>
        <v>0.65</v>
      </c>
      <c r="AA2" s="318">
        <f t="shared" si="0"/>
        <v>0.65</v>
      </c>
      <c r="AB2" s="318">
        <f t="shared" si="0"/>
        <v>0.65</v>
      </c>
      <c r="AC2" s="318">
        <f t="shared" si="0"/>
        <v>0.65</v>
      </c>
      <c r="AD2" s="318">
        <f t="shared" si="0"/>
        <v>0.65</v>
      </c>
      <c r="AE2" s="318">
        <f t="shared" si="0"/>
        <v>0.65</v>
      </c>
      <c r="AF2" s="318">
        <f t="shared" si="0"/>
        <v>0.65</v>
      </c>
      <c r="AG2" s="318">
        <f t="shared" si="0"/>
        <v>0.65</v>
      </c>
      <c r="AH2" s="318">
        <f t="shared" si="0"/>
        <v>0.65</v>
      </c>
      <c r="AI2" s="318">
        <f t="shared" si="0"/>
        <v>0.65</v>
      </c>
      <c r="AJ2" s="318">
        <f t="shared" si="0"/>
        <v>0.65</v>
      </c>
      <c r="AK2" s="318">
        <f t="shared" si="0"/>
        <v>0.65</v>
      </c>
      <c r="AL2" s="318">
        <f t="shared" si="0"/>
        <v>0.65</v>
      </c>
      <c r="AM2" s="318">
        <f t="shared" si="0"/>
        <v>0.65</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614" t="s">
        <v>273</v>
      </c>
      <c r="B4" s="17" t="s">
        <v>10</v>
      </c>
      <c r="C4" s="135">
        <f>' 1M - RES'!C4</f>
        <v>45292</v>
      </c>
      <c r="D4" s="135">
        <f>' 1M - RES'!D4</f>
        <v>45323</v>
      </c>
      <c r="E4" s="135">
        <f>' 1M - RES'!E4</f>
        <v>45352</v>
      </c>
      <c r="F4" s="135">
        <f>' 1M - RES'!F4</f>
        <v>45383</v>
      </c>
      <c r="G4" s="135">
        <f>' 1M - RES'!G4</f>
        <v>45413</v>
      </c>
      <c r="H4" s="135">
        <f>' 1M - RES'!H4</f>
        <v>45444</v>
      </c>
      <c r="I4" s="135">
        <f>' 1M - RES'!I4</f>
        <v>45474</v>
      </c>
      <c r="J4" s="135">
        <f>' 1M - RES'!J4</f>
        <v>45505</v>
      </c>
      <c r="K4" s="135">
        <f>' 1M - RES'!K4</f>
        <v>45536</v>
      </c>
      <c r="L4" s="135">
        <f>' 1M - RES'!L4</f>
        <v>45566</v>
      </c>
      <c r="M4" s="135">
        <f>' 1M - RES'!M4</f>
        <v>45597</v>
      </c>
      <c r="N4" s="135">
        <f>' 1M - RES'!N4</f>
        <v>45627</v>
      </c>
      <c r="O4" s="135">
        <f>' 1M - RES'!O4</f>
        <v>45658</v>
      </c>
      <c r="P4" s="135">
        <f>' 1M - RES'!P4</f>
        <v>45689</v>
      </c>
      <c r="Q4" s="135">
        <f>' 1M - RES'!Q4</f>
        <v>45717</v>
      </c>
      <c r="R4" s="135">
        <f>' 1M - RES'!R4</f>
        <v>45748</v>
      </c>
      <c r="S4" s="135">
        <f>' 1M - RES'!S4</f>
        <v>45778</v>
      </c>
      <c r="T4" s="135">
        <f>' 1M - RES'!T4</f>
        <v>45809</v>
      </c>
      <c r="U4" s="135">
        <f>' 1M - RES'!U4</f>
        <v>45839</v>
      </c>
      <c r="V4" s="135">
        <f>' 1M - RES'!V4</f>
        <v>45870</v>
      </c>
      <c r="W4" s="135">
        <f>' 1M - RES'!W4</f>
        <v>45901</v>
      </c>
      <c r="X4" s="135">
        <f>' 1M - RES'!X4</f>
        <v>45931</v>
      </c>
      <c r="Y4" s="135">
        <f>' 1M - RES'!Y4</f>
        <v>45962</v>
      </c>
      <c r="Z4" s="135">
        <f>' 1M - RES'!Z4</f>
        <v>45992</v>
      </c>
      <c r="AA4" s="135">
        <f>' 1M - RES'!AA4</f>
        <v>46023</v>
      </c>
      <c r="AB4" s="135">
        <f>' 1M - RES'!AB4</f>
        <v>46054</v>
      </c>
      <c r="AC4" s="135">
        <f>' 1M - RES'!AC4</f>
        <v>46082</v>
      </c>
      <c r="AD4" s="135">
        <f>' 1M - RES'!AD4</f>
        <v>46113</v>
      </c>
      <c r="AE4" s="135">
        <f>' 1M - RES'!AE4</f>
        <v>46143</v>
      </c>
      <c r="AF4" s="135">
        <f>' 1M - RES'!AF4</f>
        <v>46174</v>
      </c>
      <c r="AG4" s="135">
        <f>' 1M - RES'!AG4</f>
        <v>46204</v>
      </c>
      <c r="AH4" s="135">
        <f>' 1M - RES'!AH4</f>
        <v>46235</v>
      </c>
      <c r="AI4" s="135">
        <f>' 1M - RES'!AI4</f>
        <v>46266</v>
      </c>
      <c r="AJ4" s="135">
        <f>' 1M - RES'!AJ4</f>
        <v>46296</v>
      </c>
      <c r="AK4" s="135">
        <f>' 1M - RES'!AK4</f>
        <v>46327</v>
      </c>
      <c r="AL4" s="135">
        <f>' 1M - RES'!AL4</f>
        <v>46357</v>
      </c>
      <c r="AM4" s="135">
        <f>' 1M - RES'!AM4</f>
        <v>46388</v>
      </c>
    </row>
    <row r="5" spans="1:41" ht="15" customHeight="1" x14ac:dyDescent="0.25">
      <c r="A5" s="615"/>
      <c r="B5" s="11" t="s">
        <v>19</v>
      </c>
      <c r="C5" s="3">
        <f>'BIZ kWh ENTRY'!C164</f>
        <v>0</v>
      </c>
      <c r="D5" s="3">
        <f>'BIZ kWh ENTRY'!D164</f>
        <v>0</v>
      </c>
      <c r="E5" s="3">
        <f>'BIZ kWh ENTRY'!E164</f>
        <v>0</v>
      </c>
      <c r="F5" s="3">
        <f>'BIZ kWh ENTRY'!F164</f>
        <v>0</v>
      </c>
      <c r="G5" s="3">
        <f>'BIZ kWh ENTRY'!G164</f>
        <v>0</v>
      </c>
      <c r="H5" s="3">
        <f>'BIZ kWh ENTRY'!H164</f>
        <v>0</v>
      </c>
      <c r="I5" s="3">
        <f>'BIZ kWh ENTRY'!I164</f>
        <v>0</v>
      </c>
      <c r="J5" s="3">
        <f>'BIZ kWh ENTRY'!J164</f>
        <v>0</v>
      </c>
      <c r="K5" s="3">
        <f>'BIZ kWh ENTRY'!K164</f>
        <v>0</v>
      </c>
      <c r="L5" s="3">
        <f>'BIZ kWh ENTRY'!L164</f>
        <v>0</v>
      </c>
      <c r="M5" s="3">
        <f>'BIZ kWh ENTRY'!M164</f>
        <v>0</v>
      </c>
      <c r="N5" s="3">
        <f>'BIZ kWh ENTRY'!N164</f>
        <v>14519.692337945908</v>
      </c>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row>
    <row r="6" spans="1:41" x14ac:dyDescent="0.25">
      <c r="A6" s="615"/>
      <c r="B6" s="12" t="s">
        <v>0</v>
      </c>
      <c r="C6" s="3">
        <f>'BIZ kWh ENTRY'!C165</f>
        <v>0</v>
      </c>
      <c r="D6" s="3">
        <f>'BIZ kWh ENTRY'!D165</f>
        <v>0</v>
      </c>
      <c r="E6" s="3">
        <f>'BIZ kWh ENTRY'!E165</f>
        <v>0</v>
      </c>
      <c r="F6" s="3">
        <f>'BIZ kWh ENTRY'!F165</f>
        <v>9908.2635984287535</v>
      </c>
      <c r="G6" s="3">
        <f>'BIZ kWh ENTRY'!G165</f>
        <v>0</v>
      </c>
      <c r="H6" s="3">
        <f>'BIZ kWh ENTRY'!H165</f>
        <v>0</v>
      </c>
      <c r="I6" s="3">
        <f>'BIZ kWh ENTRY'!I165</f>
        <v>0</v>
      </c>
      <c r="J6" s="3">
        <f>'BIZ kWh ENTRY'!J165</f>
        <v>0</v>
      </c>
      <c r="K6" s="3">
        <f>'BIZ kWh ENTRY'!K165</f>
        <v>41560.698481669708</v>
      </c>
      <c r="L6" s="3">
        <f>'BIZ kWh ENTRY'!L165</f>
        <v>0</v>
      </c>
      <c r="M6" s="3">
        <f>'BIZ kWh ENTRY'!M165</f>
        <v>0</v>
      </c>
      <c r="N6" s="3">
        <f>'BIZ kWh ENTRY'!N165</f>
        <v>0</v>
      </c>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row>
    <row r="7" spans="1:41" x14ac:dyDescent="0.25">
      <c r="A7" s="615"/>
      <c r="B7" s="11" t="s">
        <v>20</v>
      </c>
      <c r="C7" s="3">
        <f>'BIZ kWh ENTRY'!C166</f>
        <v>0</v>
      </c>
      <c r="D7" s="3">
        <f>'BIZ kWh ENTRY'!D166</f>
        <v>0</v>
      </c>
      <c r="E7" s="3">
        <f>'BIZ kWh ENTRY'!E166</f>
        <v>0</v>
      </c>
      <c r="F7" s="3">
        <f>'BIZ kWh ENTRY'!F166</f>
        <v>21395.670508517294</v>
      </c>
      <c r="G7" s="3">
        <f>'BIZ kWh ENTRY'!G166</f>
        <v>0</v>
      </c>
      <c r="H7" s="3">
        <f>'BIZ kWh ENTRY'!H166</f>
        <v>0</v>
      </c>
      <c r="I7" s="3">
        <f>'BIZ kWh ENTRY'!I166</f>
        <v>0</v>
      </c>
      <c r="J7" s="3">
        <f>'BIZ kWh ENTRY'!J166</f>
        <v>0</v>
      </c>
      <c r="K7" s="3">
        <f>'BIZ kWh ENTRY'!K166</f>
        <v>0</v>
      </c>
      <c r="L7" s="3">
        <f>'BIZ kWh ENTRY'!L166</f>
        <v>0</v>
      </c>
      <c r="M7" s="3">
        <f>'BIZ kWh ENTRY'!M166</f>
        <v>15349.634596298552</v>
      </c>
      <c r="N7" s="3">
        <f>'BIZ kWh ENTRY'!N166</f>
        <v>8558.2682034069203</v>
      </c>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row>
    <row r="8" spans="1:41" x14ac:dyDescent="0.25">
      <c r="A8" s="615"/>
      <c r="B8" s="11" t="s">
        <v>1</v>
      </c>
      <c r="C8" s="3">
        <f>'BIZ kWh ENTRY'!C167</f>
        <v>0</v>
      </c>
      <c r="D8" s="3">
        <f>'BIZ kWh ENTRY'!D167</f>
        <v>4452.3678331885221</v>
      </c>
      <c r="E8" s="3">
        <f>'BIZ kWh ENTRY'!E167</f>
        <v>22542.994628232682</v>
      </c>
      <c r="F8" s="3">
        <f>'BIZ kWh ENTRY'!F167</f>
        <v>207412.07310354064</v>
      </c>
      <c r="G8" s="3">
        <f>'BIZ kWh ENTRY'!G167</f>
        <v>84062.00789235413</v>
      </c>
      <c r="H8" s="3">
        <f>'BIZ kWh ENTRY'!H167</f>
        <v>25853.979368914879</v>
      </c>
      <c r="I8" s="3">
        <f>'BIZ kWh ENTRY'!I167</f>
        <v>8523.2347502680586</v>
      </c>
      <c r="J8" s="3">
        <f>'BIZ kWh ENTRY'!J167</f>
        <v>31998.239361605647</v>
      </c>
      <c r="K8" s="3">
        <f>'BIZ kWh ENTRY'!K167</f>
        <v>70841.95423116826</v>
      </c>
      <c r="L8" s="3">
        <f>'BIZ kWh ENTRY'!L167</f>
        <v>59050.440932251935</v>
      </c>
      <c r="M8" s="3">
        <f>'BIZ kWh ENTRY'!M167</f>
        <v>20861.140036861831</v>
      </c>
      <c r="N8" s="3">
        <f>'BIZ kWh ENTRY'!N167</f>
        <v>1240634.6030064726</v>
      </c>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row>
    <row r="9" spans="1:41" x14ac:dyDescent="0.25">
      <c r="A9" s="615"/>
      <c r="B9" s="12" t="s">
        <v>21</v>
      </c>
      <c r="C9" s="3">
        <f>'BIZ kWh ENTRY'!C168</f>
        <v>0</v>
      </c>
      <c r="D9" s="3">
        <f>'BIZ kWh ENTRY'!D168</f>
        <v>0</v>
      </c>
      <c r="E9" s="3">
        <f>'BIZ kWh ENTRY'!E168</f>
        <v>0</v>
      </c>
      <c r="F9" s="3">
        <f>'BIZ kWh ENTRY'!F168</f>
        <v>0</v>
      </c>
      <c r="G9" s="3">
        <f>'BIZ kWh ENTRY'!G168</f>
        <v>0</v>
      </c>
      <c r="H9" s="3">
        <f>'BIZ kWh ENTRY'!H168</f>
        <v>0</v>
      </c>
      <c r="I9" s="3">
        <f>'BIZ kWh ENTRY'!I168</f>
        <v>0</v>
      </c>
      <c r="J9" s="3">
        <f>'BIZ kWh ENTRY'!J168</f>
        <v>0</v>
      </c>
      <c r="K9" s="3">
        <f>'BIZ kWh ENTRY'!K168</f>
        <v>0</v>
      </c>
      <c r="L9" s="3">
        <f>'BIZ kWh ENTRY'!L168</f>
        <v>0</v>
      </c>
      <c r="M9" s="3">
        <f>'BIZ kWh ENTRY'!M168</f>
        <v>0</v>
      </c>
      <c r="N9" s="3">
        <f>'BIZ kWh ENTRY'!N168</f>
        <v>0</v>
      </c>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row>
    <row r="10" spans="1:41" x14ac:dyDescent="0.25">
      <c r="A10" s="615"/>
      <c r="B10" s="11" t="s">
        <v>9</v>
      </c>
      <c r="C10" s="3">
        <f>'BIZ kWh ENTRY'!C169</f>
        <v>0</v>
      </c>
      <c r="D10" s="3">
        <f>'BIZ kWh ENTRY'!D169</f>
        <v>0</v>
      </c>
      <c r="E10" s="3">
        <f>'BIZ kWh ENTRY'!E169</f>
        <v>0</v>
      </c>
      <c r="F10" s="3">
        <f>'BIZ kWh ENTRY'!F169</f>
        <v>0</v>
      </c>
      <c r="G10" s="3">
        <f>'BIZ kWh ENTRY'!G169</f>
        <v>0</v>
      </c>
      <c r="H10" s="3">
        <f>'BIZ kWh ENTRY'!H169</f>
        <v>0</v>
      </c>
      <c r="I10" s="3">
        <f>'BIZ kWh ENTRY'!I169</f>
        <v>0</v>
      </c>
      <c r="J10" s="3">
        <f>'BIZ kWh ENTRY'!J169</f>
        <v>0</v>
      </c>
      <c r="K10" s="3">
        <f>'BIZ kWh ENTRY'!K169</f>
        <v>0</v>
      </c>
      <c r="L10" s="3">
        <f>'BIZ kWh ENTRY'!L169</f>
        <v>0</v>
      </c>
      <c r="M10" s="3">
        <f>'BIZ kWh ENTRY'!M169</f>
        <v>0</v>
      </c>
      <c r="N10" s="3">
        <f>'BIZ kWh ENTRY'!N169</f>
        <v>0</v>
      </c>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row>
    <row r="11" spans="1:41" x14ac:dyDescent="0.25">
      <c r="A11" s="615"/>
      <c r="B11" s="11" t="s">
        <v>3</v>
      </c>
      <c r="C11" s="3">
        <f>'BIZ kWh ENTRY'!C170</f>
        <v>0</v>
      </c>
      <c r="D11" s="3">
        <f>'BIZ kWh ENTRY'!D170</f>
        <v>0</v>
      </c>
      <c r="E11" s="3">
        <f>'BIZ kWh ENTRY'!E170</f>
        <v>0</v>
      </c>
      <c r="F11" s="3">
        <f>'BIZ kWh ENTRY'!F170</f>
        <v>4005.5200382245484</v>
      </c>
      <c r="G11" s="3">
        <f>'BIZ kWh ENTRY'!G170</f>
        <v>4930.9224098805216</v>
      </c>
      <c r="H11" s="3">
        <f>'BIZ kWh ENTRY'!H170</f>
        <v>31913.894511605733</v>
      </c>
      <c r="I11" s="3">
        <f>'BIZ kWh ENTRY'!I170</f>
        <v>7598.6812898051803</v>
      </c>
      <c r="J11" s="3">
        <f>'BIZ kWh ENTRY'!J170</f>
        <v>31699.455984811961</v>
      </c>
      <c r="K11" s="3">
        <f>'BIZ kWh ENTRY'!K170</f>
        <v>56542.874825471714</v>
      </c>
      <c r="L11" s="3">
        <f>'BIZ kWh ENTRY'!L170</f>
        <v>0</v>
      </c>
      <c r="M11" s="3">
        <f>'BIZ kWh ENTRY'!M170</f>
        <v>384939.71195552085</v>
      </c>
      <c r="N11" s="3">
        <f>'BIZ kWh ENTRY'!N170</f>
        <v>1370321.1647565856</v>
      </c>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row>
    <row r="12" spans="1:41" x14ac:dyDescent="0.25">
      <c r="A12" s="615"/>
      <c r="B12" s="11" t="s">
        <v>4</v>
      </c>
      <c r="C12" s="3">
        <f>'BIZ kWh ENTRY'!C171</f>
        <v>0</v>
      </c>
      <c r="D12" s="3">
        <f>'BIZ kWh ENTRY'!D171</f>
        <v>391564.48041270894</v>
      </c>
      <c r="E12" s="3">
        <f>'BIZ kWh ENTRY'!E171</f>
        <v>1692986.0049503471</v>
      </c>
      <c r="F12" s="3">
        <f>'BIZ kWh ENTRY'!F171</f>
        <v>722815.85990550613</v>
      </c>
      <c r="G12" s="3">
        <f>'BIZ kWh ENTRY'!G171</f>
        <v>1006644.570614093</v>
      </c>
      <c r="H12" s="3">
        <f>'BIZ kWh ENTRY'!H171</f>
        <v>1460992.0342448815</v>
      </c>
      <c r="I12" s="3">
        <f>'BIZ kWh ENTRY'!I171</f>
        <v>486005.57986112894</v>
      </c>
      <c r="J12" s="3">
        <f>'BIZ kWh ENTRY'!J171</f>
        <v>847983.98437441944</v>
      </c>
      <c r="K12" s="3">
        <f>'BIZ kWh ENTRY'!K171</f>
        <v>1589442.5890687983</v>
      </c>
      <c r="L12" s="3">
        <f>'BIZ kWh ENTRY'!L171</f>
        <v>755308.3003802076</v>
      </c>
      <c r="M12" s="3">
        <f>'BIZ kWh ENTRY'!M171</f>
        <v>1428792.3012518387</v>
      </c>
      <c r="N12" s="3">
        <f>'BIZ kWh ENTRY'!N171</f>
        <v>6231578.9177284576</v>
      </c>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row>
    <row r="13" spans="1:41" x14ac:dyDescent="0.25">
      <c r="A13" s="615"/>
      <c r="B13" s="11" t="s">
        <v>5</v>
      </c>
      <c r="C13" s="3">
        <f>'BIZ kWh ENTRY'!C172</f>
        <v>0</v>
      </c>
      <c r="D13" s="3">
        <f>'BIZ kWh ENTRY'!D172</f>
        <v>0</v>
      </c>
      <c r="E13" s="3">
        <f>'BIZ kWh ENTRY'!E172</f>
        <v>5853.1455385494946</v>
      </c>
      <c r="F13" s="3">
        <f>'BIZ kWh ENTRY'!F172</f>
        <v>0</v>
      </c>
      <c r="G13" s="3">
        <f>'BIZ kWh ENTRY'!G172</f>
        <v>4291.3080746888827</v>
      </c>
      <c r="H13" s="3">
        <f>'BIZ kWh ENTRY'!H172</f>
        <v>0</v>
      </c>
      <c r="I13" s="3">
        <f>'BIZ kWh ENTRY'!I172</f>
        <v>0</v>
      </c>
      <c r="J13" s="3">
        <f>'BIZ kWh ENTRY'!J172</f>
        <v>0</v>
      </c>
      <c r="K13" s="3">
        <f>'BIZ kWh ENTRY'!K172</f>
        <v>2926.5727692747473</v>
      </c>
      <c r="L13" s="3">
        <f>'BIZ kWh ENTRY'!L172</f>
        <v>0</v>
      </c>
      <c r="M13" s="3">
        <f>'BIZ kWh ENTRY'!M172</f>
        <v>32060.8990230579</v>
      </c>
      <c r="N13" s="3">
        <f>'BIZ kWh ENTRY'!N172</f>
        <v>7729.676606928042</v>
      </c>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row>
    <row r="14" spans="1:41" x14ac:dyDescent="0.25">
      <c r="A14" s="615"/>
      <c r="B14" s="11" t="s">
        <v>22</v>
      </c>
      <c r="C14" s="3">
        <f>'BIZ kWh ENTRY'!C173</f>
        <v>0</v>
      </c>
      <c r="D14" s="3">
        <f>'BIZ kWh ENTRY'!D173</f>
        <v>0</v>
      </c>
      <c r="E14" s="3">
        <f>'BIZ kWh ENTRY'!E173</f>
        <v>0</v>
      </c>
      <c r="F14" s="3">
        <f>'BIZ kWh ENTRY'!F173</f>
        <v>0</v>
      </c>
      <c r="G14" s="3">
        <f>'BIZ kWh ENTRY'!G173</f>
        <v>0</v>
      </c>
      <c r="H14" s="3">
        <f>'BIZ kWh ENTRY'!H173</f>
        <v>0</v>
      </c>
      <c r="I14" s="3">
        <f>'BIZ kWh ENTRY'!I173</f>
        <v>0</v>
      </c>
      <c r="J14" s="3">
        <f>'BIZ kWh ENTRY'!J173</f>
        <v>0</v>
      </c>
      <c r="K14" s="3">
        <f>'BIZ kWh ENTRY'!K173</f>
        <v>0</v>
      </c>
      <c r="L14" s="3">
        <f>'BIZ kWh ENTRY'!L173</f>
        <v>0</v>
      </c>
      <c r="M14" s="3">
        <f>'BIZ kWh ENTRY'!M173</f>
        <v>0</v>
      </c>
      <c r="N14" s="3">
        <f>'BIZ kWh ENTRY'!N173</f>
        <v>25750.166165111863</v>
      </c>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row>
    <row r="15" spans="1:41" x14ac:dyDescent="0.25">
      <c r="A15" s="615"/>
      <c r="B15" s="11" t="s">
        <v>23</v>
      </c>
      <c r="C15" s="3">
        <f>'BIZ kWh ENTRY'!C174</f>
        <v>0</v>
      </c>
      <c r="D15" s="3">
        <f>'BIZ kWh ENTRY'!D174</f>
        <v>0</v>
      </c>
      <c r="E15" s="3">
        <f>'BIZ kWh ENTRY'!E174</f>
        <v>0</v>
      </c>
      <c r="F15" s="3">
        <f>'BIZ kWh ENTRY'!F174</f>
        <v>0</v>
      </c>
      <c r="G15" s="3">
        <f>'BIZ kWh ENTRY'!G174</f>
        <v>0</v>
      </c>
      <c r="H15" s="3">
        <f>'BIZ kWh ENTRY'!H174</f>
        <v>0</v>
      </c>
      <c r="I15" s="3">
        <f>'BIZ kWh ENTRY'!I174</f>
        <v>0</v>
      </c>
      <c r="J15" s="3">
        <f>'BIZ kWh ENTRY'!J174</f>
        <v>0</v>
      </c>
      <c r="K15" s="3">
        <f>'BIZ kWh ENTRY'!K174</f>
        <v>0</v>
      </c>
      <c r="L15" s="3">
        <f>'BIZ kWh ENTRY'!L174</f>
        <v>0</v>
      </c>
      <c r="M15" s="3">
        <f>'BIZ kWh ENTRY'!M174</f>
        <v>0</v>
      </c>
      <c r="N15" s="3">
        <f>'BIZ kWh ENTRY'!N174</f>
        <v>218234.01870962113</v>
      </c>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row>
    <row r="16" spans="1:41" x14ac:dyDescent="0.25">
      <c r="A16" s="615"/>
      <c r="B16" s="11" t="s">
        <v>7</v>
      </c>
      <c r="C16" s="3">
        <f>'BIZ kWh ENTRY'!C175</f>
        <v>0</v>
      </c>
      <c r="D16" s="3">
        <f>'BIZ kWh ENTRY'!D175</f>
        <v>0</v>
      </c>
      <c r="E16" s="3">
        <f>'BIZ kWh ENTRY'!E175</f>
        <v>70594.135159730751</v>
      </c>
      <c r="F16" s="3">
        <f>'BIZ kWh ENTRY'!F175</f>
        <v>73675.147695587235</v>
      </c>
      <c r="G16" s="3">
        <f>'BIZ kWh ENTRY'!G175</f>
        <v>39474.544681913343</v>
      </c>
      <c r="H16" s="3">
        <f>'BIZ kWh ENTRY'!H175</f>
        <v>0</v>
      </c>
      <c r="I16" s="3">
        <f>'BIZ kWh ENTRY'!I175</f>
        <v>5250.7840418805854</v>
      </c>
      <c r="J16" s="3">
        <f>'BIZ kWh ENTRY'!J175</f>
        <v>0</v>
      </c>
      <c r="K16" s="3">
        <f>'BIZ kWh ENTRY'!K175</f>
        <v>188306.16808218014</v>
      </c>
      <c r="L16" s="3">
        <f>'BIZ kWh ENTRY'!L175</f>
        <v>48419.559192228444</v>
      </c>
      <c r="M16" s="3">
        <f>'BIZ kWh ENTRY'!M175</f>
        <v>0</v>
      </c>
      <c r="N16" s="3">
        <f>'BIZ kWh ENTRY'!N175</f>
        <v>64267.039582079407</v>
      </c>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row>
    <row r="17" spans="1:39" x14ac:dyDescent="0.25">
      <c r="A17" s="615"/>
      <c r="B17" s="11" t="s">
        <v>8</v>
      </c>
      <c r="C17" s="3">
        <f>'BIZ kWh ENTRY'!C176</f>
        <v>0</v>
      </c>
      <c r="D17" s="3">
        <f>'BIZ kWh ENTRY'!D176</f>
        <v>0</v>
      </c>
      <c r="E17" s="3">
        <f>'BIZ kWh ENTRY'!E176</f>
        <v>0</v>
      </c>
      <c r="F17" s="3">
        <f>'BIZ kWh ENTRY'!F176</f>
        <v>0</v>
      </c>
      <c r="G17" s="3">
        <f>'BIZ kWh ENTRY'!G176</f>
        <v>0</v>
      </c>
      <c r="H17" s="3">
        <f>'BIZ kWh ENTRY'!H176</f>
        <v>0</v>
      </c>
      <c r="I17" s="3">
        <f>'BIZ kWh ENTRY'!I176</f>
        <v>0</v>
      </c>
      <c r="J17" s="3">
        <f>'BIZ kWh ENTRY'!J176</f>
        <v>0</v>
      </c>
      <c r="K17" s="3">
        <f>'BIZ kWh ENTRY'!K176</f>
        <v>0</v>
      </c>
      <c r="L17" s="3">
        <f>'BIZ kWh ENTRY'!L176</f>
        <v>0</v>
      </c>
      <c r="M17" s="3">
        <f>'BIZ kWh ENTRY'!M176</f>
        <v>0</v>
      </c>
      <c r="N17" s="3">
        <f>'BIZ kWh ENTRY'!N176</f>
        <v>21570.016930102072</v>
      </c>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row>
    <row r="18" spans="1:39" x14ac:dyDescent="0.25">
      <c r="A18" s="615"/>
      <c r="B18" s="11" t="s">
        <v>11</v>
      </c>
      <c r="C18" s="3"/>
      <c r="D18" s="3"/>
      <c r="E18" s="222"/>
      <c r="F18" s="222"/>
      <c r="G18" s="222"/>
      <c r="H18" s="222"/>
      <c r="I18" s="222"/>
      <c r="J18" s="222"/>
      <c r="K18" s="222"/>
      <c r="L18" s="222"/>
      <c r="M18" s="222"/>
      <c r="N18" s="222"/>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row>
    <row r="19" spans="1:39" ht="15.75" thickBot="1" x14ac:dyDescent="0.3">
      <c r="A19" s="616"/>
      <c r="B19" s="177" t="str">
        <f>' 1M - RES'!B16</f>
        <v>Monthly kWh</v>
      </c>
      <c r="C19" s="223">
        <f>SUM(C5:C18)</f>
        <v>0</v>
      </c>
      <c r="D19" s="223">
        <f t="shared" ref="D19:AM19" si="1">SUM(D5:D18)</f>
        <v>396016.84824589745</v>
      </c>
      <c r="E19" s="223">
        <f t="shared" si="1"/>
        <v>1791976.2802768599</v>
      </c>
      <c r="F19" s="223">
        <f t="shared" si="1"/>
        <v>1039212.5348498046</v>
      </c>
      <c r="G19" s="223">
        <f t="shared" si="1"/>
        <v>1139403.3536729298</v>
      </c>
      <c r="H19" s="223">
        <f t="shared" si="1"/>
        <v>1518759.9081254022</v>
      </c>
      <c r="I19" s="223">
        <f t="shared" si="1"/>
        <v>507378.27994308277</v>
      </c>
      <c r="J19" s="223">
        <f t="shared" si="1"/>
        <v>911681.67972083704</v>
      </c>
      <c r="K19" s="223">
        <f t="shared" si="1"/>
        <v>1949620.8574585631</v>
      </c>
      <c r="L19" s="223">
        <f t="shared" si="1"/>
        <v>862778.30050468806</v>
      </c>
      <c r="M19" s="223">
        <f t="shared" si="1"/>
        <v>1882003.6868635779</v>
      </c>
      <c r="N19" s="223">
        <f t="shared" si="1"/>
        <v>9203163.5640267115</v>
      </c>
      <c r="O19" s="224">
        <f t="shared" si="1"/>
        <v>0</v>
      </c>
      <c r="P19" s="224">
        <f t="shared" si="1"/>
        <v>0</v>
      </c>
      <c r="Q19" s="224">
        <f t="shared" si="1"/>
        <v>0</v>
      </c>
      <c r="R19" s="224">
        <f t="shared" si="1"/>
        <v>0</v>
      </c>
      <c r="S19" s="224">
        <f t="shared" si="1"/>
        <v>0</v>
      </c>
      <c r="T19" s="224">
        <f t="shared" si="1"/>
        <v>0</v>
      </c>
      <c r="U19" s="224">
        <f t="shared" si="1"/>
        <v>0</v>
      </c>
      <c r="V19" s="224">
        <f t="shared" si="1"/>
        <v>0</v>
      </c>
      <c r="W19" s="224">
        <f t="shared" si="1"/>
        <v>0</v>
      </c>
      <c r="X19" s="224">
        <f t="shared" si="1"/>
        <v>0</v>
      </c>
      <c r="Y19" s="224">
        <f t="shared" si="1"/>
        <v>0</v>
      </c>
      <c r="Z19" s="224">
        <f t="shared" si="1"/>
        <v>0</v>
      </c>
      <c r="AA19" s="224">
        <f t="shared" si="1"/>
        <v>0</v>
      </c>
      <c r="AB19" s="224">
        <f t="shared" si="1"/>
        <v>0</v>
      </c>
      <c r="AC19" s="224">
        <f t="shared" si="1"/>
        <v>0</v>
      </c>
      <c r="AD19" s="224">
        <f t="shared" si="1"/>
        <v>0</v>
      </c>
      <c r="AE19" s="224">
        <f t="shared" si="1"/>
        <v>0</v>
      </c>
      <c r="AF19" s="224">
        <f t="shared" si="1"/>
        <v>0</v>
      </c>
      <c r="AG19" s="224">
        <f t="shared" si="1"/>
        <v>0</v>
      </c>
      <c r="AH19" s="224">
        <f t="shared" si="1"/>
        <v>0</v>
      </c>
      <c r="AI19" s="224">
        <f t="shared" si="1"/>
        <v>0</v>
      </c>
      <c r="AJ19" s="224">
        <f t="shared" si="1"/>
        <v>0</v>
      </c>
      <c r="AK19" s="224">
        <f t="shared" si="1"/>
        <v>0</v>
      </c>
      <c r="AL19" s="224">
        <f t="shared" si="1"/>
        <v>0</v>
      </c>
      <c r="AM19" s="224">
        <f t="shared" si="1"/>
        <v>0</v>
      </c>
    </row>
    <row r="20" spans="1:39" x14ac:dyDescent="0.25">
      <c r="A20" s="240"/>
      <c r="B20" s="241"/>
      <c r="C20" s="9"/>
      <c r="D20" s="241"/>
      <c r="E20" s="9"/>
      <c r="F20" s="241"/>
      <c r="G20" s="241"/>
      <c r="H20" s="9"/>
      <c r="I20" s="241"/>
      <c r="J20" s="241"/>
      <c r="K20" s="9"/>
      <c r="L20" s="241"/>
      <c r="M20" s="241"/>
      <c r="N20" s="9"/>
      <c r="O20" s="241"/>
      <c r="P20" s="241"/>
      <c r="Q20" s="9"/>
      <c r="R20" s="241"/>
      <c r="S20" s="241"/>
      <c r="T20" s="9"/>
      <c r="U20" s="241"/>
      <c r="V20" s="241"/>
      <c r="W20" s="9"/>
      <c r="X20" s="241"/>
      <c r="Y20" s="241"/>
      <c r="Z20" s="9"/>
      <c r="AA20" s="241"/>
      <c r="AB20" s="241"/>
      <c r="AC20" s="9"/>
      <c r="AD20" s="241"/>
      <c r="AE20" s="241"/>
      <c r="AF20" s="9"/>
      <c r="AG20" s="241"/>
      <c r="AH20" s="241"/>
      <c r="AI20" s="9"/>
      <c r="AJ20" s="241"/>
      <c r="AK20" s="241"/>
      <c r="AL20" s="9"/>
      <c r="AM20" s="241"/>
    </row>
    <row r="21" spans="1:39" ht="15.75" thickBot="1" x14ac:dyDescent="0.3">
      <c r="C21" s="242"/>
      <c r="D21" s="120"/>
      <c r="E21" s="242"/>
      <c r="F21" s="120"/>
      <c r="G21" s="120"/>
      <c r="H21" s="242"/>
      <c r="I21" s="120"/>
      <c r="J21" s="120"/>
      <c r="K21" s="242"/>
      <c r="L21" s="120"/>
      <c r="M21" s="120"/>
      <c r="N21" s="242"/>
      <c r="O21" s="120"/>
      <c r="P21" s="120"/>
      <c r="Q21" s="242"/>
      <c r="R21" s="120"/>
      <c r="S21" s="120"/>
      <c r="T21" s="242"/>
      <c r="U21" s="120"/>
      <c r="V21" s="120"/>
      <c r="W21" s="242"/>
      <c r="X21" s="120"/>
      <c r="Y21" s="120"/>
      <c r="Z21" s="242"/>
      <c r="AA21" s="120"/>
      <c r="AB21" s="120"/>
      <c r="AC21" s="242"/>
      <c r="AD21" s="120"/>
      <c r="AE21" s="120"/>
      <c r="AF21" s="242"/>
      <c r="AG21" s="120"/>
      <c r="AH21" s="120"/>
      <c r="AI21" s="242"/>
      <c r="AJ21" s="120"/>
      <c r="AK21" s="120"/>
      <c r="AL21" s="242"/>
      <c r="AM21" s="120"/>
    </row>
    <row r="22" spans="1:39" ht="16.5" thickBot="1" x14ac:dyDescent="0.3">
      <c r="A22" s="617" t="s">
        <v>14</v>
      </c>
      <c r="B22" s="17" t="s">
        <v>10</v>
      </c>
      <c r="C22" s="135">
        <f>C$4</f>
        <v>45292</v>
      </c>
      <c r="D22" s="135">
        <f t="shared" ref="D22:AM22" si="2">D$4</f>
        <v>45323</v>
      </c>
      <c r="E22" s="135">
        <f t="shared" si="2"/>
        <v>45352</v>
      </c>
      <c r="F22" s="135">
        <f t="shared" si="2"/>
        <v>45383</v>
      </c>
      <c r="G22" s="135">
        <f t="shared" si="2"/>
        <v>45413</v>
      </c>
      <c r="H22" s="135">
        <f t="shared" si="2"/>
        <v>45444</v>
      </c>
      <c r="I22" s="135">
        <f t="shared" si="2"/>
        <v>45474</v>
      </c>
      <c r="J22" s="135">
        <f t="shared" si="2"/>
        <v>45505</v>
      </c>
      <c r="K22" s="135">
        <f t="shared" si="2"/>
        <v>45536</v>
      </c>
      <c r="L22" s="135">
        <f t="shared" si="2"/>
        <v>45566</v>
      </c>
      <c r="M22" s="135">
        <f t="shared" si="2"/>
        <v>45597</v>
      </c>
      <c r="N22" s="135">
        <f t="shared" si="2"/>
        <v>45627</v>
      </c>
      <c r="O22" s="135">
        <f t="shared" si="2"/>
        <v>45658</v>
      </c>
      <c r="P22" s="135">
        <f t="shared" si="2"/>
        <v>45689</v>
      </c>
      <c r="Q22" s="135">
        <f t="shared" si="2"/>
        <v>45717</v>
      </c>
      <c r="R22" s="135">
        <f t="shared" si="2"/>
        <v>45748</v>
      </c>
      <c r="S22" s="135">
        <f t="shared" si="2"/>
        <v>45778</v>
      </c>
      <c r="T22" s="135">
        <f t="shared" si="2"/>
        <v>45809</v>
      </c>
      <c r="U22" s="135">
        <f t="shared" si="2"/>
        <v>45839</v>
      </c>
      <c r="V22" s="135">
        <f t="shared" si="2"/>
        <v>45870</v>
      </c>
      <c r="W22" s="135">
        <f t="shared" si="2"/>
        <v>45901</v>
      </c>
      <c r="X22" s="135">
        <f t="shared" si="2"/>
        <v>45931</v>
      </c>
      <c r="Y22" s="135">
        <f t="shared" si="2"/>
        <v>45962</v>
      </c>
      <c r="Z22" s="135">
        <f t="shared" si="2"/>
        <v>45992</v>
      </c>
      <c r="AA22" s="135">
        <f t="shared" si="2"/>
        <v>46023</v>
      </c>
      <c r="AB22" s="135">
        <f t="shared" si="2"/>
        <v>46054</v>
      </c>
      <c r="AC22" s="135">
        <f t="shared" si="2"/>
        <v>46082</v>
      </c>
      <c r="AD22" s="135">
        <f t="shared" si="2"/>
        <v>46113</v>
      </c>
      <c r="AE22" s="135">
        <f t="shared" si="2"/>
        <v>46143</v>
      </c>
      <c r="AF22" s="135">
        <f t="shared" si="2"/>
        <v>46174</v>
      </c>
      <c r="AG22" s="135">
        <f t="shared" si="2"/>
        <v>46204</v>
      </c>
      <c r="AH22" s="135">
        <f t="shared" si="2"/>
        <v>46235</v>
      </c>
      <c r="AI22" s="135">
        <f t="shared" si="2"/>
        <v>46266</v>
      </c>
      <c r="AJ22" s="135">
        <f t="shared" si="2"/>
        <v>46296</v>
      </c>
      <c r="AK22" s="135">
        <f t="shared" si="2"/>
        <v>46327</v>
      </c>
      <c r="AL22" s="135">
        <f t="shared" si="2"/>
        <v>46357</v>
      </c>
      <c r="AM22" s="135">
        <f t="shared" si="2"/>
        <v>46388</v>
      </c>
    </row>
    <row r="23" spans="1:39" ht="15" customHeight="1" x14ac:dyDescent="0.25">
      <c r="A23" s="618"/>
      <c r="B23" s="11" t="str">
        <f t="shared" ref="B23:C37" si="3">B5</f>
        <v>Air Comp</v>
      </c>
      <c r="C23" s="3">
        <f>C5</f>
        <v>0</v>
      </c>
      <c r="D23" s="3">
        <f>IF(SUM($C$19:$N$19)=0,0,C23+D5)</f>
        <v>0</v>
      </c>
      <c r="E23" s="3">
        <f t="shared" ref="E23:AM24" si="4">IF(SUM($C$19:$N$19)=0,0,D23+E5)</f>
        <v>0</v>
      </c>
      <c r="F23" s="3">
        <f t="shared" si="4"/>
        <v>0</v>
      </c>
      <c r="G23" s="3">
        <f t="shared" si="4"/>
        <v>0</v>
      </c>
      <c r="H23" s="3">
        <f t="shared" si="4"/>
        <v>0</v>
      </c>
      <c r="I23" s="3">
        <f t="shared" si="4"/>
        <v>0</v>
      </c>
      <c r="J23" s="3">
        <f t="shared" si="4"/>
        <v>0</v>
      </c>
      <c r="K23" s="3">
        <f t="shared" si="4"/>
        <v>0</v>
      </c>
      <c r="L23" s="3">
        <f t="shared" si="4"/>
        <v>0</v>
      </c>
      <c r="M23" s="3">
        <f t="shared" si="4"/>
        <v>0</v>
      </c>
      <c r="N23" s="3">
        <f t="shared" si="4"/>
        <v>14519.692337945908</v>
      </c>
      <c r="O23" s="3">
        <f t="shared" si="4"/>
        <v>14519.692337945908</v>
      </c>
      <c r="P23" s="3">
        <f t="shared" si="4"/>
        <v>14519.692337945908</v>
      </c>
      <c r="Q23" s="3">
        <f t="shared" si="4"/>
        <v>14519.692337945908</v>
      </c>
      <c r="R23" s="3">
        <f t="shared" si="4"/>
        <v>14519.692337945908</v>
      </c>
      <c r="S23" s="3">
        <f t="shared" si="4"/>
        <v>14519.692337945908</v>
      </c>
      <c r="T23" s="3">
        <f t="shared" si="4"/>
        <v>14519.692337945908</v>
      </c>
      <c r="U23" s="3">
        <f t="shared" si="4"/>
        <v>14519.692337945908</v>
      </c>
      <c r="V23" s="3">
        <f t="shared" si="4"/>
        <v>14519.692337945908</v>
      </c>
      <c r="W23" s="3">
        <f t="shared" si="4"/>
        <v>14519.692337945908</v>
      </c>
      <c r="X23" s="3">
        <f t="shared" si="4"/>
        <v>14519.692337945908</v>
      </c>
      <c r="Y23" s="3">
        <f t="shared" si="4"/>
        <v>14519.692337945908</v>
      </c>
      <c r="Z23" s="3">
        <f t="shared" si="4"/>
        <v>14519.692337945908</v>
      </c>
      <c r="AA23" s="3">
        <f t="shared" si="4"/>
        <v>14519.692337945908</v>
      </c>
      <c r="AB23" s="3">
        <f t="shared" si="4"/>
        <v>14519.692337945908</v>
      </c>
      <c r="AC23" s="3">
        <f t="shared" si="4"/>
        <v>14519.692337945908</v>
      </c>
      <c r="AD23" s="3">
        <f t="shared" si="4"/>
        <v>14519.692337945908</v>
      </c>
      <c r="AE23" s="3">
        <f t="shared" si="4"/>
        <v>14519.692337945908</v>
      </c>
      <c r="AF23" s="3">
        <f t="shared" si="4"/>
        <v>14519.692337945908</v>
      </c>
      <c r="AG23" s="3">
        <f t="shared" si="4"/>
        <v>14519.692337945908</v>
      </c>
      <c r="AH23" s="3">
        <f t="shared" si="4"/>
        <v>14519.692337945908</v>
      </c>
      <c r="AI23" s="3">
        <f t="shared" si="4"/>
        <v>14519.692337945908</v>
      </c>
      <c r="AJ23" s="3">
        <f t="shared" si="4"/>
        <v>14519.692337945908</v>
      </c>
      <c r="AK23" s="3">
        <f t="shared" si="4"/>
        <v>14519.692337945908</v>
      </c>
      <c r="AL23" s="3">
        <f t="shared" si="4"/>
        <v>14519.692337945908</v>
      </c>
      <c r="AM23" s="3">
        <f t="shared" si="4"/>
        <v>14519.692337945908</v>
      </c>
    </row>
    <row r="24" spans="1:39" x14ac:dyDescent="0.25">
      <c r="A24" s="618"/>
      <c r="B24" s="12" t="str">
        <f t="shared" si="3"/>
        <v>Building Shell</v>
      </c>
      <c r="C24" s="3">
        <f t="shared" si="3"/>
        <v>0</v>
      </c>
      <c r="D24" s="3">
        <f t="shared" ref="D24:S35" si="5">IF(SUM($C$19:$N$19)=0,0,C24+D6)</f>
        <v>0</v>
      </c>
      <c r="E24" s="3">
        <f t="shared" si="5"/>
        <v>0</v>
      </c>
      <c r="F24" s="3">
        <f t="shared" si="5"/>
        <v>9908.2635984287535</v>
      </c>
      <c r="G24" s="3">
        <f t="shared" si="5"/>
        <v>9908.2635984287535</v>
      </c>
      <c r="H24" s="3">
        <f t="shared" si="5"/>
        <v>9908.2635984287535</v>
      </c>
      <c r="I24" s="3">
        <f t="shared" si="5"/>
        <v>9908.2635984287535</v>
      </c>
      <c r="J24" s="3">
        <f t="shared" si="5"/>
        <v>9908.2635984287535</v>
      </c>
      <c r="K24" s="3">
        <f t="shared" si="5"/>
        <v>51468.962080098463</v>
      </c>
      <c r="L24" s="3">
        <f t="shared" si="5"/>
        <v>51468.962080098463</v>
      </c>
      <c r="M24" s="3">
        <f t="shared" si="5"/>
        <v>51468.962080098463</v>
      </c>
      <c r="N24" s="3">
        <f t="shared" si="5"/>
        <v>51468.962080098463</v>
      </c>
      <c r="O24" s="3">
        <f t="shared" si="5"/>
        <v>51468.962080098463</v>
      </c>
      <c r="P24" s="3">
        <f t="shared" si="5"/>
        <v>51468.962080098463</v>
      </c>
      <c r="Q24" s="3">
        <f t="shared" si="5"/>
        <v>51468.962080098463</v>
      </c>
      <c r="R24" s="3">
        <f t="shared" si="5"/>
        <v>51468.962080098463</v>
      </c>
      <c r="S24" s="3">
        <f t="shared" si="5"/>
        <v>51468.962080098463</v>
      </c>
      <c r="T24" s="3">
        <f t="shared" si="4"/>
        <v>51468.962080098463</v>
      </c>
      <c r="U24" s="3">
        <f t="shared" si="4"/>
        <v>51468.962080098463</v>
      </c>
      <c r="V24" s="3">
        <f t="shared" si="4"/>
        <v>51468.962080098463</v>
      </c>
      <c r="W24" s="3">
        <f t="shared" si="4"/>
        <v>51468.962080098463</v>
      </c>
      <c r="X24" s="3">
        <f t="shared" si="4"/>
        <v>51468.962080098463</v>
      </c>
      <c r="Y24" s="3">
        <f t="shared" si="4"/>
        <v>51468.962080098463</v>
      </c>
      <c r="Z24" s="3">
        <f t="shared" si="4"/>
        <v>51468.962080098463</v>
      </c>
      <c r="AA24" s="3">
        <f t="shared" si="4"/>
        <v>51468.962080098463</v>
      </c>
      <c r="AB24" s="3">
        <f t="shared" si="4"/>
        <v>51468.962080098463</v>
      </c>
      <c r="AC24" s="3">
        <f t="shared" si="4"/>
        <v>51468.962080098463</v>
      </c>
      <c r="AD24" s="3">
        <f t="shared" si="4"/>
        <v>51468.962080098463</v>
      </c>
      <c r="AE24" s="3">
        <f t="shared" si="4"/>
        <v>51468.962080098463</v>
      </c>
      <c r="AF24" s="3">
        <f t="shared" si="4"/>
        <v>51468.962080098463</v>
      </c>
      <c r="AG24" s="3">
        <f t="shared" si="4"/>
        <v>51468.962080098463</v>
      </c>
      <c r="AH24" s="3">
        <f t="shared" si="4"/>
        <v>51468.962080098463</v>
      </c>
      <c r="AI24" s="3">
        <f t="shared" si="4"/>
        <v>51468.962080098463</v>
      </c>
      <c r="AJ24" s="3">
        <f t="shared" si="4"/>
        <v>51468.962080098463</v>
      </c>
      <c r="AK24" s="3">
        <f t="shared" si="4"/>
        <v>51468.962080098463</v>
      </c>
      <c r="AL24" s="3">
        <f t="shared" si="4"/>
        <v>51468.962080098463</v>
      </c>
      <c r="AM24" s="3">
        <f t="shared" si="4"/>
        <v>51468.962080098463</v>
      </c>
    </row>
    <row r="25" spans="1:39" x14ac:dyDescent="0.25">
      <c r="A25" s="618"/>
      <c r="B25" s="11" t="str">
        <f t="shared" si="3"/>
        <v>Cooking</v>
      </c>
      <c r="C25" s="3">
        <f t="shared" si="3"/>
        <v>0</v>
      </c>
      <c r="D25" s="3">
        <f t="shared" si="5"/>
        <v>0</v>
      </c>
      <c r="E25" s="3">
        <f t="shared" ref="E25:AM28" si="6">IF(SUM($C$19:$N$19)=0,0,D25+E7)</f>
        <v>0</v>
      </c>
      <c r="F25" s="3">
        <f t="shared" si="6"/>
        <v>21395.670508517294</v>
      </c>
      <c r="G25" s="3">
        <f t="shared" si="6"/>
        <v>21395.670508517294</v>
      </c>
      <c r="H25" s="3">
        <f t="shared" si="6"/>
        <v>21395.670508517294</v>
      </c>
      <c r="I25" s="3">
        <f t="shared" si="6"/>
        <v>21395.670508517294</v>
      </c>
      <c r="J25" s="3">
        <f t="shared" si="6"/>
        <v>21395.670508517294</v>
      </c>
      <c r="K25" s="3">
        <f t="shared" si="6"/>
        <v>21395.670508517294</v>
      </c>
      <c r="L25" s="3">
        <f t="shared" si="6"/>
        <v>21395.670508517294</v>
      </c>
      <c r="M25" s="3">
        <f t="shared" si="6"/>
        <v>36745.305104815845</v>
      </c>
      <c r="N25" s="3">
        <f t="shared" si="6"/>
        <v>45303.573308222767</v>
      </c>
      <c r="O25" s="3">
        <f t="shared" si="6"/>
        <v>45303.573308222767</v>
      </c>
      <c r="P25" s="3">
        <f t="shared" si="6"/>
        <v>45303.573308222767</v>
      </c>
      <c r="Q25" s="3">
        <f t="shared" si="6"/>
        <v>45303.573308222767</v>
      </c>
      <c r="R25" s="3">
        <f t="shared" si="6"/>
        <v>45303.573308222767</v>
      </c>
      <c r="S25" s="3">
        <f t="shared" si="6"/>
        <v>45303.573308222767</v>
      </c>
      <c r="T25" s="3">
        <f t="shared" si="6"/>
        <v>45303.573308222767</v>
      </c>
      <c r="U25" s="3">
        <f t="shared" si="6"/>
        <v>45303.573308222767</v>
      </c>
      <c r="V25" s="3">
        <f t="shared" si="6"/>
        <v>45303.573308222767</v>
      </c>
      <c r="W25" s="3">
        <f t="shared" si="6"/>
        <v>45303.573308222767</v>
      </c>
      <c r="X25" s="3">
        <f t="shared" si="6"/>
        <v>45303.573308222767</v>
      </c>
      <c r="Y25" s="3">
        <f t="shared" si="6"/>
        <v>45303.573308222767</v>
      </c>
      <c r="Z25" s="3">
        <f t="shared" si="6"/>
        <v>45303.573308222767</v>
      </c>
      <c r="AA25" s="3">
        <f t="shared" si="6"/>
        <v>45303.573308222767</v>
      </c>
      <c r="AB25" s="3">
        <f t="shared" si="6"/>
        <v>45303.573308222767</v>
      </c>
      <c r="AC25" s="3">
        <f t="shared" si="6"/>
        <v>45303.573308222767</v>
      </c>
      <c r="AD25" s="3">
        <f t="shared" si="6"/>
        <v>45303.573308222767</v>
      </c>
      <c r="AE25" s="3">
        <f t="shared" si="6"/>
        <v>45303.573308222767</v>
      </c>
      <c r="AF25" s="3">
        <f t="shared" si="6"/>
        <v>45303.573308222767</v>
      </c>
      <c r="AG25" s="3">
        <f t="shared" si="6"/>
        <v>45303.573308222767</v>
      </c>
      <c r="AH25" s="3">
        <f t="shared" si="6"/>
        <v>45303.573308222767</v>
      </c>
      <c r="AI25" s="3">
        <f t="shared" si="6"/>
        <v>45303.573308222767</v>
      </c>
      <c r="AJ25" s="3">
        <f t="shared" si="6"/>
        <v>45303.573308222767</v>
      </c>
      <c r="AK25" s="3">
        <f t="shared" si="6"/>
        <v>45303.573308222767</v>
      </c>
      <c r="AL25" s="3">
        <f t="shared" si="6"/>
        <v>45303.573308222767</v>
      </c>
      <c r="AM25" s="3">
        <f t="shared" si="6"/>
        <v>45303.573308222767</v>
      </c>
    </row>
    <row r="26" spans="1:39" x14ac:dyDescent="0.25">
      <c r="A26" s="618"/>
      <c r="B26" s="11" t="str">
        <f t="shared" si="3"/>
        <v>Cooling</v>
      </c>
      <c r="C26" s="3">
        <f t="shared" si="3"/>
        <v>0</v>
      </c>
      <c r="D26" s="3">
        <f t="shared" si="5"/>
        <v>4452.3678331885221</v>
      </c>
      <c r="E26" s="3">
        <f t="shared" si="6"/>
        <v>26995.362461421202</v>
      </c>
      <c r="F26" s="3">
        <f t="shared" si="6"/>
        <v>234407.43556496184</v>
      </c>
      <c r="G26" s="3">
        <f t="shared" si="6"/>
        <v>318469.44345731597</v>
      </c>
      <c r="H26" s="3">
        <f t="shared" si="6"/>
        <v>344323.42282623088</v>
      </c>
      <c r="I26" s="3">
        <f t="shared" si="6"/>
        <v>352846.65757649892</v>
      </c>
      <c r="J26" s="3">
        <f t="shared" si="6"/>
        <v>384844.89693810459</v>
      </c>
      <c r="K26" s="3">
        <f t="shared" si="6"/>
        <v>455686.85116927285</v>
      </c>
      <c r="L26" s="3">
        <f t="shared" si="6"/>
        <v>514737.29210152477</v>
      </c>
      <c r="M26" s="3">
        <f t="shared" si="6"/>
        <v>535598.43213838665</v>
      </c>
      <c r="N26" s="3">
        <f t="shared" si="6"/>
        <v>1776233.0351448592</v>
      </c>
      <c r="O26" s="3">
        <f t="shared" si="6"/>
        <v>1776233.0351448592</v>
      </c>
      <c r="P26" s="3">
        <f t="shared" si="6"/>
        <v>1776233.0351448592</v>
      </c>
      <c r="Q26" s="3">
        <f t="shared" si="6"/>
        <v>1776233.0351448592</v>
      </c>
      <c r="R26" s="3">
        <f t="shared" si="6"/>
        <v>1776233.0351448592</v>
      </c>
      <c r="S26" s="3">
        <f t="shared" si="6"/>
        <v>1776233.0351448592</v>
      </c>
      <c r="T26" s="3">
        <f t="shared" si="6"/>
        <v>1776233.0351448592</v>
      </c>
      <c r="U26" s="3">
        <f t="shared" si="6"/>
        <v>1776233.0351448592</v>
      </c>
      <c r="V26" s="3">
        <f t="shared" si="6"/>
        <v>1776233.0351448592</v>
      </c>
      <c r="W26" s="3">
        <f t="shared" si="6"/>
        <v>1776233.0351448592</v>
      </c>
      <c r="X26" s="3">
        <f t="shared" si="6"/>
        <v>1776233.0351448592</v>
      </c>
      <c r="Y26" s="3">
        <f t="shared" si="6"/>
        <v>1776233.0351448592</v>
      </c>
      <c r="Z26" s="3">
        <f t="shared" si="6"/>
        <v>1776233.0351448592</v>
      </c>
      <c r="AA26" s="3">
        <f t="shared" si="6"/>
        <v>1776233.0351448592</v>
      </c>
      <c r="AB26" s="3">
        <f t="shared" si="6"/>
        <v>1776233.0351448592</v>
      </c>
      <c r="AC26" s="3">
        <f t="shared" si="6"/>
        <v>1776233.0351448592</v>
      </c>
      <c r="AD26" s="3">
        <f t="shared" si="6"/>
        <v>1776233.0351448592</v>
      </c>
      <c r="AE26" s="3">
        <f t="shared" si="6"/>
        <v>1776233.0351448592</v>
      </c>
      <c r="AF26" s="3">
        <f t="shared" si="6"/>
        <v>1776233.0351448592</v>
      </c>
      <c r="AG26" s="3">
        <f t="shared" si="6"/>
        <v>1776233.0351448592</v>
      </c>
      <c r="AH26" s="3">
        <f t="shared" si="6"/>
        <v>1776233.0351448592</v>
      </c>
      <c r="AI26" s="3">
        <f t="shared" si="6"/>
        <v>1776233.0351448592</v>
      </c>
      <c r="AJ26" s="3">
        <f t="shared" si="6"/>
        <v>1776233.0351448592</v>
      </c>
      <c r="AK26" s="3">
        <f t="shared" si="6"/>
        <v>1776233.0351448592</v>
      </c>
      <c r="AL26" s="3">
        <f t="shared" si="6"/>
        <v>1776233.0351448592</v>
      </c>
      <c r="AM26" s="3">
        <f t="shared" si="6"/>
        <v>1776233.0351448592</v>
      </c>
    </row>
    <row r="27" spans="1:39" x14ac:dyDescent="0.25">
      <c r="A27" s="618"/>
      <c r="B27" s="12" t="str">
        <f t="shared" si="3"/>
        <v>Ext Lighting</v>
      </c>
      <c r="C27" s="3">
        <f t="shared" si="3"/>
        <v>0</v>
      </c>
      <c r="D27" s="3">
        <f t="shared" si="5"/>
        <v>0</v>
      </c>
      <c r="E27" s="3">
        <f t="shared" si="6"/>
        <v>0</v>
      </c>
      <c r="F27" s="3">
        <f t="shared" si="6"/>
        <v>0</v>
      </c>
      <c r="G27" s="3">
        <f t="shared" si="6"/>
        <v>0</v>
      </c>
      <c r="H27" s="3">
        <f t="shared" si="6"/>
        <v>0</v>
      </c>
      <c r="I27" s="3">
        <f t="shared" si="6"/>
        <v>0</v>
      </c>
      <c r="J27" s="3">
        <f t="shared" si="6"/>
        <v>0</v>
      </c>
      <c r="K27" s="3">
        <f t="shared" si="6"/>
        <v>0</v>
      </c>
      <c r="L27" s="3">
        <f t="shared" si="6"/>
        <v>0</v>
      </c>
      <c r="M27" s="3">
        <f t="shared" si="6"/>
        <v>0</v>
      </c>
      <c r="N27" s="3">
        <f t="shared" si="6"/>
        <v>0</v>
      </c>
      <c r="O27" s="3">
        <f t="shared" si="6"/>
        <v>0</v>
      </c>
      <c r="P27" s="3">
        <f t="shared" si="6"/>
        <v>0</v>
      </c>
      <c r="Q27" s="3">
        <f t="shared" si="6"/>
        <v>0</v>
      </c>
      <c r="R27" s="3">
        <f t="shared" si="6"/>
        <v>0</v>
      </c>
      <c r="S27" s="3">
        <f t="shared" si="6"/>
        <v>0</v>
      </c>
      <c r="T27" s="3">
        <f t="shared" si="6"/>
        <v>0</v>
      </c>
      <c r="U27" s="3">
        <f t="shared" si="6"/>
        <v>0</v>
      </c>
      <c r="V27" s="3">
        <f t="shared" si="6"/>
        <v>0</v>
      </c>
      <c r="W27" s="3">
        <f t="shared" si="6"/>
        <v>0</v>
      </c>
      <c r="X27" s="3">
        <f t="shared" si="6"/>
        <v>0</v>
      </c>
      <c r="Y27" s="3">
        <f t="shared" si="6"/>
        <v>0</v>
      </c>
      <c r="Z27" s="3">
        <f t="shared" si="6"/>
        <v>0</v>
      </c>
      <c r="AA27" s="3">
        <f t="shared" si="6"/>
        <v>0</v>
      </c>
      <c r="AB27" s="3">
        <f t="shared" si="6"/>
        <v>0</v>
      </c>
      <c r="AC27" s="3">
        <f t="shared" si="6"/>
        <v>0</v>
      </c>
      <c r="AD27" s="3">
        <f t="shared" si="6"/>
        <v>0</v>
      </c>
      <c r="AE27" s="3">
        <f t="shared" si="6"/>
        <v>0</v>
      </c>
      <c r="AF27" s="3">
        <f t="shared" si="6"/>
        <v>0</v>
      </c>
      <c r="AG27" s="3">
        <f t="shared" si="6"/>
        <v>0</v>
      </c>
      <c r="AH27" s="3">
        <f t="shared" si="6"/>
        <v>0</v>
      </c>
      <c r="AI27" s="3">
        <f t="shared" si="6"/>
        <v>0</v>
      </c>
      <c r="AJ27" s="3">
        <f t="shared" si="6"/>
        <v>0</v>
      </c>
      <c r="AK27" s="3">
        <f t="shared" si="6"/>
        <v>0</v>
      </c>
      <c r="AL27" s="3">
        <f t="shared" si="6"/>
        <v>0</v>
      </c>
      <c r="AM27" s="3">
        <f t="shared" si="6"/>
        <v>0</v>
      </c>
    </row>
    <row r="28" spans="1:39" x14ac:dyDescent="0.25">
      <c r="A28" s="618"/>
      <c r="B28" s="11" t="str">
        <f t="shared" si="3"/>
        <v>Heating</v>
      </c>
      <c r="C28" s="3">
        <f t="shared" si="3"/>
        <v>0</v>
      </c>
      <c r="D28" s="3">
        <f t="shared" si="5"/>
        <v>0</v>
      </c>
      <c r="E28" s="3">
        <f t="shared" si="6"/>
        <v>0</v>
      </c>
      <c r="F28" s="3">
        <f t="shared" si="6"/>
        <v>0</v>
      </c>
      <c r="G28" s="3">
        <f t="shared" si="6"/>
        <v>0</v>
      </c>
      <c r="H28" s="3">
        <f t="shared" si="6"/>
        <v>0</v>
      </c>
      <c r="I28" s="3">
        <f t="shared" si="6"/>
        <v>0</v>
      </c>
      <c r="J28" s="3">
        <f t="shared" si="6"/>
        <v>0</v>
      </c>
      <c r="K28" s="3">
        <f t="shared" si="6"/>
        <v>0</v>
      </c>
      <c r="L28" s="3">
        <f t="shared" si="6"/>
        <v>0</v>
      </c>
      <c r="M28" s="3">
        <f t="shared" si="6"/>
        <v>0</v>
      </c>
      <c r="N28" s="3">
        <f t="shared" si="6"/>
        <v>0</v>
      </c>
      <c r="O28" s="3">
        <f t="shared" si="6"/>
        <v>0</v>
      </c>
      <c r="P28" s="3">
        <f t="shared" si="6"/>
        <v>0</v>
      </c>
      <c r="Q28" s="3">
        <f t="shared" si="6"/>
        <v>0</v>
      </c>
      <c r="R28" s="3">
        <f t="shared" si="6"/>
        <v>0</v>
      </c>
      <c r="S28" s="3">
        <f t="shared" si="6"/>
        <v>0</v>
      </c>
      <c r="T28" s="3">
        <f t="shared" si="6"/>
        <v>0</v>
      </c>
      <c r="U28" s="3">
        <f t="shared" si="6"/>
        <v>0</v>
      </c>
      <c r="V28" s="3">
        <f t="shared" si="6"/>
        <v>0</v>
      </c>
      <c r="W28" s="3">
        <f t="shared" si="6"/>
        <v>0</v>
      </c>
      <c r="X28" s="3">
        <f t="shared" si="6"/>
        <v>0</v>
      </c>
      <c r="Y28" s="3">
        <f t="shared" si="6"/>
        <v>0</v>
      </c>
      <c r="Z28" s="3">
        <f t="shared" si="6"/>
        <v>0</v>
      </c>
      <c r="AA28" s="3">
        <f t="shared" si="6"/>
        <v>0</v>
      </c>
      <c r="AB28" s="3">
        <f t="shared" si="6"/>
        <v>0</v>
      </c>
      <c r="AC28" s="3">
        <f t="shared" si="6"/>
        <v>0</v>
      </c>
      <c r="AD28" s="3">
        <f t="shared" si="6"/>
        <v>0</v>
      </c>
      <c r="AE28" s="3">
        <f t="shared" si="6"/>
        <v>0</v>
      </c>
      <c r="AF28" s="3">
        <f t="shared" si="6"/>
        <v>0</v>
      </c>
      <c r="AG28" s="3">
        <f t="shared" si="6"/>
        <v>0</v>
      </c>
      <c r="AH28" s="3">
        <f t="shared" si="6"/>
        <v>0</v>
      </c>
      <c r="AI28" s="3">
        <f t="shared" si="6"/>
        <v>0</v>
      </c>
      <c r="AJ28" s="3">
        <f t="shared" si="6"/>
        <v>0</v>
      </c>
      <c r="AK28" s="3">
        <f t="shared" si="6"/>
        <v>0</v>
      </c>
      <c r="AL28" s="3">
        <f t="shared" si="6"/>
        <v>0</v>
      </c>
      <c r="AM28" s="3">
        <f t="shared" si="6"/>
        <v>0</v>
      </c>
    </row>
    <row r="29" spans="1:39" x14ac:dyDescent="0.25">
      <c r="A29" s="618"/>
      <c r="B29" s="11" t="str">
        <f t="shared" si="3"/>
        <v>HVAC</v>
      </c>
      <c r="C29" s="3">
        <f t="shared" si="3"/>
        <v>0</v>
      </c>
      <c r="D29" s="3">
        <f t="shared" si="5"/>
        <v>0</v>
      </c>
      <c r="E29" s="3">
        <f t="shared" ref="E29:AM32" si="7">IF(SUM($C$19:$N$19)=0,0,D29+E11)</f>
        <v>0</v>
      </c>
      <c r="F29" s="3">
        <f t="shared" si="7"/>
        <v>4005.5200382245484</v>
      </c>
      <c r="G29" s="3">
        <f t="shared" si="7"/>
        <v>8936.4424481050701</v>
      </c>
      <c r="H29" s="3">
        <f t="shared" si="7"/>
        <v>40850.336959710803</v>
      </c>
      <c r="I29" s="3">
        <f t="shared" si="7"/>
        <v>48449.018249515982</v>
      </c>
      <c r="J29" s="3">
        <f t="shared" si="7"/>
        <v>80148.474234327936</v>
      </c>
      <c r="K29" s="3">
        <f t="shared" si="7"/>
        <v>136691.34905979966</v>
      </c>
      <c r="L29" s="3">
        <f t="shared" si="7"/>
        <v>136691.34905979966</v>
      </c>
      <c r="M29" s="3">
        <f t="shared" si="7"/>
        <v>521631.06101532048</v>
      </c>
      <c r="N29" s="3">
        <f t="shared" si="7"/>
        <v>1891952.2257719061</v>
      </c>
      <c r="O29" s="3">
        <f t="shared" si="7"/>
        <v>1891952.2257719061</v>
      </c>
      <c r="P29" s="3">
        <f t="shared" si="7"/>
        <v>1891952.2257719061</v>
      </c>
      <c r="Q29" s="3">
        <f t="shared" si="7"/>
        <v>1891952.2257719061</v>
      </c>
      <c r="R29" s="3">
        <f t="shared" si="7"/>
        <v>1891952.2257719061</v>
      </c>
      <c r="S29" s="3">
        <f t="shared" si="7"/>
        <v>1891952.2257719061</v>
      </c>
      <c r="T29" s="3">
        <f t="shared" si="7"/>
        <v>1891952.2257719061</v>
      </c>
      <c r="U29" s="3">
        <f t="shared" si="7"/>
        <v>1891952.2257719061</v>
      </c>
      <c r="V29" s="3">
        <f t="shared" si="7"/>
        <v>1891952.2257719061</v>
      </c>
      <c r="W29" s="3">
        <f t="shared" si="7"/>
        <v>1891952.2257719061</v>
      </c>
      <c r="X29" s="3">
        <f t="shared" si="7"/>
        <v>1891952.2257719061</v>
      </c>
      <c r="Y29" s="3">
        <f t="shared" si="7"/>
        <v>1891952.2257719061</v>
      </c>
      <c r="Z29" s="3">
        <f t="shared" si="7"/>
        <v>1891952.2257719061</v>
      </c>
      <c r="AA29" s="3">
        <f t="shared" si="7"/>
        <v>1891952.2257719061</v>
      </c>
      <c r="AB29" s="3">
        <f t="shared" si="7"/>
        <v>1891952.2257719061</v>
      </c>
      <c r="AC29" s="3">
        <f t="shared" si="7"/>
        <v>1891952.2257719061</v>
      </c>
      <c r="AD29" s="3">
        <f t="shared" si="7"/>
        <v>1891952.2257719061</v>
      </c>
      <c r="AE29" s="3">
        <f t="shared" si="7"/>
        <v>1891952.2257719061</v>
      </c>
      <c r="AF29" s="3">
        <f t="shared" si="7"/>
        <v>1891952.2257719061</v>
      </c>
      <c r="AG29" s="3">
        <f t="shared" si="7"/>
        <v>1891952.2257719061</v>
      </c>
      <c r="AH29" s="3">
        <f t="shared" si="7"/>
        <v>1891952.2257719061</v>
      </c>
      <c r="AI29" s="3">
        <f t="shared" si="7"/>
        <v>1891952.2257719061</v>
      </c>
      <c r="AJ29" s="3">
        <f t="shared" si="7"/>
        <v>1891952.2257719061</v>
      </c>
      <c r="AK29" s="3">
        <f t="shared" si="7"/>
        <v>1891952.2257719061</v>
      </c>
      <c r="AL29" s="3">
        <f t="shared" si="7"/>
        <v>1891952.2257719061</v>
      </c>
      <c r="AM29" s="3">
        <f t="shared" si="7"/>
        <v>1891952.2257719061</v>
      </c>
    </row>
    <row r="30" spans="1:39" x14ac:dyDescent="0.25">
      <c r="A30" s="618"/>
      <c r="B30" s="11" t="str">
        <f t="shared" si="3"/>
        <v>Lighting</v>
      </c>
      <c r="C30" s="3">
        <f t="shared" si="3"/>
        <v>0</v>
      </c>
      <c r="D30" s="3">
        <f t="shared" si="5"/>
        <v>391564.48041270894</v>
      </c>
      <c r="E30" s="3">
        <f t="shared" si="7"/>
        <v>2084550.485363056</v>
      </c>
      <c r="F30" s="3">
        <f t="shared" si="7"/>
        <v>2807366.345268562</v>
      </c>
      <c r="G30" s="3">
        <f t="shared" si="7"/>
        <v>3814010.915882655</v>
      </c>
      <c r="H30" s="3">
        <f t="shared" si="7"/>
        <v>5275002.9501275364</v>
      </c>
      <c r="I30" s="3">
        <f t="shared" si="7"/>
        <v>5761008.5299886651</v>
      </c>
      <c r="J30" s="3">
        <f t="shared" si="7"/>
        <v>6608992.5143630849</v>
      </c>
      <c r="K30" s="3">
        <f t="shared" si="7"/>
        <v>8198435.1034318833</v>
      </c>
      <c r="L30" s="3">
        <f t="shared" si="7"/>
        <v>8953743.4038120918</v>
      </c>
      <c r="M30" s="3">
        <f t="shared" si="7"/>
        <v>10382535.70506393</v>
      </c>
      <c r="N30" s="3">
        <f t="shared" si="7"/>
        <v>16614114.622792387</v>
      </c>
      <c r="O30" s="3">
        <f t="shared" si="7"/>
        <v>16614114.622792387</v>
      </c>
      <c r="P30" s="3">
        <f t="shared" si="7"/>
        <v>16614114.622792387</v>
      </c>
      <c r="Q30" s="3">
        <f t="shared" si="7"/>
        <v>16614114.622792387</v>
      </c>
      <c r="R30" s="3">
        <f t="shared" si="7"/>
        <v>16614114.622792387</v>
      </c>
      <c r="S30" s="3">
        <f t="shared" si="7"/>
        <v>16614114.622792387</v>
      </c>
      <c r="T30" s="3">
        <f t="shared" si="7"/>
        <v>16614114.622792387</v>
      </c>
      <c r="U30" s="3">
        <f t="shared" si="7"/>
        <v>16614114.622792387</v>
      </c>
      <c r="V30" s="3">
        <f t="shared" si="7"/>
        <v>16614114.622792387</v>
      </c>
      <c r="W30" s="3">
        <f t="shared" si="7"/>
        <v>16614114.622792387</v>
      </c>
      <c r="X30" s="3">
        <f t="shared" si="7"/>
        <v>16614114.622792387</v>
      </c>
      <c r="Y30" s="3">
        <f t="shared" si="7"/>
        <v>16614114.622792387</v>
      </c>
      <c r="Z30" s="3">
        <f t="shared" si="7"/>
        <v>16614114.622792387</v>
      </c>
      <c r="AA30" s="3">
        <f t="shared" si="7"/>
        <v>16614114.622792387</v>
      </c>
      <c r="AB30" s="3">
        <f t="shared" si="7"/>
        <v>16614114.622792387</v>
      </c>
      <c r="AC30" s="3">
        <f t="shared" si="7"/>
        <v>16614114.622792387</v>
      </c>
      <c r="AD30" s="3">
        <f t="shared" si="7"/>
        <v>16614114.622792387</v>
      </c>
      <c r="AE30" s="3">
        <f t="shared" si="7"/>
        <v>16614114.622792387</v>
      </c>
      <c r="AF30" s="3">
        <f t="shared" si="7"/>
        <v>16614114.622792387</v>
      </c>
      <c r="AG30" s="3">
        <f t="shared" si="7"/>
        <v>16614114.622792387</v>
      </c>
      <c r="AH30" s="3">
        <f t="shared" si="7"/>
        <v>16614114.622792387</v>
      </c>
      <c r="AI30" s="3">
        <f t="shared" si="7"/>
        <v>16614114.622792387</v>
      </c>
      <c r="AJ30" s="3">
        <f t="shared" si="7"/>
        <v>16614114.622792387</v>
      </c>
      <c r="AK30" s="3">
        <f t="shared" si="7"/>
        <v>16614114.622792387</v>
      </c>
      <c r="AL30" s="3">
        <f t="shared" si="7"/>
        <v>16614114.622792387</v>
      </c>
      <c r="AM30" s="3">
        <f t="shared" si="7"/>
        <v>16614114.622792387</v>
      </c>
    </row>
    <row r="31" spans="1:39" x14ac:dyDescent="0.25">
      <c r="A31" s="618"/>
      <c r="B31" s="11" t="str">
        <f t="shared" si="3"/>
        <v>Miscellaneous</v>
      </c>
      <c r="C31" s="3">
        <f t="shared" si="3"/>
        <v>0</v>
      </c>
      <c r="D31" s="3">
        <f t="shared" si="5"/>
        <v>0</v>
      </c>
      <c r="E31" s="3">
        <f t="shared" si="7"/>
        <v>5853.1455385494946</v>
      </c>
      <c r="F31" s="3">
        <f t="shared" si="7"/>
        <v>5853.1455385494946</v>
      </c>
      <c r="G31" s="3">
        <f t="shared" si="7"/>
        <v>10144.453613238376</v>
      </c>
      <c r="H31" s="3">
        <f t="shared" si="7"/>
        <v>10144.453613238376</v>
      </c>
      <c r="I31" s="3">
        <f t="shared" si="7"/>
        <v>10144.453613238376</v>
      </c>
      <c r="J31" s="3">
        <f t="shared" si="7"/>
        <v>10144.453613238376</v>
      </c>
      <c r="K31" s="3">
        <f t="shared" si="7"/>
        <v>13071.026382513124</v>
      </c>
      <c r="L31" s="3">
        <f t="shared" si="7"/>
        <v>13071.026382513124</v>
      </c>
      <c r="M31" s="3">
        <f t="shared" si="7"/>
        <v>45131.925405571026</v>
      </c>
      <c r="N31" s="3">
        <f t="shared" si="7"/>
        <v>52861.602012499068</v>
      </c>
      <c r="O31" s="3">
        <f t="shared" si="7"/>
        <v>52861.602012499068</v>
      </c>
      <c r="P31" s="3">
        <f t="shared" si="7"/>
        <v>52861.602012499068</v>
      </c>
      <c r="Q31" s="3">
        <f t="shared" si="7"/>
        <v>52861.602012499068</v>
      </c>
      <c r="R31" s="3">
        <f t="shared" si="7"/>
        <v>52861.602012499068</v>
      </c>
      <c r="S31" s="3">
        <f t="shared" si="7"/>
        <v>52861.602012499068</v>
      </c>
      <c r="T31" s="3">
        <f t="shared" si="7"/>
        <v>52861.602012499068</v>
      </c>
      <c r="U31" s="3">
        <f t="shared" si="7"/>
        <v>52861.602012499068</v>
      </c>
      <c r="V31" s="3">
        <f t="shared" si="7"/>
        <v>52861.602012499068</v>
      </c>
      <c r="W31" s="3">
        <f t="shared" si="7"/>
        <v>52861.602012499068</v>
      </c>
      <c r="X31" s="3">
        <f t="shared" si="7"/>
        <v>52861.602012499068</v>
      </c>
      <c r="Y31" s="3">
        <f t="shared" si="7"/>
        <v>52861.602012499068</v>
      </c>
      <c r="Z31" s="3">
        <f t="shared" si="7"/>
        <v>52861.602012499068</v>
      </c>
      <c r="AA31" s="3">
        <f t="shared" si="7"/>
        <v>52861.602012499068</v>
      </c>
      <c r="AB31" s="3">
        <f t="shared" si="7"/>
        <v>52861.602012499068</v>
      </c>
      <c r="AC31" s="3">
        <f t="shared" si="7"/>
        <v>52861.602012499068</v>
      </c>
      <c r="AD31" s="3">
        <f t="shared" si="7"/>
        <v>52861.602012499068</v>
      </c>
      <c r="AE31" s="3">
        <f t="shared" si="7"/>
        <v>52861.602012499068</v>
      </c>
      <c r="AF31" s="3">
        <f t="shared" si="7"/>
        <v>52861.602012499068</v>
      </c>
      <c r="AG31" s="3">
        <f t="shared" si="7"/>
        <v>52861.602012499068</v>
      </c>
      <c r="AH31" s="3">
        <f t="shared" si="7"/>
        <v>52861.602012499068</v>
      </c>
      <c r="AI31" s="3">
        <f t="shared" si="7"/>
        <v>52861.602012499068</v>
      </c>
      <c r="AJ31" s="3">
        <f t="shared" si="7"/>
        <v>52861.602012499068</v>
      </c>
      <c r="AK31" s="3">
        <f t="shared" si="7"/>
        <v>52861.602012499068</v>
      </c>
      <c r="AL31" s="3">
        <f t="shared" si="7"/>
        <v>52861.602012499068</v>
      </c>
      <c r="AM31" s="3">
        <f t="shared" si="7"/>
        <v>52861.602012499068</v>
      </c>
    </row>
    <row r="32" spans="1:39" ht="15" customHeight="1" x14ac:dyDescent="0.25">
      <c r="A32" s="618"/>
      <c r="B32" s="11" t="str">
        <f t="shared" si="3"/>
        <v>Motors</v>
      </c>
      <c r="C32" s="3">
        <f t="shared" si="3"/>
        <v>0</v>
      </c>
      <c r="D32" s="3">
        <f t="shared" si="5"/>
        <v>0</v>
      </c>
      <c r="E32" s="3">
        <f t="shared" si="7"/>
        <v>0</v>
      </c>
      <c r="F32" s="3">
        <f t="shared" si="7"/>
        <v>0</v>
      </c>
      <c r="G32" s="3">
        <f t="shared" si="7"/>
        <v>0</v>
      </c>
      <c r="H32" s="3">
        <f t="shared" si="7"/>
        <v>0</v>
      </c>
      <c r="I32" s="3">
        <f t="shared" si="7"/>
        <v>0</v>
      </c>
      <c r="J32" s="3">
        <f t="shared" si="7"/>
        <v>0</v>
      </c>
      <c r="K32" s="3">
        <f t="shared" si="7"/>
        <v>0</v>
      </c>
      <c r="L32" s="3">
        <f t="shared" si="7"/>
        <v>0</v>
      </c>
      <c r="M32" s="3">
        <f t="shared" si="7"/>
        <v>0</v>
      </c>
      <c r="N32" s="3">
        <f t="shared" si="7"/>
        <v>25750.166165111863</v>
      </c>
      <c r="O32" s="3">
        <f t="shared" si="7"/>
        <v>25750.166165111863</v>
      </c>
      <c r="P32" s="3">
        <f t="shared" si="7"/>
        <v>25750.166165111863</v>
      </c>
      <c r="Q32" s="3">
        <f t="shared" si="7"/>
        <v>25750.166165111863</v>
      </c>
      <c r="R32" s="3">
        <f t="shared" si="7"/>
        <v>25750.166165111863</v>
      </c>
      <c r="S32" s="3">
        <f t="shared" si="7"/>
        <v>25750.166165111863</v>
      </c>
      <c r="T32" s="3">
        <f t="shared" si="7"/>
        <v>25750.166165111863</v>
      </c>
      <c r="U32" s="3">
        <f t="shared" si="7"/>
        <v>25750.166165111863</v>
      </c>
      <c r="V32" s="3">
        <f t="shared" si="7"/>
        <v>25750.166165111863</v>
      </c>
      <c r="W32" s="3">
        <f t="shared" si="7"/>
        <v>25750.166165111863</v>
      </c>
      <c r="X32" s="3">
        <f t="shared" si="7"/>
        <v>25750.166165111863</v>
      </c>
      <c r="Y32" s="3">
        <f t="shared" si="7"/>
        <v>25750.166165111863</v>
      </c>
      <c r="Z32" s="3">
        <f t="shared" si="7"/>
        <v>25750.166165111863</v>
      </c>
      <c r="AA32" s="3">
        <f t="shared" si="7"/>
        <v>25750.166165111863</v>
      </c>
      <c r="AB32" s="3">
        <f t="shared" si="7"/>
        <v>25750.166165111863</v>
      </c>
      <c r="AC32" s="3">
        <f t="shared" si="7"/>
        <v>25750.166165111863</v>
      </c>
      <c r="AD32" s="3">
        <f t="shared" si="7"/>
        <v>25750.166165111863</v>
      </c>
      <c r="AE32" s="3">
        <f t="shared" si="7"/>
        <v>25750.166165111863</v>
      </c>
      <c r="AF32" s="3">
        <f t="shared" si="7"/>
        <v>25750.166165111863</v>
      </c>
      <c r="AG32" s="3">
        <f t="shared" si="7"/>
        <v>25750.166165111863</v>
      </c>
      <c r="AH32" s="3">
        <f t="shared" si="7"/>
        <v>25750.166165111863</v>
      </c>
      <c r="AI32" s="3">
        <f t="shared" si="7"/>
        <v>25750.166165111863</v>
      </c>
      <c r="AJ32" s="3">
        <f t="shared" si="7"/>
        <v>25750.166165111863</v>
      </c>
      <c r="AK32" s="3">
        <f t="shared" si="7"/>
        <v>25750.166165111863</v>
      </c>
      <c r="AL32" s="3">
        <f t="shared" si="7"/>
        <v>25750.166165111863</v>
      </c>
      <c r="AM32" s="3">
        <f t="shared" si="7"/>
        <v>25750.166165111863</v>
      </c>
    </row>
    <row r="33" spans="1:39" x14ac:dyDescent="0.25">
      <c r="A33" s="618"/>
      <c r="B33" s="11" t="str">
        <f t="shared" si="3"/>
        <v>Process</v>
      </c>
      <c r="C33" s="3">
        <f t="shared" si="3"/>
        <v>0</v>
      </c>
      <c r="D33" s="3">
        <f t="shared" si="5"/>
        <v>0</v>
      </c>
      <c r="E33" s="3">
        <f t="shared" ref="E33:AM35" si="8">IF(SUM($C$19:$N$19)=0,0,D33+E15)</f>
        <v>0</v>
      </c>
      <c r="F33" s="3">
        <f t="shared" si="8"/>
        <v>0</v>
      </c>
      <c r="G33" s="3">
        <f t="shared" si="8"/>
        <v>0</v>
      </c>
      <c r="H33" s="3">
        <f t="shared" si="8"/>
        <v>0</v>
      </c>
      <c r="I33" s="3">
        <f t="shared" si="8"/>
        <v>0</v>
      </c>
      <c r="J33" s="3">
        <f t="shared" si="8"/>
        <v>0</v>
      </c>
      <c r="K33" s="3">
        <f t="shared" si="8"/>
        <v>0</v>
      </c>
      <c r="L33" s="3">
        <f t="shared" si="8"/>
        <v>0</v>
      </c>
      <c r="M33" s="3">
        <f t="shared" si="8"/>
        <v>0</v>
      </c>
      <c r="N33" s="3">
        <f t="shared" si="8"/>
        <v>218234.01870962113</v>
      </c>
      <c r="O33" s="3">
        <f t="shared" si="8"/>
        <v>218234.01870962113</v>
      </c>
      <c r="P33" s="3">
        <f t="shared" si="8"/>
        <v>218234.01870962113</v>
      </c>
      <c r="Q33" s="3">
        <f t="shared" si="8"/>
        <v>218234.01870962113</v>
      </c>
      <c r="R33" s="3">
        <f t="shared" si="8"/>
        <v>218234.01870962113</v>
      </c>
      <c r="S33" s="3">
        <f t="shared" si="8"/>
        <v>218234.01870962113</v>
      </c>
      <c r="T33" s="3">
        <f t="shared" si="8"/>
        <v>218234.01870962113</v>
      </c>
      <c r="U33" s="3">
        <f t="shared" si="8"/>
        <v>218234.01870962113</v>
      </c>
      <c r="V33" s="3">
        <f t="shared" si="8"/>
        <v>218234.01870962113</v>
      </c>
      <c r="W33" s="3">
        <f t="shared" si="8"/>
        <v>218234.01870962113</v>
      </c>
      <c r="X33" s="3">
        <f t="shared" si="8"/>
        <v>218234.01870962113</v>
      </c>
      <c r="Y33" s="3">
        <f t="shared" si="8"/>
        <v>218234.01870962113</v>
      </c>
      <c r="Z33" s="3">
        <f t="shared" si="8"/>
        <v>218234.01870962113</v>
      </c>
      <c r="AA33" s="3">
        <f t="shared" si="8"/>
        <v>218234.01870962113</v>
      </c>
      <c r="AB33" s="3">
        <f t="shared" si="8"/>
        <v>218234.01870962113</v>
      </c>
      <c r="AC33" s="3">
        <f t="shared" si="8"/>
        <v>218234.01870962113</v>
      </c>
      <c r="AD33" s="3">
        <f t="shared" si="8"/>
        <v>218234.01870962113</v>
      </c>
      <c r="AE33" s="3">
        <f t="shared" si="8"/>
        <v>218234.01870962113</v>
      </c>
      <c r="AF33" s="3">
        <f t="shared" si="8"/>
        <v>218234.01870962113</v>
      </c>
      <c r="AG33" s="3">
        <f t="shared" si="8"/>
        <v>218234.01870962113</v>
      </c>
      <c r="AH33" s="3">
        <f t="shared" si="8"/>
        <v>218234.01870962113</v>
      </c>
      <c r="AI33" s="3">
        <f t="shared" si="8"/>
        <v>218234.01870962113</v>
      </c>
      <c r="AJ33" s="3">
        <f t="shared" si="8"/>
        <v>218234.01870962113</v>
      </c>
      <c r="AK33" s="3">
        <f t="shared" si="8"/>
        <v>218234.01870962113</v>
      </c>
      <c r="AL33" s="3">
        <f t="shared" si="8"/>
        <v>218234.01870962113</v>
      </c>
      <c r="AM33" s="3">
        <f t="shared" si="8"/>
        <v>218234.01870962113</v>
      </c>
    </row>
    <row r="34" spans="1:39" x14ac:dyDescent="0.25">
      <c r="A34" s="618"/>
      <c r="B34" s="11" t="str">
        <f t="shared" si="3"/>
        <v>Refrigeration</v>
      </c>
      <c r="C34" s="3">
        <f t="shared" si="3"/>
        <v>0</v>
      </c>
      <c r="D34" s="3">
        <f t="shared" si="5"/>
        <v>0</v>
      </c>
      <c r="E34" s="3">
        <f t="shared" si="8"/>
        <v>70594.135159730751</v>
      </c>
      <c r="F34" s="3">
        <f t="shared" si="8"/>
        <v>144269.28285531799</v>
      </c>
      <c r="G34" s="3">
        <f t="shared" si="8"/>
        <v>183743.82753723132</v>
      </c>
      <c r="H34" s="3">
        <f t="shared" si="8"/>
        <v>183743.82753723132</v>
      </c>
      <c r="I34" s="3">
        <f t="shared" si="8"/>
        <v>188994.61157911189</v>
      </c>
      <c r="J34" s="3">
        <f t="shared" si="8"/>
        <v>188994.61157911189</v>
      </c>
      <c r="K34" s="3">
        <f t="shared" si="8"/>
        <v>377300.77966129204</v>
      </c>
      <c r="L34" s="3">
        <f t="shared" si="8"/>
        <v>425720.33885352046</v>
      </c>
      <c r="M34" s="3">
        <f t="shared" si="8"/>
        <v>425720.33885352046</v>
      </c>
      <c r="N34" s="3">
        <f t="shared" si="8"/>
        <v>489987.37843559985</v>
      </c>
      <c r="O34" s="3">
        <f t="shared" si="8"/>
        <v>489987.37843559985</v>
      </c>
      <c r="P34" s="3">
        <f t="shared" si="8"/>
        <v>489987.37843559985</v>
      </c>
      <c r="Q34" s="3">
        <f t="shared" si="8"/>
        <v>489987.37843559985</v>
      </c>
      <c r="R34" s="3">
        <f t="shared" si="8"/>
        <v>489987.37843559985</v>
      </c>
      <c r="S34" s="3">
        <f t="shared" si="8"/>
        <v>489987.37843559985</v>
      </c>
      <c r="T34" s="3">
        <f t="shared" si="8"/>
        <v>489987.37843559985</v>
      </c>
      <c r="U34" s="3">
        <f t="shared" si="8"/>
        <v>489987.37843559985</v>
      </c>
      <c r="V34" s="3">
        <f t="shared" si="8"/>
        <v>489987.37843559985</v>
      </c>
      <c r="W34" s="3">
        <f t="shared" si="8"/>
        <v>489987.37843559985</v>
      </c>
      <c r="X34" s="3">
        <f t="shared" si="8"/>
        <v>489987.37843559985</v>
      </c>
      <c r="Y34" s="3">
        <f t="shared" si="8"/>
        <v>489987.37843559985</v>
      </c>
      <c r="Z34" s="3">
        <f t="shared" si="8"/>
        <v>489987.37843559985</v>
      </c>
      <c r="AA34" s="3">
        <f t="shared" si="8"/>
        <v>489987.37843559985</v>
      </c>
      <c r="AB34" s="3">
        <f t="shared" si="8"/>
        <v>489987.37843559985</v>
      </c>
      <c r="AC34" s="3">
        <f t="shared" si="8"/>
        <v>489987.37843559985</v>
      </c>
      <c r="AD34" s="3">
        <f t="shared" si="8"/>
        <v>489987.37843559985</v>
      </c>
      <c r="AE34" s="3">
        <f t="shared" si="8"/>
        <v>489987.37843559985</v>
      </c>
      <c r="AF34" s="3">
        <f t="shared" si="8"/>
        <v>489987.37843559985</v>
      </c>
      <c r="AG34" s="3">
        <f t="shared" si="8"/>
        <v>489987.37843559985</v>
      </c>
      <c r="AH34" s="3">
        <f t="shared" si="8"/>
        <v>489987.37843559985</v>
      </c>
      <c r="AI34" s="3">
        <f t="shared" si="8"/>
        <v>489987.37843559985</v>
      </c>
      <c r="AJ34" s="3">
        <f t="shared" si="8"/>
        <v>489987.37843559985</v>
      </c>
      <c r="AK34" s="3">
        <f t="shared" si="8"/>
        <v>489987.37843559985</v>
      </c>
      <c r="AL34" s="3">
        <f t="shared" si="8"/>
        <v>489987.37843559985</v>
      </c>
      <c r="AM34" s="3">
        <f t="shared" si="8"/>
        <v>489987.37843559985</v>
      </c>
    </row>
    <row r="35" spans="1:39" x14ac:dyDescent="0.25">
      <c r="A35" s="618"/>
      <c r="B35" s="11" t="str">
        <f t="shared" si="3"/>
        <v>Water Heating</v>
      </c>
      <c r="C35" s="3">
        <f t="shared" si="3"/>
        <v>0</v>
      </c>
      <c r="D35" s="3">
        <f t="shared" si="5"/>
        <v>0</v>
      </c>
      <c r="E35" s="3">
        <f t="shared" si="8"/>
        <v>0</v>
      </c>
      <c r="F35" s="3">
        <f t="shared" si="8"/>
        <v>0</v>
      </c>
      <c r="G35" s="3">
        <f t="shared" si="8"/>
        <v>0</v>
      </c>
      <c r="H35" s="3">
        <f t="shared" si="8"/>
        <v>0</v>
      </c>
      <c r="I35" s="3">
        <f t="shared" si="8"/>
        <v>0</v>
      </c>
      <c r="J35" s="3">
        <f t="shared" si="8"/>
        <v>0</v>
      </c>
      <c r="K35" s="3">
        <f t="shared" si="8"/>
        <v>0</v>
      </c>
      <c r="L35" s="3">
        <f t="shared" si="8"/>
        <v>0</v>
      </c>
      <c r="M35" s="3">
        <f t="shared" si="8"/>
        <v>0</v>
      </c>
      <c r="N35" s="3">
        <f t="shared" si="8"/>
        <v>21570.016930102072</v>
      </c>
      <c r="O35" s="3">
        <f t="shared" si="8"/>
        <v>21570.016930102072</v>
      </c>
      <c r="P35" s="3">
        <f t="shared" si="8"/>
        <v>21570.016930102072</v>
      </c>
      <c r="Q35" s="3">
        <f t="shared" si="8"/>
        <v>21570.016930102072</v>
      </c>
      <c r="R35" s="3">
        <f t="shared" si="8"/>
        <v>21570.016930102072</v>
      </c>
      <c r="S35" s="3">
        <f t="shared" si="8"/>
        <v>21570.016930102072</v>
      </c>
      <c r="T35" s="3">
        <f t="shared" si="8"/>
        <v>21570.016930102072</v>
      </c>
      <c r="U35" s="3">
        <f t="shared" si="8"/>
        <v>21570.016930102072</v>
      </c>
      <c r="V35" s="3">
        <f t="shared" si="8"/>
        <v>21570.016930102072</v>
      </c>
      <c r="W35" s="3">
        <f t="shared" si="8"/>
        <v>21570.016930102072</v>
      </c>
      <c r="X35" s="3">
        <f t="shared" si="8"/>
        <v>21570.016930102072</v>
      </c>
      <c r="Y35" s="3">
        <f t="shared" si="8"/>
        <v>21570.016930102072</v>
      </c>
      <c r="Z35" s="3">
        <f t="shared" si="8"/>
        <v>21570.016930102072</v>
      </c>
      <c r="AA35" s="3">
        <f t="shared" si="8"/>
        <v>21570.016930102072</v>
      </c>
      <c r="AB35" s="3">
        <f t="shared" si="8"/>
        <v>21570.016930102072</v>
      </c>
      <c r="AC35" s="3">
        <f t="shared" si="8"/>
        <v>21570.016930102072</v>
      </c>
      <c r="AD35" s="3">
        <f t="shared" si="8"/>
        <v>21570.016930102072</v>
      </c>
      <c r="AE35" s="3">
        <f t="shared" si="8"/>
        <v>21570.016930102072</v>
      </c>
      <c r="AF35" s="3">
        <f t="shared" si="8"/>
        <v>21570.016930102072</v>
      </c>
      <c r="AG35" s="3">
        <f t="shared" si="8"/>
        <v>21570.016930102072</v>
      </c>
      <c r="AH35" s="3">
        <f t="shared" si="8"/>
        <v>21570.016930102072</v>
      </c>
      <c r="AI35" s="3">
        <f t="shared" si="8"/>
        <v>21570.016930102072</v>
      </c>
      <c r="AJ35" s="3">
        <f t="shared" si="8"/>
        <v>21570.016930102072</v>
      </c>
      <c r="AK35" s="3">
        <f t="shared" si="8"/>
        <v>21570.016930102072</v>
      </c>
      <c r="AL35" s="3">
        <f t="shared" si="8"/>
        <v>21570.016930102072</v>
      </c>
      <c r="AM35" s="3">
        <f t="shared" si="8"/>
        <v>21570.016930102072</v>
      </c>
    </row>
    <row r="36" spans="1:39" ht="15" customHeight="1" x14ac:dyDescent="0.25">
      <c r="A36" s="618"/>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3">
      <c r="A37" s="619"/>
      <c r="B37" s="177" t="str">
        <f t="shared" si="3"/>
        <v>Monthly kWh</v>
      </c>
      <c r="C37" s="223">
        <f>SUM(C23:C36)</f>
        <v>0</v>
      </c>
      <c r="D37" s="223">
        <f t="shared" ref="D37" si="9">SUM(D23:D36)</f>
        <v>396016.84824589745</v>
      </c>
      <c r="E37" s="223">
        <f t="shared" ref="E37" si="10">SUM(E23:E36)</f>
        <v>2187993.1285227574</v>
      </c>
      <c r="F37" s="223">
        <f t="shared" ref="F37" si="11">SUM(F23:F36)</f>
        <v>3227205.6633725618</v>
      </c>
      <c r="G37" s="223">
        <f t="shared" ref="G37" si="12">SUM(G23:G36)</f>
        <v>4366609.0170454914</v>
      </c>
      <c r="H37" s="223">
        <f t="shared" ref="H37" si="13">SUM(H23:H36)</f>
        <v>5885368.9251708938</v>
      </c>
      <c r="I37" s="223">
        <f t="shared" ref="I37" si="14">SUM(I23:I36)</f>
        <v>6392747.2051139763</v>
      </c>
      <c r="J37" s="223">
        <f t="shared" ref="J37" si="15">SUM(J23:J36)</f>
        <v>7304428.8848348139</v>
      </c>
      <c r="K37" s="223">
        <f t="shared" ref="K37" si="16">SUM(K23:K36)</f>
        <v>9254049.7422933765</v>
      </c>
      <c r="L37" s="223">
        <f t="shared" ref="L37" si="17">SUM(L23:L36)</f>
        <v>10116828.042798067</v>
      </c>
      <c r="M37" s="223">
        <f t="shared" ref="M37" si="18">SUM(M23:M36)</f>
        <v>11998831.729661644</v>
      </c>
      <c r="N37" s="223">
        <f t="shared" ref="N37" si="19">SUM(N23:N36)</f>
        <v>21201995.293688361</v>
      </c>
      <c r="O37" s="223">
        <f t="shared" ref="O37" si="20">SUM(O23:O36)</f>
        <v>21201995.293688361</v>
      </c>
      <c r="P37" s="223">
        <f t="shared" ref="P37" si="21">SUM(P23:P36)</f>
        <v>21201995.293688361</v>
      </c>
      <c r="Q37" s="223">
        <f t="shared" ref="Q37" si="22">SUM(Q23:Q36)</f>
        <v>21201995.293688361</v>
      </c>
      <c r="R37" s="223">
        <f t="shared" ref="R37" si="23">SUM(R23:R36)</f>
        <v>21201995.293688361</v>
      </c>
      <c r="S37" s="223">
        <f t="shared" ref="S37" si="24">SUM(S23:S36)</f>
        <v>21201995.293688361</v>
      </c>
      <c r="T37" s="223">
        <f t="shared" ref="T37" si="25">SUM(T23:T36)</f>
        <v>21201995.293688361</v>
      </c>
      <c r="U37" s="223">
        <f t="shared" ref="U37" si="26">SUM(U23:U36)</f>
        <v>21201995.293688361</v>
      </c>
      <c r="V37" s="223">
        <f t="shared" ref="V37" si="27">SUM(V23:V36)</f>
        <v>21201995.293688361</v>
      </c>
      <c r="W37" s="223">
        <f t="shared" ref="W37" si="28">SUM(W23:W36)</f>
        <v>21201995.293688361</v>
      </c>
      <c r="X37" s="223">
        <f t="shared" ref="X37" si="29">SUM(X23:X36)</f>
        <v>21201995.293688361</v>
      </c>
      <c r="Y37" s="223">
        <f t="shared" ref="Y37" si="30">SUM(Y23:Y36)</f>
        <v>21201995.293688361</v>
      </c>
      <c r="Z37" s="223">
        <f t="shared" ref="Z37" si="31">SUM(Z23:Z36)</f>
        <v>21201995.293688361</v>
      </c>
      <c r="AA37" s="223">
        <f t="shared" ref="AA37" si="32">SUM(AA23:AA36)</f>
        <v>21201995.293688361</v>
      </c>
      <c r="AB37" s="223">
        <f t="shared" ref="AB37" si="33">SUM(AB23:AB36)</f>
        <v>21201995.293688361</v>
      </c>
      <c r="AC37" s="223">
        <f t="shared" ref="AC37" si="34">SUM(AC23:AC36)</f>
        <v>21201995.293688361</v>
      </c>
      <c r="AD37" s="223">
        <f t="shared" ref="AD37" si="35">SUM(AD23:AD36)</f>
        <v>21201995.293688361</v>
      </c>
      <c r="AE37" s="223">
        <f t="shared" ref="AE37" si="36">SUM(AE23:AE36)</f>
        <v>21201995.293688361</v>
      </c>
      <c r="AF37" s="223">
        <f t="shared" ref="AF37" si="37">SUM(AF23:AF36)</f>
        <v>21201995.293688361</v>
      </c>
      <c r="AG37" s="223">
        <f t="shared" ref="AG37" si="38">SUM(AG23:AG36)</f>
        <v>21201995.293688361</v>
      </c>
      <c r="AH37" s="223">
        <f t="shared" ref="AH37" si="39">SUM(AH23:AH36)</f>
        <v>21201995.293688361</v>
      </c>
      <c r="AI37" s="223">
        <f t="shared" ref="AI37" si="40">SUM(AI23:AI36)</f>
        <v>21201995.293688361</v>
      </c>
      <c r="AJ37" s="223">
        <f t="shared" ref="AJ37" si="41">SUM(AJ23:AJ36)</f>
        <v>21201995.293688361</v>
      </c>
      <c r="AK37" s="223">
        <f t="shared" ref="AK37" si="42">SUM(AK23:AK36)</f>
        <v>21201995.293688361</v>
      </c>
      <c r="AL37" s="223">
        <f t="shared" ref="AL37" si="43">SUM(AL23:AL36)</f>
        <v>21201995.293688361</v>
      </c>
      <c r="AM37" s="223">
        <f t="shared" ref="AM37" si="44">SUM(AM23:AM36)</f>
        <v>21201995.293688361</v>
      </c>
    </row>
    <row r="38" spans="1:39" x14ac:dyDescent="0.25">
      <c r="A38" s="8"/>
      <c r="B38" s="241"/>
      <c r="C38" s="9"/>
      <c r="D38" s="241"/>
      <c r="E38" s="9"/>
      <c r="F38" s="241"/>
      <c r="G38" s="241"/>
      <c r="H38" s="9"/>
      <c r="I38" s="241"/>
      <c r="J38" s="241"/>
      <c r="K38" s="9"/>
      <c r="L38" s="241"/>
      <c r="M38" s="241"/>
      <c r="N38" s="278" t="s">
        <v>179</v>
      </c>
      <c r="O38" s="277">
        <f>SUM(C5:N18)</f>
        <v>21201995.293688364</v>
      </c>
      <c r="P38" s="241"/>
      <c r="Q38" s="9"/>
      <c r="R38" s="241"/>
      <c r="S38" s="241"/>
      <c r="T38" s="9"/>
      <c r="U38" s="241"/>
      <c r="V38" s="241"/>
      <c r="W38" s="9"/>
      <c r="X38" s="241"/>
      <c r="Y38" s="241"/>
      <c r="Z38" s="9"/>
      <c r="AA38" s="241"/>
      <c r="AB38" s="241"/>
      <c r="AC38" s="9"/>
      <c r="AD38" s="241"/>
      <c r="AE38" s="241"/>
      <c r="AF38" s="9"/>
      <c r="AG38" s="241"/>
      <c r="AH38" s="241"/>
      <c r="AI38" s="9"/>
      <c r="AJ38" s="241"/>
      <c r="AK38" s="241"/>
      <c r="AL38" s="9"/>
      <c r="AM38" s="241"/>
    </row>
    <row r="39" spans="1:39" ht="15.75" thickBot="1" x14ac:dyDescent="0.3">
      <c r="C39" s="242"/>
      <c r="D39" s="120"/>
      <c r="E39" s="242"/>
      <c r="F39" s="120"/>
      <c r="G39" s="120"/>
      <c r="H39" s="242"/>
      <c r="I39" s="120"/>
      <c r="J39" s="120"/>
      <c r="K39" s="242"/>
      <c r="L39" s="120"/>
      <c r="M39" s="120"/>
      <c r="N39" s="242"/>
      <c r="O39" s="120"/>
      <c r="P39" s="120"/>
      <c r="Q39" s="242"/>
      <c r="R39" s="120"/>
      <c r="S39" s="120"/>
      <c r="T39" s="439" t="s">
        <v>244</v>
      </c>
      <c r="U39" s="120"/>
      <c r="V39" s="120"/>
      <c r="W39" s="242"/>
      <c r="X39" s="120"/>
      <c r="Y39" s="120"/>
      <c r="Z39" s="242"/>
      <c r="AA39" s="120"/>
      <c r="AB39" s="120"/>
      <c r="AC39" s="242"/>
      <c r="AD39" s="120"/>
      <c r="AE39" s="120"/>
      <c r="AF39" s="242"/>
      <c r="AG39" s="120"/>
      <c r="AH39" s="120"/>
      <c r="AI39" s="242"/>
      <c r="AJ39" s="120"/>
      <c r="AK39" s="120"/>
      <c r="AL39" s="242"/>
      <c r="AM39" s="120"/>
    </row>
    <row r="40" spans="1:39" ht="16.5" thickBot="1" x14ac:dyDescent="0.3">
      <c r="A40" s="620" t="s">
        <v>15</v>
      </c>
      <c r="B40" s="17" t="s">
        <v>10</v>
      </c>
      <c r="C40" s="135">
        <f>C$4</f>
        <v>45292</v>
      </c>
      <c r="D40" s="135">
        <f t="shared" ref="D40:AM40" si="45">D$4</f>
        <v>45323</v>
      </c>
      <c r="E40" s="135">
        <f t="shared" si="45"/>
        <v>45352</v>
      </c>
      <c r="F40" s="135">
        <f t="shared" si="45"/>
        <v>45383</v>
      </c>
      <c r="G40" s="135">
        <f t="shared" si="45"/>
        <v>45413</v>
      </c>
      <c r="H40" s="135">
        <f t="shared" si="45"/>
        <v>45444</v>
      </c>
      <c r="I40" s="135">
        <f t="shared" si="45"/>
        <v>45474</v>
      </c>
      <c r="J40" s="135">
        <f t="shared" si="45"/>
        <v>45505</v>
      </c>
      <c r="K40" s="135">
        <f t="shared" si="45"/>
        <v>45536</v>
      </c>
      <c r="L40" s="135">
        <f t="shared" si="45"/>
        <v>45566</v>
      </c>
      <c r="M40" s="135">
        <f t="shared" si="45"/>
        <v>45597</v>
      </c>
      <c r="N40" s="135">
        <f t="shared" si="45"/>
        <v>45627</v>
      </c>
      <c r="O40" s="135">
        <f t="shared" si="45"/>
        <v>45658</v>
      </c>
      <c r="P40" s="135">
        <f t="shared" si="45"/>
        <v>45689</v>
      </c>
      <c r="Q40" s="135">
        <f t="shared" si="45"/>
        <v>45717</v>
      </c>
      <c r="R40" s="135">
        <f t="shared" si="45"/>
        <v>45748</v>
      </c>
      <c r="S40" s="135">
        <f t="shared" si="45"/>
        <v>45778</v>
      </c>
      <c r="T40" s="135">
        <f t="shared" si="45"/>
        <v>45809</v>
      </c>
      <c r="U40" s="135">
        <f t="shared" si="45"/>
        <v>45839</v>
      </c>
      <c r="V40" s="135">
        <f t="shared" si="45"/>
        <v>45870</v>
      </c>
      <c r="W40" s="135">
        <f t="shared" si="45"/>
        <v>45901</v>
      </c>
      <c r="X40" s="135">
        <f t="shared" si="45"/>
        <v>45931</v>
      </c>
      <c r="Y40" s="135">
        <f t="shared" si="45"/>
        <v>45962</v>
      </c>
      <c r="Z40" s="135">
        <f t="shared" si="45"/>
        <v>45992</v>
      </c>
      <c r="AA40" s="135">
        <f t="shared" si="45"/>
        <v>46023</v>
      </c>
      <c r="AB40" s="135">
        <f t="shared" si="45"/>
        <v>46054</v>
      </c>
      <c r="AC40" s="135">
        <f t="shared" si="45"/>
        <v>46082</v>
      </c>
      <c r="AD40" s="135">
        <f t="shared" si="45"/>
        <v>46113</v>
      </c>
      <c r="AE40" s="135">
        <f t="shared" si="45"/>
        <v>46143</v>
      </c>
      <c r="AF40" s="135">
        <f t="shared" si="45"/>
        <v>46174</v>
      </c>
      <c r="AG40" s="135">
        <f t="shared" si="45"/>
        <v>46204</v>
      </c>
      <c r="AH40" s="135">
        <f t="shared" si="45"/>
        <v>46235</v>
      </c>
      <c r="AI40" s="135">
        <f t="shared" si="45"/>
        <v>46266</v>
      </c>
      <c r="AJ40" s="135">
        <f t="shared" si="45"/>
        <v>46296</v>
      </c>
      <c r="AK40" s="135">
        <f t="shared" si="45"/>
        <v>46327</v>
      </c>
      <c r="AL40" s="135">
        <f t="shared" si="45"/>
        <v>46357</v>
      </c>
      <c r="AM40" s="135">
        <f t="shared" si="45"/>
        <v>46388</v>
      </c>
    </row>
    <row r="41" spans="1:39" ht="15" customHeight="1" x14ac:dyDescent="0.25">
      <c r="A41" s="621"/>
      <c r="B41" s="11" t="str">
        <f t="shared" ref="B41:B55" si="46">B23</f>
        <v>Air Comp</v>
      </c>
      <c r="C41" s="3">
        <v>0</v>
      </c>
      <c r="D41" s="3">
        <v>0</v>
      </c>
      <c r="E41" s="3">
        <v>0</v>
      </c>
      <c r="F41" s="3">
        <v>0</v>
      </c>
      <c r="G41" s="3">
        <f>F41</f>
        <v>0</v>
      </c>
      <c r="H41" s="3">
        <f t="shared" ref="H41:AM41" si="47">G41</f>
        <v>0</v>
      </c>
      <c r="I41" s="3">
        <f t="shared" si="47"/>
        <v>0</v>
      </c>
      <c r="J41" s="3">
        <f t="shared" si="47"/>
        <v>0</v>
      </c>
      <c r="K41" s="3">
        <f t="shared" si="47"/>
        <v>0</v>
      </c>
      <c r="L41" s="3">
        <f t="shared" si="47"/>
        <v>0</v>
      </c>
      <c r="M41" s="3">
        <f t="shared" si="47"/>
        <v>0</v>
      </c>
      <c r="N41" s="3">
        <f t="shared" si="47"/>
        <v>0</v>
      </c>
      <c r="O41" s="3">
        <f t="shared" si="47"/>
        <v>0</v>
      </c>
      <c r="P41" s="3">
        <f t="shared" si="47"/>
        <v>0</v>
      </c>
      <c r="Q41" s="3">
        <f t="shared" si="47"/>
        <v>0</v>
      </c>
      <c r="R41" s="3">
        <f t="shared" si="47"/>
        <v>0</v>
      </c>
      <c r="S41" s="3">
        <f t="shared" si="47"/>
        <v>0</v>
      </c>
      <c r="T41" s="420">
        <v>0</v>
      </c>
      <c r="U41" s="3">
        <f t="shared" si="47"/>
        <v>0</v>
      </c>
      <c r="V41" s="3">
        <f t="shared" si="47"/>
        <v>0</v>
      </c>
      <c r="W41" s="3">
        <f t="shared" si="47"/>
        <v>0</v>
      </c>
      <c r="X41" s="3">
        <f t="shared" si="47"/>
        <v>0</v>
      </c>
      <c r="Y41" s="3">
        <f t="shared" si="47"/>
        <v>0</v>
      </c>
      <c r="Z41" s="3">
        <f t="shared" si="47"/>
        <v>0</v>
      </c>
      <c r="AA41" s="3">
        <f t="shared" si="47"/>
        <v>0</v>
      </c>
      <c r="AB41" s="3">
        <f t="shared" si="47"/>
        <v>0</v>
      </c>
      <c r="AC41" s="3">
        <f t="shared" si="47"/>
        <v>0</v>
      </c>
      <c r="AD41" s="3">
        <f t="shared" si="47"/>
        <v>0</v>
      </c>
      <c r="AE41" s="3">
        <f t="shared" si="47"/>
        <v>0</v>
      </c>
      <c r="AF41" s="3">
        <f t="shared" si="47"/>
        <v>0</v>
      </c>
      <c r="AG41" s="3">
        <f t="shared" si="47"/>
        <v>0</v>
      </c>
      <c r="AH41" s="3">
        <f t="shared" si="47"/>
        <v>0</v>
      </c>
      <c r="AI41" s="3">
        <f t="shared" si="47"/>
        <v>0</v>
      </c>
      <c r="AJ41" s="3">
        <f t="shared" si="47"/>
        <v>0</v>
      </c>
      <c r="AK41" s="3">
        <f t="shared" si="47"/>
        <v>0</v>
      </c>
      <c r="AL41" s="3">
        <f t="shared" si="47"/>
        <v>0</v>
      </c>
      <c r="AM41" s="3">
        <f t="shared" si="47"/>
        <v>0</v>
      </c>
    </row>
    <row r="42" spans="1:39" x14ac:dyDescent="0.25">
      <c r="A42" s="621"/>
      <c r="B42" s="12" t="str">
        <f t="shared" si="46"/>
        <v>Building Shell</v>
      </c>
      <c r="C42" s="3">
        <v>0</v>
      </c>
      <c r="D42" s="3">
        <v>0</v>
      </c>
      <c r="E42" s="3">
        <v>0</v>
      </c>
      <c r="F42" s="3">
        <v>0</v>
      </c>
      <c r="G42" s="3">
        <f t="shared" ref="G42:AM42" si="48">F42</f>
        <v>0</v>
      </c>
      <c r="H42" s="3">
        <f t="shared" si="48"/>
        <v>0</v>
      </c>
      <c r="I42" s="3">
        <f t="shared" si="48"/>
        <v>0</v>
      </c>
      <c r="J42" s="3">
        <f t="shared" si="48"/>
        <v>0</v>
      </c>
      <c r="K42" s="3">
        <f t="shared" si="48"/>
        <v>0</v>
      </c>
      <c r="L42" s="3">
        <f t="shared" si="48"/>
        <v>0</v>
      </c>
      <c r="M42" s="3">
        <f t="shared" si="48"/>
        <v>0</v>
      </c>
      <c r="N42" s="3">
        <f t="shared" si="48"/>
        <v>0</v>
      </c>
      <c r="O42" s="3">
        <f t="shared" si="48"/>
        <v>0</v>
      </c>
      <c r="P42" s="3">
        <f t="shared" si="48"/>
        <v>0</v>
      </c>
      <c r="Q42" s="3">
        <f t="shared" si="48"/>
        <v>0</v>
      </c>
      <c r="R42" s="3">
        <f t="shared" si="48"/>
        <v>0</v>
      </c>
      <c r="S42" s="3">
        <f t="shared" si="48"/>
        <v>0</v>
      </c>
      <c r="T42" s="420">
        <v>51565</v>
      </c>
      <c r="U42" s="3">
        <f t="shared" si="48"/>
        <v>51565</v>
      </c>
      <c r="V42" s="3">
        <f t="shared" si="48"/>
        <v>51565</v>
      </c>
      <c r="W42" s="3">
        <f t="shared" si="48"/>
        <v>51565</v>
      </c>
      <c r="X42" s="3">
        <f t="shared" si="48"/>
        <v>51565</v>
      </c>
      <c r="Y42" s="3">
        <f t="shared" si="48"/>
        <v>51565</v>
      </c>
      <c r="Z42" s="3">
        <f t="shared" si="48"/>
        <v>51565</v>
      </c>
      <c r="AA42" s="3">
        <f t="shared" si="48"/>
        <v>51565</v>
      </c>
      <c r="AB42" s="3">
        <f t="shared" si="48"/>
        <v>51565</v>
      </c>
      <c r="AC42" s="3">
        <f t="shared" si="48"/>
        <v>51565</v>
      </c>
      <c r="AD42" s="3">
        <f t="shared" si="48"/>
        <v>51565</v>
      </c>
      <c r="AE42" s="3">
        <f t="shared" si="48"/>
        <v>51565</v>
      </c>
      <c r="AF42" s="3">
        <f t="shared" si="48"/>
        <v>51565</v>
      </c>
      <c r="AG42" s="3">
        <f t="shared" si="48"/>
        <v>51565</v>
      </c>
      <c r="AH42" s="3">
        <f t="shared" si="48"/>
        <v>51565</v>
      </c>
      <c r="AI42" s="3">
        <f t="shared" si="48"/>
        <v>51565</v>
      </c>
      <c r="AJ42" s="3">
        <f t="shared" si="48"/>
        <v>51565</v>
      </c>
      <c r="AK42" s="3">
        <f t="shared" si="48"/>
        <v>51565</v>
      </c>
      <c r="AL42" s="3">
        <f t="shared" si="48"/>
        <v>51565</v>
      </c>
      <c r="AM42" s="3">
        <f t="shared" si="48"/>
        <v>51565</v>
      </c>
    </row>
    <row r="43" spans="1:39" x14ac:dyDescent="0.25">
      <c r="A43" s="621"/>
      <c r="B43" s="11" t="str">
        <f t="shared" si="46"/>
        <v>Cooking</v>
      </c>
      <c r="C43" s="3">
        <v>0</v>
      </c>
      <c r="D43" s="3">
        <v>0</v>
      </c>
      <c r="E43" s="3">
        <v>0</v>
      </c>
      <c r="F43" s="3">
        <v>0</v>
      </c>
      <c r="G43" s="3">
        <f t="shared" ref="G43:AM43" si="49">F43</f>
        <v>0</v>
      </c>
      <c r="H43" s="3">
        <f t="shared" si="49"/>
        <v>0</v>
      </c>
      <c r="I43" s="3">
        <f t="shared" si="49"/>
        <v>0</v>
      </c>
      <c r="J43" s="3">
        <f t="shared" si="49"/>
        <v>0</v>
      </c>
      <c r="K43" s="3">
        <f t="shared" si="49"/>
        <v>0</v>
      </c>
      <c r="L43" s="3">
        <f t="shared" si="49"/>
        <v>0</v>
      </c>
      <c r="M43" s="3">
        <f t="shared" si="49"/>
        <v>0</v>
      </c>
      <c r="N43" s="3">
        <f t="shared" si="49"/>
        <v>0</v>
      </c>
      <c r="O43" s="3">
        <f t="shared" si="49"/>
        <v>0</v>
      </c>
      <c r="P43" s="3">
        <f t="shared" si="49"/>
        <v>0</v>
      </c>
      <c r="Q43" s="3">
        <f t="shared" si="49"/>
        <v>0</v>
      </c>
      <c r="R43" s="3">
        <f t="shared" si="49"/>
        <v>0</v>
      </c>
      <c r="S43" s="3">
        <f t="shared" si="49"/>
        <v>0</v>
      </c>
      <c r="T43" s="420">
        <v>46167</v>
      </c>
      <c r="U43" s="3">
        <f t="shared" si="49"/>
        <v>46167</v>
      </c>
      <c r="V43" s="3">
        <f t="shared" si="49"/>
        <v>46167</v>
      </c>
      <c r="W43" s="3">
        <f t="shared" si="49"/>
        <v>46167</v>
      </c>
      <c r="X43" s="3">
        <f t="shared" si="49"/>
        <v>46167</v>
      </c>
      <c r="Y43" s="3">
        <f t="shared" si="49"/>
        <v>46167</v>
      </c>
      <c r="Z43" s="3">
        <f t="shared" si="49"/>
        <v>46167</v>
      </c>
      <c r="AA43" s="3">
        <f t="shared" si="49"/>
        <v>46167</v>
      </c>
      <c r="AB43" s="3">
        <f t="shared" si="49"/>
        <v>46167</v>
      </c>
      <c r="AC43" s="3">
        <f t="shared" si="49"/>
        <v>46167</v>
      </c>
      <c r="AD43" s="3">
        <f t="shared" si="49"/>
        <v>46167</v>
      </c>
      <c r="AE43" s="3">
        <f t="shared" si="49"/>
        <v>46167</v>
      </c>
      <c r="AF43" s="3">
        <f t="shared" si="49"/>
        <v>46167</v>
      </c>
      <c r="AG43" s="3">
        <f t="shared" si="49"/>
        <v>46167</v>
      </c>
      <c r="AH43" s="3">
        <f t="shared" si="49"/>
        <v>46167</v>
      </c>
      <c r="AI43" s="3">
        <f t="shared" si="49"/>
        <v>46167</v>
      </c>
      <c r="AJ43" s="3">
        <f t="shared" si="49"/>
        <v>46167</v>
      </c>
      <c r="AK43" s="3">
        <f t="shared" si="49"/>
        <v>46167</v>
      </c>
      <c r="AL43" s="3">
        <f t="shared" si="49"/>
        <v>46167</v>
      </c>
      <c r="AM43" s="3">
        <f t="shared" si="49"/>
        <v>46167</v>
      </c>
    </row>
    <row r="44" spans="1:39" x14ac:dyDescent="0.25">
      <c r="A44" s="621"/>
      <c r="B44" s="11" t="str">
        <f t="shared" si="46"/>
        <v>Cooling</v>
      </c>
      <c r="C44" s="3">
        <v>0</v>
      </c>
      <c r="D44" s="3">
        <v>0</v>
      </c>
      <c r="E44" s="3">
        <v>0</v>
      </c>
      <c r="F44" s="3">
        <v>0</v>
      </c>
      <c r="G44" s="3">
        <f t="shared" ref="G44:AM44" si="50">F44</f>
        <v>0</v>
      </c>
      <c r="H44" s="3">
        <f t="shared" si="50"/>
        <v>0</v>
      </c>
      <c r="I44" s="3">
        <f t="shared" si="50"/>
        <v>0</v>
      </c>
      <c r="J44" s="3">
        <f t="shared" si="50"/>
        <v>0</v>
      </c>
      <c r="K44" s="3">
        <f t="shared" si="50"/>
        <v>0</v>
      </c>
      <c r="L44" s="3">
        <f t="shared" si="50"/>
        <v>0</v>
      </c>
      <c r="M44" s="3">
        <f t="shared" si="50"/>
        <v>0</v>
      </c>
      <c r="N44" s="3">
        <f t="shared" si="50"/>
        <v>0</v>
      </c>
      <c r="O44" s="3">
        <f t="shared" si="50"/>
        <v>0</v>
      </c>
      <c r="P44" s="3">
        <f t="shared" si="50"/>
        <v>0</v>
      </c>
      <c r="Q44" s="3">
        <f t="shared" si="50"/>
        <v>0</v>
      </c>
      <c r="R44" s="3">
        <f t="shared" si="50"/>
        <v>0</v>
      </c>
      <c r="S44" s="3">
        <f t="shared" si="50"/>
        <v>0</v>
      </c>
      <c r="T44" s="420">
        <v>1389534.48</v>
      </c>
      <c r="U44" s="3">
        <f t="shared" si="50"/>
        <v>1389534.48</v>
      </c>
      <c r="V44" s="3">
        <f t="shared" si="50"/>
        <v>1389534.48</v>
      </c>
      <c r="W44" s="3">
        <f t="shared" si="50"/>
        <v>1389534.48</v>
      </c>
      <c r="X44" s="3">
        <f t="shared" si="50"/>
        <v>1389534.48</v>
      </c>
      <c r="Y44" s="3">
        <f t="shared" si="50"/>
        <v>1389534.48</v>
      </c>
      <c r="Z44" s="3">
        <f t="shared" si="50"/>
        <v>1389534.48</v>
      </c>
      <c r="AA44" s="3">
        <f t="shared" si="50"/>
        <v>1389534.48</v>
      </c>
      <c r="AB44" s="3">
        <f t="shared" si="50"/>
        <v>1389534.48</v>
      </c>
      <c r="AC44" s="3">
        <f t="shared" si="50"/>
        <v>1389534.48</v>
      </c>
      <c r="AD44" s="3">
        <f t="shared" si="50"/>
        <v>1389534.48</v>
      </c>
      <c r="AE44" s="3">
        <f t="shared" si="50"/>
        <v>1389534.48</v>
      </c>
      <c r="AF44" s="3">
        <f t="shared" si="50"/>
        <v>1389534.48</v>
      </c>
      <c r="AG44" s="3">
        <f t="shared" si="50"/>
        <v>1389534.48</v>
      </c>
      <c r="AH44" s="3">
        <f t="shared" si="50"/>
        <v>1389534.48</v>
      </c>
      <c r="AI44" s="3">
        <f t="shared" si="50"/>
        <v>1389534.48</v>
      </c>
      <c r="AJ44" s="3">
        <f t="shared" si="50"/>
        <v>1389534.48</v>
      </c>
      <c r="AK44" s="3">
        <f t="shared" si="50"/>
        <v>1389534.48</v>
      </c>
      <c r="AL44" s="3">
        <f t="shared" si="50"/>
        <v>1389534.48</v>
      </c>
      <c r="AM44" s="3">
        <f t="shared" si="50"/>
        <v>1389534.48</v>
      </c>
    </row>
    <row r="45" spans="1:39" x14ac:dyDescent="0.25">
      <c r="A45" s="621"/>
      <c r="B45" s="12" t="str">
        <f t="shared" si="46"/>
        <v>Ext Lighting</v>
      </c>
      <c r="C45" s="3">
        <v>0</v>
      </c>
      <c r="D45" s="3">
        <v>0</v>
      </c>
      <c r="E45" s="3">
        <v>0</v>
      </c>
      <c r="F45" s="3">
        <v>0</v>
      </c>
      <c r="G45" s="3">
        <f t="shared" ref="G45:AM45" si="51">F45</f>
        <v>0</v>
      </c>
      <c r="H45" s="3">
        <f t="shared" si="51"/>
        <v>0</v>
      </c>
      <c r="I45" s="3">
        <f t="shared" si="51"/>
        <v>0</v>
      </c>
      <c r="J45" s="3">
        <f t="shared" si="51"/>
        <v>0</v>
      </c>
      <c r="K45" s="3">
        <f t="shared" si="51"/>
        <v>0</v>
      </c>
      <c r="L45" s="3">
        <f t="shared" si="51"/>
        <v>0</v>
      </c>
      <c r="M45" s="3">
        <f t="shared" si="51"/>
        <v>0</v>
      </c>
      <c r="N45" s="3">
        <f t="shared" si="51"/>
        <v>0</v>
      </c>
      <c r="O45" s="3">
        <f t="shared" si="51"/>
        <v>0</v>
      </c>
      <c r="P45" s="3">
        <f t="shared" si="51"/>
        <v>0</v>
      </c>
      <c r="Q45" s="3">
        <f t="shared" si="51"/>
        <v>0</v>
      </c>
      <c r="R45" s="3">
        <f t="shared" si="51"/>
        <v>0</v>
      </c>
      <c r="S45" s="3">
        <f t="shared" si="51"/>
        <v>0</v>
      </c>
      <c r="T45" s="420">
        <v>0</v>
      </c>
      <c r="U45" s="3">
        <f t="shared" si="51"/>
        <v>0</v>
      </c>
      <c r="V45" s="3">
        <f t="shared" si="51"/>
        <v>0</v>
      </c>
      <c r="W45" s="3">
        <f t="shared" si="51"/>
        <v>0</v>
      </c>
      <c r="X45" s="3">
        <f t="shared" si="51"/>
        <v>0</v>
      </c>
      <c r="Y45" s="3">
        <f t="shared" si="51"/>
        <v>0</v>
      </c>
      <c r="Z45" s="3">
        <f t="shared" si="51"/>
        <v>0</v>
      </c>
      <c r="AA45" s="3">
        <f t="shared" si="51"/>
        <v>0</v>
      </c>
      <c r="AB45" s="3">
        <f t="shared" si="51"/>
        <v>0</v>
      </c>
      <c r="AC45" s="3">
        <f t="shared" si="51"/>
        <v>0</v>
      </c>
      <c r="AD45" s="3">
        <f t="shared" si="51"/>
        <v>0</v>
      </c>
      <c r="AE45" s="3">
        <f t="shared" si="51"/>
        <v>0</v>
      </c>
      <c r="AF45" s="3">
        <f t="shared" si="51"/>
        <v>0</v>
      </c>
      <c r="AG45" s="3">
        <f t="shared" si="51"/>
        <v>0</v>
      </c>
      <c r="AH45" s="3">
        <f t="shared" si="51"/>
        <v>0</v>
      </c>
      <c r="AI45" s="3">
        <f t="shared" si="51"/>
        <v>0</v>
      </c>
      <c r="AJ45" s="3">
        <f t="shared" si="51"/>
        <v>0</v>
      </c>
      <c r="AK45" s="3">
        <f t="shared" si="51"/>
        <v>0</v>
      </c>
      <c r="AL45" s="3">
        <f t="shared" si="51"/>
        <v>0</v>
      </c>
      <c r="AM45" s="3">
        <f t="shared" si="51"/>
        <v>0</v>
      </c>
    </row>
    <row r="46" spans="1:39" x14ac:dyDescent="0.25">
      <c r="A46" s="621"/>
      <c r="B46" s="11" t="str">
        <f t="shared" si="46"/>
        <v>Heating</v>
      </c>
      <c r="C46" s="3">
        <v>0</v>
      </c>
      <c r="D46" s="3">
        <v>0</v>
      </c>
      <c r="E46" s="3">
        <v>0</v>
      </c>
      <c r="F46" s="3">
        <v>0</v>
      </c>
      <c r="G46" s="3">
        <f t="shared" ref="G46:AM46" si="52">F46</f>
        <v>0</v>
      </c>
      <c r="H46" s="3">
        <f t="shared" si="52"/>
        <v>0</v>
      </c>
      <c r="I46" s="3">
        <f t="shared" si="52"/>
        <v>0</v>
      </c>
      <c r="J46" s="3">
        <f t="shared" si="52"/>
        <v>0</v>
      </c>
      <c r="K46" s="3">
        <f t="shared" si="52"/>
        <v>0</v>
      </c>
      <c r="L46" s="3">
        <f t="shared" si="52"/>
        <v>0</v>
      </c>
      <c r="M46" s="3">
        <f t="shared" si="52"/>
        <v>0</v>
      </c>
      <c r="N46" s="3">
        <f t="shared" si="52"/>
        <v>0</v>
      </c>
      <c r="O46" s="3">
        <f t="shared" si="52"/>
        <v>0</v>
      </c>
      <c r="P46" s="3">
        <f t="shared" si="52"/>
        <v>0</v>
      </c>
      <c r="Q46" s="3">
        <f t="shared" si="52"/>
        <v>0</v>
      </c>
      <c r="R46" s="3">
        <f t="shared" si="52"/>
        <v>0</v>
      </c>
      <c r="S46" s="3">
        <f t="shared" si="52"/>
        <v>0</v>
      </c>
      <c r="T46" s="420">
        <v>2.56</v>
      </c>
      <c r="U46" s="3">
        <f t="shared" si="52"/>
        <v>2.56</v>
      </c>
      <c r="V46" s="3">
        <f t="shared" si="52"/>
        <v>2.56</v>
      </c>
      <c r="W46" s="3">
        <f t="shared" si="52"/>
        <v>2.56</v>
      </c>
      <c r="X46" s="3">
        <f t="shared" si="52"/>
        <v>2.56</v>
      </c>
      <c r="Y46" s="3">
        <f t="shared" si="52"/>
        <v>2.56</v>
      </c>
      <c r="Z46" s="3">
        <f t="shared" si="52"/>
        <v>2.56</v>
      </c>
      <c r="AA46" s="3">
        <f t="shared" si="52"/>
        <v>2.56</v>
      </c>
      <c r="AB46" s="3">
        <f t="shared" si="52"/>
        <v>2.56</v>
      </c>
      <c r="AC46" s="3">
        <f t="shared" si="52"/>
        <v>2.56</v>
      </c>
      <c r="AD46" s="3">
        <f t="shared" si="52"/>
        <v>2.56</v>
      </c>
      <c r="AE46" s="3">
        <f t="shared" si="52"/>
        <v>2.56</v>
      </c>
      <c r="AF46" s="3">
        <f t="shared" si="52"/>
        <v>2.56</v>
      </c>
      <c r="AG46" s="3">
        <f t="shared" si="52"/>
        <v>2.56</v>
      </c>
      <c r="AH46" s="3">
        <f t="shared" si="52"/>
        <v>2.56</v>
      </c>
      <c r="AI46" s="3">
        <f t="shared" si="52"/>
        <v>2.56</v>
      </c>
      <c r="AJ46" s="3">
        <f t="shared" si="52"/>
        <v>2.56</v>
      </c>
      <c r="AK46" s="3">
        <f t="shared" si="52"/>
        <v>2.56</v>
      </c>
      <c r="AL46" s="3">
        <f t="shared" si="52"/>
        <v>2.56</v>
      </c>
      <c r="AM46" s="3">
        <f t="shared" si="52"/>
        <v>2.56</v>
      </c>
    </row>
    <row r="47" spans="1:39" x14ac:dyDescent="0.25">
      <c r="A47" s="621"/>
      <c r="B47" s="11" t="str">
        <f t="shared" si="46"/>
        <v>HVAC</v>
      </c>
      <c r="C47" s="3">
        <v>0</v>
      </c>
      <c r="D47" s="3">
        <v>0</v>
      </c>
      <c r="E47" s="3">
        <v>0</v>
      </c>
      <c r="F47" s="3">
        <v>0</v>
      </c>
      <c r="G47" s="3">
        <f t="shared" ref="G47:AM47" si="53">F47</f>
        <v>0</v>
      </c>
      <c r="H47" s="3">
        <f t="shared" si="53"/>
        <v>0</v>
      </c>
      <c r="I47" s="3">
        <f t="shared" si="53"/>
        <v>0</v>
      </c>
      <c r="J47" s="3">
        <f t="shared" si="53"/>
        <v>0</v>
      </c>
      <c r="K47" s="3">
        <f t="shared" si="53"/>
        <v>0</v>
      </c>
      <c r="L47" s="3">
        <f t="shared" si="53"/>
        <v>0</v>
      </c>
      <c r="M47" s="3">
        <f t="shared" si="53"/>
        <v>0</v>
      </c>
      <c r="N47" s="3">
        <f t="shared" si="53"/>
        <v>0</v>
      </c>
      <c r="O47" s="3">
        <f t="shared" si="53"/>
        <v>0</v>
      </c>
      <c r="P47" s="3">
        <f t="shared" si="53"/>
        <v>0</v>
      </c>
      <c r="Q47" s="3">
        <f t="shared" si="53"/>
        <v>0</v>
      </c>
      <c r="R47" s="3">
        <f t="shared" si="53"/>
        <v>0</v>
      </c>
      <c r="S47" s="3">
        <f t="shared" si="53"/>
        <v>0</v>
      </c>
      <c r="T47" s="420">
        <v>742809</v>
      </c>
      <c r="U47" s="3">
        <f t="shared" si="53"/>
        <v>742809</v>
      </c>
      <c r="V47" s="3">
        <f t="shared" si="53"/>
        <v>742809</v>
      </c>
      <c r="W47" s="3">
        <f t="shared" si="53"/>
        <v>742809</v>
      </c>
      <c r="X47" s="3">
        <f t="shared" si="53"/>
        <v>742809</v>
      </c>
      <c r="Y47" s="3">
        <f t="shared" si="53"/>
        <v>742809</v>
      </c>
      <c r="Z47" s="3">
        <f t="shared" si="53"/>
        <v>742809</v>
      </c>
      <c r="AA47" s="3">
        <f t="shared" si="53"/>
        <v>742809</v>
      </c>
      <c r="AB47" s="3">
        <f t="shared" si="53"/>
        <v>742809</v>
      </c>
      <c r="AC47" s="3">
        <f t="shared" si="53"/>
        <v>742809</v>
      </c>
      <c r="AD47" s="3">
        <f t="shared" si="53"/>
        <v>742809</v>
      </c>
      <c r="AE47" s="3">
        <f t="shared" si="53"/>
        <v>742809</v>
      </c>
      <c r="AF47" s="3">
        <f t="shared" si="53"/>
        <v>742809</v>
      </c>
      <c r="AG47" s="3">
        <f t="shared" si="53"/>
        <v>742809</v>
      </c>
      <c r="AH47" s="3">
        <f t="shared" si="53"/>
        <v>742809</v>
      </c>
      <c r="AI47" s="3">
        <f t="shared" si="53"/>
        <v>742809</v>
      </c>
      <c r="AJ47" s="3">
        <f t="shared" si="53"/>
        <v>742809</v>
      </c>
      <c r="AK47" s="3">
        <f t="shared" si="53"/>
        <v>742809</v>
      </c>
      <c r="AL47" s="3">
        <f t="shared" si="53"/>
        <v>742809</v>
      </c>
      <c r="AM47" s="3">
        <f t="shared" si="53"/>
        <v>742809</v>
      </c>
    </row>
    <row r="48" spans="1:39" x14ac:dyDescent="0.25">
      <c r="A48" s="621"/>
      <c r="B48" s="11" t="str">
        <f t="shared" si="46"/>
        <v>Lighting</v>
      </c>
      <c r="C48" s="3">
        <v>0</v>
      </c>
      <c r="D48" s="3">
        <v>0</v>
      </c>
      <c r="E48" s="3">
        <v>0</v>
      </c>
      <c r="F48" s="3">
        <v>0</v>
      </c>
      <c r="G48" s="3">
        <f t="shared" ref="G48:AM48" si="54">F48</f>
        <v>0</v>
      </c>
      <c r="H48" s="3">
        <f t="shared" si="54"/>
        <v>0</v>
      </c>
      <c r="I48" s="3">
        <f t="shared" si="54"/>
        <v>0</v>
      </c>
      <c r="J48" s="3">
        <f t="shared" si="54"/>
        <v>0</v>
      </c>
      <c r="K48" s="3">
        <f t="shared" si="54"/>
        <v>0</v>
      </c>
      <c r="L48" s="3">
        <f t="shared" si="54"/>
        <v>0</v>
      </c>
      <c r="M48" s="3">
        <f t="shared" si="54"/>
        <v>0</v>
      </c>
      <c r="N48" s="3">
        <f t="shared" si="54"/>
        <v>0</v>
      </c>
      <c r="O48" s="3">
        <f t="shared" si="54"/>
        <v>0</v>
      </c>
      <c r="P48" s="3">
        <f t="shared" si="54"/>
        <v>0</v>
      </c>
      <c r="Q48" s="3">
        <f t="shared" si="54"/>
        <v>0</v>
      </c>
      <c r="R48" s="3">
        <f t="shared" si="54"/>
        <v>0</v>
      </c>
      <c r="S48" s="3">
        <f t="shared" si="54"/>
        <v>0</v>
      </c>
      <c r="T48" s="420">
        <v>11620210.110000001</v>
      </c>
      <c r="U48" s="3">
        <f t="shared" si="54"/>
        <v>11620210.110000001</v>
      </c>
      <c r="V48" s="3">
        <f t="shared" si="54"/>
        <v>11620210.110000001</v>
      </c>
      <c r="W48" s="3">
        <f t="shared" si="54"/>
        <v>11620210.110000001</v>
      </c>
      <c r="X48" s="3">
        <f t="shared" si="54"/>
        <v>11620210.110000001</v>
      </c>
      <c r="Y48" s="3">
        <f t="shared" si="54"/>
        <v>11620210.110000001</v>
      </c>
      <c r="Z48" s="3">
        <f t="shared" si="54"/>
        <v>11620210.110000001</v>
      </c>
      <c r="AA48" s="3">
        <f t="shared" si="54"/>
        <v>11620210.110000001</v>
      </c>
      <c r="AB48" s="3">
        <f t="shared" si="54"/>
        <v>11620210.110000001</v>
      </c>
      <c r="AC48" s="3">
        <f t="shared" si="54"/>
        <v>11620210.110000001</v>
      </c>
      <c r="AD48" s="3">
        <f t="shared" si="54"/>
        <v>11620210.110000001</v>
      </c>
      <c r="AE48" s="3">
        <f t="shared" si="54"/>
        <v>11620210.110000001</v>
      </c>
      <c r="AF48" s="3">
        <f t="shared" si="54"/>
        <v>11620210.110000001</v>
      </c>
      <c r="AG48" s="3">
        <f t="shared" si="54"/>
        <v>11620210.110000001</v>
      </c>
      <c r="AH48" s="3">
        <f t="shared" si="54"/>
        <v>11620210.110000001</v>
      </c>
      <c r="AI48" s="3">
        <f t="shared" si="54"/>
        <v>11620210.110000001</v>
      </c>
      <c r="AJ48" s="3">
        <f t="shared" si="54"/>
        <v>11620210.110000001</v>
      </c>
      <c r="AK48" s="3">
        <f t="shared" si="54"/>
        <v>11620210.110000001</v>
      </c>
      <c r="AL48" s="3">
        <f t="shared" si="54"/>
        <v>11620210.110000001</v>
      </c>
      <c r="AM48" s="3">
        <f t="shared" si="54"/>
        <v>11620210.110000001</v>
      </c>
    </row>
    <row r="49" spans="1:39" x14ac:dyDescent="0.25">
      <c r="A49" s="621"/>
      <c r="B49" s="11" t="str">
        <f t="shared" si="46"/>
        <v>Miscellaneous</v>
      </c>
      <c r="C49" s="3">
        <v>0</v>
      </c>
      <c r="D49" s="3">
        <v>0</v>
      </c>
      <c r="E49" s="3">
        <v>0</v>
      </c>
      <c r="F49" s="3">
        <v>0</v>
      </c>
      <c r="G49" s="3">
        <f t="shared" ref="G49:AM49" si="55">F49</f>
        <v>0</v>
      </c>
      <c r="H49" s="3">
        <f t="shared" si="55"/>
        <v>0</v>
      </c>
      <c r="I49" s="3">
        <f t="shared" si="55"/>
        <v>0</v>
      </c>
      <c r="J49" s="3">
        <f t="shared" si="55"/>
        <v>0</v>
      </c>
      <c r="K49" s="3">
        <f t="shared" si="55"/>
        <v>0</v>
      </c>
      <c r="L49" s="3">
        <f t="shared" si="55"/>
        <v>0</v>
      </c>
      <c r="M49" s="3">
        <f t="shared" si="55"/>
        <v>0</v>
      </c>
      <c r="N49" s="3">
        <f t="shared" si="55"/>
        <v>0</v>
      </c>
      <c r="O49" s="3">
        <f t="shared" si="55"/>
        <v>0</v>
      </c>
      <c r="P49" s="3">
        <f t="shared" si="55"/>
        <v>0</v>
      </c>
      <c r="Q49" s="3">
        <f t="shared" si="55"/>
        <v>0</v>
      </c>
      <c r="R49" s="3">
        <f t="shared" si="55"/>
        <v>0</v>
      </c>
      <c r="S49" s="3">
        <f t="shared" si="55"/>
        <v>0</v>
      </c>
      <c r="T49" s="420">
        <v>56360</v>
      </c>
      <c r="U49" s="3">
        <f t="shared" si="55"/>
        <v>56360</v>
      </c>
      <c r="V49" s="3">
        <f t="shared" si="55"/>
        <v>56360</v>
      </c>
      <c r="W49" s="3">
        <f t="shared" si="55"/>
        <v>56360</v>
      </c>
      <c r="X49" s="3">
        <f t="shared" si="55"/>
        <v>56360</v>
      </c>
      <c r="Y49" s="3">
        <f t="shared" si="55"/>
        <v>56360</v>
      </c>
      <c r="Z49" s="3">
        <f t="shared" si="55"/>
        <v>56360</v>
      </c>
      <c r="AA49" s="3">
        <f t="shared" si="55"/>
        <v>56360</v>
      </c>
      <c r="AB49" s="3">
        <f t="shared" si="55"/>
        <v>56360</v>
      </c>
      <c r="AC49" s="3">
        <f t="shared" si="55"/>
        <v>56360</v>
      </c>
      <c r="AD49" s="3">
        <f t="shared" si="55"/>
        <v>56360</v>
      </c>
      <c r="AE49" s="3">
        <f t="shared" si="55"/>
        <v>56360</v>
      </c>
      <c r="AF49" s="3">
        <f t="shared" si="55"/>
        <v>56360</v>
      </c>
      <c r="AG49" s="3">
        <f t="shared" si="55"/>
        <v>56360</v>
      </c>
      <c r="AH49" s="3">
        <f t="shared" si="55"/>
        <v>56360</v>
      </c>
      <c r="AI49" s="3">
        <f t="shared" si="55"/>
        <v>56360</v>
      </c>
      <c r="AJ49" s="3">
        <f t="shared" si="55"/>
        <v>56360</v>
      </c>
      <c r="AK49" s="3">
        <f t="shared" si="55"/>
        <v>56360</v>
      </c>
      <c r="AL49" s="3">
        <f t="shared" si="55"/>
        <v>56360</v>
      </c>
      <c r="AM49" s="3">
        <f t="shared" si="55"/>
        <v>56360</v>
      </c>
    </row>
    <row r="50" spans="1:39" ht="15" customHeight="1" x14ac:dyDescent="0.25">
      <c r="A50" s="621"/>
      <c r="B50" s="11" t="str">
        <f t="shared" si="46"/>
        <v>Motors</v>
      </c>
      <c r="C50" s="3">
        <v>0</v>
      </c>
      <c r="D50" s="3">
        <v>0</v>
      </c>
      <c r="E50" s="3">
        <v>0</v>
      </c>
      <c r="F50" s="3">
        <v>0</v>
      </c>
      <c r="G50" s="3">
        <f t="shared" ref="G50:AM50" si="56">F50</f>
        <v>0</v>
      </c>
      <c r="H50" s="3">
        <f t="shared" si="56"/>
        <v>0</v>
      </c>
      <c r="I50" s="3">
        <f t="shared" si="56"/>
        <v>0</v>
      </c>
      <c r="J50" s="3">
        <f t="shared" si="56"/>
        <v>0</v>
      </c>
      <c r="K50" s="3">
        <f t="shared" si="56"/>
        <v>0</v>
      </c>
      <c r="L50" s="3">
        <f t="shared" si="56"/>
        <v>0</v>
      </c>
      <c r="M50" s="3">
        <f t="shared" si="56"/>
        <v>0</v>
      </c>
      <c r="N50" s="3">
        <f t="shared" si="56"/>
        <v>0</v>
      </c>
      <c r="O50" s="3">
        <f t="shared" si="56"/>
        <v>0</v>
      </c>
      <c r="P50" s="3">
        <f t="shared" si="56"/>
        <v>0</v>
      </c>
      <c r="Q50" s="3">
        <f t="shared" si="56"/>
        <v>0</v>
      </c>
      <c r="R50" s="3">
        <f t="shared" si="56"/>
        <v>0</v>
      </c>
      <c r="S50" s="3">
        <f t="shared" si="56"/>
        <v>0</v>
      </c>
      <c r="T50" s="420">
        <v>0</v>
      </c>
      <c r="U50" s="3">
        <f t="shared" si="56"/>
        <v>0</v>
      </c>
      <c r="V50" s="3">
        <f t="shared" si="56"/>
        <v>0</v>
      </c>
      <c r="W50" s="3">
        <f t="shared" si="56"/>
        <v>0</v>
      </c>
      <c r="X50" s="3">
        <f t="shared" si="56"/>
        <v>0</v>
      </c>
      <c r="Y50" s="3">
        <f t="shared" si="56"/>
        <v>0</v>
      </c>
      <c r="Z50" s="3">
        <f t="shared" si="56"/>
        <v>0</v>
      </c>
      <c r="AA50" s="3">
        <f t="shared" si="56"/>
        <v>0</v>
      </c>
      <c r="AB50" s="3">
        <f t="shared" si="56"/>
        <v>0</v>
      </c>
      <c r="AC50" s="3">
        <f t="shared" si="56"/>
        <v>0</v>
      </c>
      <c r="AD50" s="3">
        <f t="shared" si="56"/>
        <v>0</v>
      </c>
      <c r="AE50" s="3">
        <f t="shared" si="56"/>
        <v>0</v>
      </c>
      <c r="AF50" s="3">
        <f t="shared" si="56"/>
        <v>0</v>
      </c>
      <c r="AG50" s="3">
        <f t="shared" si="56"/>
        <v>0</v>
      </c>
      <c r="AH50" s="3">
        <f t="shared" si="56"/>
        <v>0</v>
      </c>
      <c r="AI50" s="3">
        <f t="shared" si="56"/>
        <v>0</v>
      </c>
      <c r="AJ50" s="3">
        <f t="shared" si="56"/>
        <v>0</v>
      </c>
      <c r="AK50" s="3">
        <f t="shared" si="56"/>
        <v>0</v>
      </c>
      <c r="AL50" s="3">
        <f t="shared" si="56"/>
        <v>0</v>
      </c>
      <c r="AM50" s="3">
        <f t="shared" si="56"/>
        <v>0</v>
      </c>
    </row>
    <row r="51" spans="1:39" x14ac:dyDescent="0.25">
      <c r="A51" s="621"/>
      <c r="B51" s="11" t="str">
        <f t="shared" si="46"/>
        <v>Process</v>
      </c>
      <c r="C51" s="3">
        <v>0</v>
      </c>
      <c r="D51" s="3">
        <v>0</v>
      </c>
      <c r="E51" s="3">
        <v>0</v>
      </c>
      <c r="F51" s="3">
        <v>0</v>
      </c>
      <c r="G51" s="3">
        <f t="shared" ref="G51:AM51" si="57">F51</f>
        <v>0</v>
      </c>
      <c r="H51" s="3">
        <f t="shared" si="57"/>
        <v>0</v>
      </c>
      <c r="I51" s="3">
        <f t="shared" si="57"/>
        <v>0</v>
      </c>
      <c r="J51" s="3">
        <f t="shared" si="57"/>
        <v>0</v>
      </c>
      <c r="K51" s="3">
        <f t="shared" si="57"/>
        <v>0</v>
      </c>
      <c r="L51" s="3">
        <f t="shared" si="57"/>
        <v>0</v>
      </c>
      <c r="M51" s="3">
        <f t="shared" si="57"/>
        <v>0</v>
      </c>
      <c r="N51" s="3">
        <f t="shared" si="57"/>
        <v>0</v>
      </c>
      <c r="O51" s="3">
        <f t="shared" si="57"/>
        <v>0</v>
      </c>
      <c r="P51" s="3">
        <f t="shared" si="57"/>
        <v>0</v>
      </c>
      <c r="Q51" s="3">
        <f t="shared" si="57"/>
        <v>0</v>
      </c>
      <c r="R51" s="3">
        <f t="shared" si="57"/>
        <v>0</v>
      </c>
      <c r="S51" s="3">
        <f t="shared" si="57"/>
        <v>0</v>
      </c>
      <c r="T51" s="420">
        <v>0</v>
      </c>
      <c r="U51" s="3">
        <f t="shared" si="57"/>
        <v>0</v>
      </c>
      <c r="V51" s="3">
        <f t="shared" si="57"/>
        <v>0</v>
      </c>
      <c r="W51" s="3">
        <f t="shared" si="57"/>
        <v>0</v>
      </c>
      <c r="X51" s="3">
        <f t="shared" si="57"/>
        <v>0</v>
      </c>
      <c r="Y51" s="3">
        <f t="shared" si="57"/>
        <v>0</v>
      </c>
      <c r="Z51" s="3">
        <f t="shared" si="57"/>
        <v>0</v>
      </c>
      <c r="AA51" s="3">
        <f t="shared" si="57"/>
        <v>0</v>
      </c>
      <c r="AB51" s="3">
        <f t="shared" si="57"/>
        <v>0</v>
      </c>
      <c r="AC51" s="3">
        <f t="shared" si="57"/>
        <v>0</v>
      </c>
      <c r="AD51" s="3">
        <f t="shared" si="57"/>
        <v>0</v>
      </c>
      <c r="AE51" s="3">
        <f t="shared" si="57"/>
        <v>0</v>
      </c>
      <c r="AF51" s="3">
        <f t="shared" si="57"/>
        <v>0</v>
      </c>
      <c r="AG51" s="3">
        <f t="shared" si="57"/>
        <v>0</v>
      </c>
      <c r="AH51" s="3">
        <f t="shared" si="57"/>
        <v>0</v>
      </c>
      <c r="AI51" s="3">
        <f t="shared" si="57"/>
        <v>0</v>
      </c>
      <c r="AJ51" s="3">
        <f t="shared" si="57"/>
        <v>0</v>
      </c>
      <c r="AK51" s="3">
        <f t="shared" si="57"/>
        <v>0</v>
      </c>
      <c r="AL51" s="3">
        <f t="shared" si="57"/>
        <v>0</v>
      </c>
      <c r="AM51" s="3">
        <f t="shared" si="57"/>
        <v>0</v>
      </c>
    </row>
    <row r="52" spans="1:39" x14ac:dyDescent="0.25">
      <c r="A52" s="621"/>
      <c r="B52" s="11" t="str">
        <f t="shared" si="46"/>
        <v>Refrigeration</v>
      </c>
      <c r="C52" s="3">
        <v>0</v>
      </c>
      <c r="D52" s="3">
        <v>0</v>
      </c>
      <c r="E52" s="3">
        <v>0</v>
      </c>
      <c r="F52" s="3">
        <v>0</v>
      </c>
      <c r="G52" s="3">
        <f t="shared" ref="G52:AM52" si="58">F52</f>
        <v>0</v>
      </c>
      <c r="H52" s="3">
        <f t="shared" si="58"/>
        <v>0</v>
      </c>
      <c r="I52" s="3">
        <f t="shared" si="58"/>
        <v>0</v>
      </c>
      <c r="J52" s="3">
        <f t="shared" si="58"/>
        <v>0</v>
      </c>
      <c r="K52" s="3">
        <f t="shared" si="58"/>
        <v>0</v>
      </c>
      <c r="L52" s="3">
        <f t="shared" si="58"/>
        <v>0</v>
      </c>
      <c r="M52" s="3">
        <f t="shared" si="58"/>
        <v>0</v>
      </c>
      <c r="N52" s="3">
        <f t="shared" si="58"/>
        <v>0</v>
      </c>
      <c r="O52" s="3">
        <f t="shared" si="58"/>
        <v>0</v>
      </c>
      <c r="P52" s="3">
        <f t="shared" si="58"/>
        <v>0</v>
      </c>
      <c r="Q52" s="3">
        <f t="shared" si="58"/>
        <v>0</v>
      </c>
      <c r="R52" s="3">
        <f t="shared" si="58"/>
        <v>0</v>
      </c>
      <c r="S52" s="3">
        <f t="shared" si="58"/>
        <v>0</v>
      </c>
      <c r="T52" s="420">
        <v>536124</v>
      </c>
      <c r="U52" s="3">
        <f t="shared" si="58"/>
        <v>536124</v>
      </c>
      <c r="V52" s="3">
        <f t="shared" si="58"/>
        <v>536124</v>
      </c>
      <c r="W52" s="3">
        <f t="shared" si="58"/>
        <v>536124</v>
      </c>
      <c r="X52" s="3">
        <f t="shared" si="58"/>
        <v>536124</v>
      </c>
      <c r="Y52" s="3">
        <f t="shared" si="58"/>
        <v>536124</v>
      </c>
      <c r="Z52" s="3">
        <f t="shared" si="58"/>
        <v>536124</v>
      </c>
      <c r="AA52" s="3">
        <f t="shared" si="58"/>
        <v>536124</v>
      </c>
      <c r="AB52" s="3">
        <f t="shared" si="58"/>
        <v>536124</v>
      </c>
      <c r="AC52" s="3">
        <f t="shared" si="58"/>
        <v>536124</v>
      </c>
      <c r="AD52" s="3">
        <f t="shared" si="58"/>
        <v>536124</v>
      </c>
      <c r="AE52" s="3">
        <f t="shared" si="58"/>
        <v>536124</v>
      </c>
      <c r="AF52" s="3">
        <f t="shared" si="58"/>
        <v>536124</v>
      </c>
      <c r="AG52" s="3">
        <f t="shared" si="58"/>
        <v>536124</v>
      </c>
      <c r="AH52" s="3">
        <f t="shared" si="58"/>
        <v>536124</v>
      </c>
      <c r="AI52" s="3">
        <f t="shared" si="58"/>
        <v>536124</v>
      </c>
      <c r="AJ52" s="3">
        <f t="shared" si="58"/>
        <v>536124</v>
      </c>
      <c r="AK52" s="3">
        <f t="shared" si="58"/>
        <v>536124</v>
      </c>
      <c r="AL52" s="3">
        <f t="shared" si="58"/>
        <v>536124</v>
      </c>
      <c r="AM52" s="3">
        <f t="shared" si="58"/>
        <v>536124</v>
      </c>
    </row>
    <row r="53" spans="1:39" x14ac:dyDescent="0.25">
      <c r="A53" s="621"/>
      <c r="B53" s="11" t="str">
        <f t="shared" si="46"/>
        <v>Water Heating</v>
      </c>
      <c r="C53" s="3">
        <v>0</v>
      </c>
      <c r="D53" s="3">
        <v>0</v>
      </c>
      <c r="E53" s="3">
        <v>0</v>
      </c>
      <c r="F53" s="3">
        <v>0</v>
      </c>
      <c r="G53" s="3">
        <f t="shared" ref="G53:AM53" si="59">F53</f>
        <v>0</v>
      </c>
      <c r="H53" s="3">
        <f t="shared" si="59"/>
        <v>0</v>
      </c>
      <c r="I53" s="3">
        <f t="shared" si="59"/>
        <v>0</v>
      </c>
      <c r="J53" s="3">
        <f t="shared" si="59"/>
        <v>0</v>
      </c>
      <c r="K53" s="3">
        <f t="shared" si="59"/>
        <v>0</v>
      </c>
      <c r="L53" s="3">
        <f t="shared" si="59"/>
        <v>0</v>
      </c>
      <c r="M53" s="3">
        <f t="shared" si="59"/>
        <v>0</v>
      </c>
      <c r="N53" s="3">
        <f t="shared" si="59"/>
        <v>0</v>
      </c>
      <c r="O53" s="3">
        <f t="shared" si="59"/>
        <v>0</v>
      </c>
      <c r="P53" s="3">
        <f t="shared" si="59"/>
        <v>0</v>
      </c>
      <c r="Q53" s="3">
        <f t="shared" si="59"/>
        <v>0</v>
      </c>
      <c r="R53" s="3">
        <f t="shared" si="59"/>
        <v>0</v>
      </c>
      <c r="S53" s="3">
        <f t="shared" si="59"/>
        <v>0</v>
      </c>
      <c r="T53" s="420">
        <v>0</v>
      </c>
      <c r="U53" s="3">
        <f t="shared" si="59"/>
        <v>0</v>
      </c>
      <c r="V53" s="3">
        <f t="shared" si="59"/>
        <v>0</v>
      </c>
      <c r="W53" s="3">
        <f t="shared" si="59"/>
        <v>0</v>
      </c>
      <c r="X53" s="3">
        <f t="shared" si="59"/>
        <v>0</v>
      </c>
      <c r="Y53" s="3">
        <f t="shared" si="59"/>
        <v>0</v>
      </c>
      <c r="Z53" s="3">
        <f t="shared" si="59"/>
        <v>0</v>
      </c>
      <c r="AA53" s="3">
        <f t="shared" si="59"/>
        <v>0</v>
      </c>
      <c r="AB53" s="3">
        <f t="shared" si="59"/>
        <v>0</v>
      </c>
      <c r="AC53" s="3">
        <f t="shared" si="59"/>
        <v>0</v>
      </c>
      <c r="AD53" s="3">
        <f t="shared" si="59"/>
        <v>0</v>
      </c>
      <c r="AE53" s="3">
        <f t="shared" si="59"/>
        <v>0</v>
      </c>
      <c r="AF53" s="3">
        <f t="shared" si="59"/>
        <v>0</v>
      </c>
      <c r="AG53" s="3">
        <f t="shared" si="59"/>
        <v>0</v>
      </c>
      <c r="AH53" s="3">
        <f t="shared" si="59"/>
        <v>0</v>
      </c>
      <c r="AI53" s="3">
        <f t="shared" si="59"/>
        <v>0</v>
      </c>
      <c r="AJ53" s="3">
        <f t="shared" si="59"/>
        <v>0</v>
      </c>
      <c r="AK53" s="3">
        <f t="shared" si="59"/>
        <v>0</v>
      </c>
      <c r="AL53" s="3">
        <f t="shared" si="59"/>
        <v>0</v>
      </c>
      <c r="AM53" s="3">
        <f t="shared" si="59"/>
        <v>0</v>
      </c>
    </row>
    <row r="54" spans="1:39" ht="15" customHeight="1" x14ac:dyDescent="0.25">
      <c r="A54" s="621"/>
      <c r="B54" s="11" t="str">
        <f t="shared" si="46"/>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3">
      <c r="A55" s="622"/>
      <c r="B55" s="177" t="str">
        <f t="shared" si="46"/>
        <v>Monthly kWh</v>
      </c>
      <c r="C55" s="223">
        <f>SUM(C41:C54)</f>
        <v>0</v>
      </c>
      <c r="D55" s="223">
        <f t="shared" ref="D55:AM55" si="60">SUM(D41:D54)</f>
        <v>0</v>
      </c>
      <c r="E55" s="223">
        <f t="shared" si="60"/>
        <v>0</v>
      </c>
      <c r="F55" s="223">
        <f t="shared" si="60"/>
        <v>0</v>
      </c>
      <c r="G55" s="223">
        <f t="shared" si="60"/>
        <v>0</v>
      </c>
      <c r="H55" s="223">
        <f t="shared" si="60"/>
        <v>0</v>
      </c>
      <c r="I55" s="223">
        <f t="shared" si="60"/>
        <v>0</v>
      </c>
      <c r="J55" s="223">
        <f t="shared" si="60"/>
        <v>0</v>
      </c>
      <c r="K55" s="223">
        <f t="shared" si="60"/>
        <v>0</v>
      </c>
      <c r="L55" s="223">
        <f t="shared" si="60"/>
        <v>0</v>
      </c>
      <c r="M55" s="223">
        <f t="shared" si="60"/>
        <v>0</v>
      </c>
      <c r="N55" s="223">
        <f t="shared" si="60"/>
        <v>0</v>
      </c>
      <c r="O55" s="223">
        <f t="shared" si="60"/>
        <v>0</v>
      </c>
      <c r="P55" s="223">
        <f t="shared" si="60"/>
        <v>0</v>
      </c>
      <c r="Q55" s="223">
        <f t="shared" si="60"/>
        <v>0</v>
      </c>
      <c r="R55" s="223">
        <f t="shared" si="60"/>
        <v>0</v>
      </c>
      <c r="S55" s="223">
        <f t="shared" si="60"/>
        <v>0</v>
      </c>
      <c r="T55" s="223">
        <f t="shared" si="60"/>
        <v>14442772.150000002</v>
      </c>
      <c r="U55" s="223">
        <f t="shared" si="60"/>
        <v>14442772.150000002</v>
      </c>
      <c r="V55" s="223">
        <f t="shared" si="60"/>
        <v>14442772.150000002</v>
      </c>
      <c r="W55" s="223">
        <f t="shared" si="60"/>
        <v>14442772.150000002</v>
      </c>
      <c r="X55" s="223">
        <f t="shared" si="60"/>
        <v>14442772.150000002</v>
      </c>
      <c r="Y55" s="223">
        <f t="shared" si="60"/>
        <v>14442772.150000002</v>
      </c>
      <c r="Z55" s="223">
        <f t="shared" si="60"/>
        <v>14442772.150000002</v>
      </c>
      <c r="AA55" s="223">
        <f t="shared" si="60"/>
        <v>14442772.150000002</v>
      </c>
      <c r="AB55" s="223">
        <f t="shared" si="60"/>
        <v>14442772.150000002</v>
      </c>
      <c r="AC55" s="223">
        <f t="shared" si="60"/>
        <v>14442772.150000002</v>
      </c>
      <c r="AD55" s="223">
        <f t="shared" si="60"/>
        <v>14442772.150000002</v>
      </c>
      <c r="AE55" s="223">
        <f t="shared" si="60"/>
        <v>14442772.150000002</v>
      </c>
      <c r="AF55" s="223">
        <f t="shared" si="60"/>
        <v>14442772.150000002</v>
      </c>
      <c r="AG55" s="223">
        <f t="shared" si="60"/>
        <v>14442772.150000002</v>
      </c>
      <c r="AH55" s="223">
        <f t="shared" si="60"/>
        <v>14442772.150000002</v>
      </c>
      <c r="AI55" s="223">
        <f t="shared" si="60"/>
        <v>14442772.150000002</v>
      </c>
      <c r="AJ55" s="223">
        <f t="shared" si="60"/>
        <v>14442772.150000002</v>
      </c>
      <c r="AK55" s="223">
        <f t="shared" si="60"/>
        <v>14442772.150000002</v>
      </c>
      <c r="AL55" s="223">
        <f t="shared" si="60"/>
        <v>14442772.150000002</v>
      </c>
      <c r="AM55" s="223">
        <f t="shared" si="60"/>
        <v>14442772.150000002</v>
      </c>
    </row>
    <row r="56" spans="1:39" x14ac:dyDescent="0.25">
      <c r="A56" s="8"/>
      <c r="B56" s="241"/>
      <c r="C56" s="9"/>
      <c r="D56" s="241"/>
      <c r="E56" s="9"/>
      <c r="F56" s="241"/>
      <c r="G56" s="241"/>
      <c r="H56" s="9"/>
      <c r="I56" s="241"/>
      <c r="J56" s="241"/>
      <c r="K56" s="9"/>
      <c r="L56" s="241"/>
      <c r="M56" s="241"/>
      <c r="N56" s="9"/>
      <c r="O56" s="241"/>
      <c r="P56" s="241"/>
      <c r="Q56" s="9"/>
      <c r="R56" s="241"/>
      <c r="S56" s="241"/>
      <c r="T56" s="9"/>
      <c r="U56" s="241"/>
      <c r="V56" s="241"/>
      <c r="W56" s="9"/>
      <c r="X56" s="241"/>
      <c r="Y56" s="241"/>
      <c r="Z56" s="9"/>
      <c r="AA56" s="241"/>
      <c r="AB56" s="241"/>
      <c r="AC56" s="9"/>
      <c r="AD56" s="241"/>
      <c r="AE56" s="241"/>
      <c r="AF56" s="9"/>
      <c r="AG56" s="241"/>
      <c r="AH56" s="241"/>
      <c r="AI56" s="9"/>
      <c r="AJ56" s="241"/>
      <c r="AK56" s="241"/>
      <c r="AL56" s="9"/>
      <c r="AM56" s="241"/>
    </row>
    <row r="57" spans="1:39" ht="15.75" thickBot="1" x14ac:dyDescent="0.3">
      <c r="A57" s="194" t="s">
        <v>173</v>
      </c>
      <c r="B57" s="194"/>
      <c r="C57" s="194"/>
      <c r="D57" s="194"/>
      <c r="E57" s="194"/>
      <c r="F57" s="194"/>
      <c r="G57" s="194"/>
      <c r="H57" s="194"/>
      <c r="I57" s="194"/>
      <c r="J57" s="335"/>
      <c r="K57" s="242"/>
      <c r="L57" s="120"/>
      <c r="M57" s="120"/>
      <c r="N57" s="242"/>
      <c r="O57" s="120"/>
      <c r="P57" s="120"/>
      <c r="Q57" s="242"/>
      <c r="R57" s="120"/>
      <c r="S57" s="120"/>
      <c r="T57" s="242"/>
      <c r="U57" s="120"/>
      <c r="V57" s="120"/>
      <c r="W57" s="242"/>
      <c r="X57" s="120"/>
      <c r="Y57" s="120"/>
      <c r="Z57" s="242"/>
      <c r="AA57" s="120"/>
      <c r="AB57" s="120"/>
      <c r="AC57" s="242"/>
      <c r="AD57" s="120"/>
      <c r="AE57" s="120"/>
      <c r="AF57" s="242"/>
      <c r="AG57" s="120"/>
      <c r="AH57" s="120"/>
      <c r="AI57" s="242"/>
      <c r="AJ57" s="120"/>
      <c r="AK57" s="120"/>
      <c r="AL57" s="242"/>
      <c r="AM57" s="120"/>
    </row>
    <row r="58" spans="1:39" ht="16.5" thickBot="1" x14ac:dyDescent="0.3">
      <c r="A58" s="623" t="s">
        <v>16</v>
      </c>
      <c r="B58" s="225" t="s">
        <v>153</v>
      </c>
      <c r="C58" s="135">
        <f>C$4</f>
        <v>45292</v>
      </c>
      <c r="D58" s="135">
        <f t="shared" ref="D58:AM58" si="61">D$4</f>
        <v>45323</v>
      </c>
      <c r="E58" s="135">
        <f t="shared" si="61"/>
        <v>45352</v>
      </c>
      <c r="F58" s="135">
        <f t="shared" si="61"/>
        <v>45383</v>
      </c>
      <c r="G58" s="135">
        <f t="shared" si="61"/>
        <v>45413</v>
      </c>
      <c r="H58" s="135">
        <f t="shared" si="61"/>
        <v>45444</v>
      </c>
      <c r="I58" s="135">
        <f t="shared" si="61"/>
        <v>45474</v>
      </c>
      <c r="J58" s="135">
        <f t="shared" si="61"/>
        <v>45505</v>
      </c>
      <c r="K58" s="135">
        <f t="shared" si="61"/>
        <v>45536</v>
      </c>
      <c r="L58" s="135">
        <f t="shared" si="61"/>
        <v>45566</v>
      </c>
      <c r="M58" s="135">
        <f t="shared" si="61"/>
        <v>45597</v>
      </c>
      <c r="N58" s="135">
        <f t="shared" si="61"/>
        <v>45627</v>
      </c>
      <c r="O58" s="135">
        <f t="shared" si="61"/>
        <v>45658</v>
      </c>
      <c r="P58" s="135">
        <f t="shared" si="61"/>
        <v>45689</v>
      </c>
      <c r="Q58" s="135">
        <f t="shared" si="61"/>
        <v>45717</v>
      </c>
      <c r="R58" s="135">
        <f t="shared" si="61"/>
        <v>45748</v>
      </c>
      <c r="S58" s="135">
        <f t="shared" si="61"/>
        <v>45778</v>
      </c>
      <c r="T58" s="135">
        <f t="shared" si="61"/>
        <v>45809</v>
      </c>
      <c r="U58" s="135">
        <f t="shared" si="61"/>
        <v>45839</v>
      </c>
      <c r="V58" s="135">
        <f t="shared" si="61"/>
        <v>45870</v>
      </c>
      <c r="W58" s="135">
        <f t="shared" si="61"/>
        <v>45901</v>
      </c>
      <c r="X58" s="135">
        <f t="shared" si="61"/>
        <v>45931</v>
      </c>
      <c r="Y58" s="135">
        <f t="shared" si="61"/>
        <v>45962</v>
      </c>
      <c r="Z58" s="135">
        <f t="shared" si="61"/>
        <v>45992</v>
      </c>
      <c r="AA58" s="135">
        <f t="shared" si="61"/>
        <v>46023</v>
      </c>
      <c r="AB58" s="135">
        <f t="shared" si="61"/>
        <v>46054</v>
      </c>
      <c r="AC58" s="135">
        <f t="shared" si="61"/>
        <v>46082</v>
      </c>
      <c r="AD58" s="135">
        <f t="shared" si="61"/>
        <v>46113</v>
      </c>
      <c r="AE58" s="135">
        <f t="shared" si="61"/>
        <v>46143</v>
      </c>
      <c r="AF58" s="135">
        <f t="shared" si="61"/>
        <v>46174</v>
      </c>
      <c r="AG58" s="135">
        <f t="shared" si="61"/>
        <v>46204</v>
      </c>
      <c r="AH58" s="135">
        <f t="shared" si="61"/>
        <v>46235</v>
      </c>
      <c r="AI58" s="135">
        <f t="shared" si="61"/>
        <v>46266</v>
      </c>
      <c r="AJ58" s="135">
        <f t="shared" si="61"/>
        <v>46296</v>
      </c>
      <c r="AK58" s="135">
        <f t="shared" si="61"/>
        <v>46327</v>
      </c>
      <c r="AL58" s="135">
        <f t="shared" si="61"/>
        <v>46357</v>
      </c>
      <c r="AM58" s="135">
        <f t="shared" si="61"/>
        <v>46388</v>
      </c>
    </row>
    <row r="59" spans="1:39" ht="15" customHeight="1" x14ac:dyDescent="0.25">
      <c r="A59" s="624"/>
      <c r="B59" s="13" t="str">
        <f t="shared" ref="B59:B71" si="62">B41</f>
        <v>Air Comp</v>
      </c>
      <c r="C59" s="23">
        <f>((C5*0.5)-C41)*C78*C$93*C$2</f>
        <v>0</v>
      </c>
      <c r="D59" s="23">
        <f>((D5*0.5)+C23-D41)*D78*D$93*D$2</f>
        <v>0</v>
      </c>
      <c r="E59" s="23">
        <f t="shared" ref="E59:I59" si="63">((E5*0.5)+D23-E41)*E78*E$93*E$2</f>
        <v>0</v>
      </c>
      <c r="F59" s="23">
        <f t="shared" si="63"/>
        <v>0</v>
      </c>
      <c r="G59" s="23">
        <f t="shared" si="63"/>
        <v>0</v>
      </c>
      <c r="H59" s="23">
        <f t="shared" si="63"/>
        <v>0</v>
      </c>
      <c r="I59" s="23">
        <f t="shared" si="63"/>
        <v>0</v>
      </c>
      <c r="J59" s="98">
        <f>((J5*0.5)+I23-J41)*J78*J$93*J$2</f>
        <v>0</v>
      </c>
      <c r="K59" s="23">
        <f t="shared" ref="K59:AM59" si="64">((K5*0.5)+J23-K41)*K78*K$93*K$2</f>
        <v>0</v>
      </c>
      <c r="L59" s="23">
        <f t="shared" si="64"/>
        <v>0</v>
      </c>
      <c r="M59" s="23">
        <f t="shared" si="64"/>
        <v>0</v>
      </c>
      <c r="N59" s="23">
        <f t="shared" si="64"/>
        <v>25.872212269328404</v>
      </c>
      <c r="O59" s="23">
        <f t="shared" si="64"/>
        <v>48.257156166725444</v>
      </c>
      <c r="P59" s="23">
        <f t="shared" si="64"/>
        <v>42.861121875305528</v>
      </c>
      <c r="Q59" s="23">
        <f t="shared" si="64"/>
        <v>49.677604735456725</v>
      </c>
      <c r="R59" s="23">
        <f t="shared" si="64"/>
        <v>52.10991078140475</v>
      </c>
      <c r="S59" s="23">
        <f t="shared" si="64"/>
        <v>58.313152596017765</v>
      </c>
      <c r="T59" s="23">
        <f t="shared" si="64"/>
        <v>92.571321006347958</v>
      </c>
      <c r="U59" s="23">
        <f t="shared" si="64"/>
        <v>94.946710473966164</v>
      </c>
      <c r="V59" s="23">
        <f t="shared" si="64"/>
        <v>95.059609212921401</v>
      </c>
      <c r="W59" s="23">
        <f t="shared" si="64"/>
        <v>93.155007486746541</v>
      </c>
      <c r="X59" s="23">
        <f t="shared" si="64"/>
        <v>61.720593856375402</v>
      </c>
      <c r="Y59" s="23">
        <f t="shared" si="64"/>
        <v>61.198401985713346</v>
      </c>
      <c r="Z59" s="23">
        <f t="shared" si="64"/>
        <v>58.751264153900422</v>
      </c>
      <c r="AA59" s="23">
        <f t="shared" si="64"/>
        <v>54.574652309261737</v>
      </c>
      <c r="AB59" s="23">
        <f t="shared" si="64"/>
        <v>49.68742133101798</v>
      </c>
      <c r="AC59" s="23">
        <f t="shared" si="64"/>
        <v>60.096984203200414</v>
      </c>
      <c r="AD59" s="23">
        <f t="shared" si="64"/>
        <v>57.557826707535362</v>
      </c>
      <c r="AE59" s="23">
        <f t="shared" si="64"/>
        <v>66.534417173051807</v>
      </c>
      <c r="AF59" s="23">
        <f t="shared" si="64"/>
        <v>92.571321006347958</v>
      </c>
      <c r="AG59" s="23">
        <f t="shared" si="64"/>
        <v>94.946710473966164</v>
      </c>
      <c r="AH59" s="23">
        <f t="shared" si="64"/>
        <v>95.059609212921401</v>
      </c>
      <c r="AI59" s="23">
        <f t="shared" si="64"/>
        <v>93.155007486746541</v>
      </c>
      <c r="AJ59" s="23">
        <f t="shared" si="64"/>
        <v>61.720593856375402</v>
      </c>
      <c r="AK59" s="23">
        <f t="shared" si="64"/>
        <v>61.198401985713346</v>
      </c>
      <c r="AL59" s="23">
        <f t="shared" si="64"/>
        <v>58.751264153900422</v>
      </c>
      <c r="AM59" s="23">
        <f t="shared" si="64"/>
        <v>54.574652309261737</v>
      </c>
    </row>
    <row r="60" spans="1:39" ht="15.75" x14ac:dyDescent="0.25">
      <c r="A60" s="624"/>
      <c r="B60" s="13" t="str">
        <f t="shared" si="62"/>
        <v>Building Shell</v>
      </c>
      <c r="C60" s="23">
        <f t="shared" ref="C60:C71" si="65">((C6*0.5)-C42)*C79*C$93*C$2</f>
        <v>0</v>
      </c>
      <c r="D60" s="23">
        <f t="shared" ref="D60:AM60" si="66">((D6*0.5)+C24-D42)*D79*D$93*D$2</f>
        <v>0</v>
      </c>
      <c r="E60" s="23">
        <f t="shared" si="66"/>
        <v>0</v>
      </c>
      <c r="F60" s="23">
        <f t="shared" si="66"/>
        <v>9.1754029531718988</v>
      </c>
      <c r="G60" s="23">
        <f t="shared" si="66"/>
        <v>20.71558141594776</v>
      </c>
      <c r="H60" s="23">
        <f t="shared" si="66"/>
        <v>71.449378855698882</v>
      </c>
      <c r="I60" s="23">
        <f t="shared" si="66"/>
        <v>96.192886893949876</v>
      </c>
      <c r="J60" s="23">
        <f t="shared" si="66"/>
        <v>89.873203876099296</v>
      </c>
      <c r="K60" s="23">
        <f t="shared" si="66"/>
        <v>120.5455418095066</v>
      </c>
      <c r="L60" s="23">
        <f t="shared" si="66"/>
        <v>83.739672741906986</v>
      </c>
      <c r="M60" s="23">
        <f t="shared" si="66"/>
        <v>141.93244957144864</v>
      </c>
      <c r="N60" s="23">
        <f t="shared" si="66"/>
        <v>223.69021055218946</v>
      </c>
      <c r="O60" s="23">
        <f t="shared" si="66"/>
        <v>216.71534950658025</v>
      </c>
      <c r="P60" s="23">
        <f t="shared" si="66"/>
        <v>178.00662622868245</v>
      </c>
      <c r="Q60" s="23">
        <f t="shared" si="66"/>
        <v>145.42774826771813</v>
      </c>
      <c r="R60" s="23">
        <f t="shared" si="66"/>
        <v>95.324162902027908</v>
      </c>
      <c r="S60" s="23">
        <f t="shared" si="66"/>
        <v>107.6081054740698</v>
      </c>
      <c r="T60" s="23">
        <f t="shared" si="66"/>
        <v>-0.79250936319661147</v>
      </c>
      <c r="U60" s="23">
        <f t="shared" si="66"/>
        <v>-1.0669618792674416</v>
      </c>
      <c r="V60" s="23">
        <f t="shared" si="66"/>
        <v>-0.99686458739040074</v>
      </c>
      <c r="W60" s="23">
        <f t="shared" si="66"/>
        <v>-0.43169537055627272</v>
      </c>
      <c r="X60" s="23">
        <f t="shared" si="66"/>
        <v>-0.18200058322002044</v>
      </c>
      <c r="Y60" s="23">
        <f t="shared" si="66"/>
        <v>-0.30438467181495255</v>
      </c>
      <c r="Z60" s="23">
        <f t="shared" si="66"/>
        <v>-0.47391228551092057</v>
      </c>
      <c r="AA60" s="23">
        <f t="shared" si="66"/>
        <v>-0.4573158563668529</v>
      </c>
      <c r="AB60" s="23">
        <f t="shared" si="66"/>
        <v>-0.38504937938783323</v>
      </c>
      <c r="AC60" s="23">
        <f t="shared" si="66"/>
        <v>-0.32827411976613091</v>
      </c>
      <c r="AD60" s="23">
        <f t="shared" si="66"/>
        <v>-0.19646463807820286</v>
      </c>
      <c r="AE60" s="23">
        <f t="shared" si="66"/>
        <v>-0.2290984524317474</v>
      </c>
      <c r="AF60" s="23">
        <f t="shared" si="66"/>
        <v>-0.79250936319661147</v>
      </c>
      <c r="AG60" s="23">
        <f t="shared" si="66"/>
        <v>-1.0669618792674416</v>
      </c>
      <c r="AH60" s="23">
        <f t="shared" si="66"/>
        <v>-0.99686458739040074</v>
      </c>
      <c r="AI60" s="23">
        <f t="shared" si="66"/>
        <v>-0.43169537055627272</v>
      </c>
      <c r="AJ60" s="23">
        <f t="shared" si="66"/>
        <v>-0.18200058322002044</v>
      </c>
      <c r="AK60" s="23">
        <f t="shared" si="66"/>
        <v>-0.30438467181495255</v>
      </c>
      <c r="AL60" s="23">
        <f t="shared" si="66"/>
        <v>-0.47391228551092057</v>
      </c>
      <c r="AM60" s="23">
        <f t="shared" si="66"/>
        <v>-0.4573158563668529</v>
      </c>
    </row>
    <row r="61" spans="1:39" ht="15.75" x14ac:dyDescent="0.25">
      <c r="A61" s="624"/>
      <c r="B61" s="13" t="str">
        <f t="shared" si="62"/>
        <v>Cooking</v>
      </c>
      <c r="C61" s="23">
        <f t="shared" si="65"/>
        <v>0</v>
      </c>
      <c r="D61" s="23">
        <f t="shared" ref="D61:AM61" si="67">((D7*0.5)+C25-D43)*D80*D$93*D$2</f>
        <v>0</v>
      </c>
      <c r="E61" s="23">
        <f t="shared" si="67"/>
        <v>0</v>
      </c>
      <c r="F61" s="23">
        <f t="shared" si="67"/>
        <v>35.098704657846248</v>
      </c>
      <c r="G61" s="23">
        <f t="shared" si="67"/>
        <v>86.876607037004604</v>
      </c>
      <c r="H61" s="23">
        <f t="shared" si="67"/>
        <v>121.09063186607099</v>
      </c>
      <c r="I61" s="23">
        <f t="shared" si="67"/>
        <v>124.8195615697288</v>
      </c>
      <c r="J61" s="23">
        <f t="shared" si="67"/>
        <v>124.85735968758264</v>
      </c>
      <c r="K61" s="23">
        <f t="shared" si="67"/>
        <v>121.35376491728427</v>
      </c>
      <c r="L61" s="23">
        <f t="shared" si="67"/>
        <v>78.984524303583029</v>
      </c>
      <c r="M61" s="23">
        <f t="shared" si="67"/>
        <v>107.77913765540335</v>
      </c>
      <c r="N61" s="23">
        <f t="shared" si="67"/>
        <v>147.93798138068837</v>
      </c>
      <c r="O61" s="23">
        <f t="shared" si="67"/>
        <v>152.31555459613568</v>
      </c>
      <c r="P61" s="23">
        <f t="shared" si="67"/>
        <v>135.27140434499393</v>
      </c>
      <c r="Q61" s="23">
        <f t="shared" si="67"/>
        <v>146.74533567606582</v>
      </c>
      <c r="R61" s="23">
        <f t="shared" si="67"/>
        <v>148.6372431149006</v>
      </c>
      <c r="S61" s="23">
        <f t="shared" si="67"/>
        <v>183.95407304967654</v>
      </c>
      <c r="T61" s="23">
        <f t="shared" si="67"/>
        <v>-5.592047680017461</v>
      </c>
      <c r="U61" s="23">
        <f t="shared" si="67"/>
        <v>-5.764252188136231</v>
      </c>
      <c r="V61" s="23">
        <f t="shared" si="67"/>
        <v>-5.7659977309085857</v>
      </c>
      <c r="W61" s="23">
        <f t="shared" si="67"/>
        <v>-5.6041993431634642</v>
      </c>
      <c r="X61" s="23">
        <f t="shared" si="67"/>
        <v>-3.7126649807542695</v>
      </c>
      <c r="Y61" s="23">
        <f t="shared" si="67"/>
        <v>-3.6791847881076549</v>
      </c>
      <c r="Z61" s="23">
        <f t="shared" si="67"/>
        <v>-3.5352176753074098</v>
      </c>
      <c r="AA61" s="23">
        <f t="shared" si="67"/>
        <v>-3.2829670254181007</v>
      </c>
      <c r="AB61" s="23">
        <f t="shared" si="67"/>
        <v>-2.9886973242684736</v>
      </c>
      <c r="AC61" s="23">
        <f t="shared" si="67"/>
        <v>-3.3833688696911781</v>
      </c>
      <c r="AD61" s="23">
        <f t="shared" si="67"/>
        <v>-3.1289938620379534</v>
      </c>
      <c r="AE61" s="23">
        <f t="shared" si="67"/>
        <v>-4.0002050681728711</v>
      </c>
      <c r="AF61" s="23">
        <f t="shared" si="67"/>
        <v>-5.592047680017461</v>
      </c>
      <c r="AG61" s="23">
        <f t="shared" si="67"/>
        <v>-5.764252188136231</v>
      </c>
      <c r="AH61" s="23">
        <f t="shared" si="67"/>
        <v>-5.7659977309085857</v>
      </c>
      <c r="AI61" s="23">
        <f t="shared" si="67"/>
        <v>-5.6041993431634642</v>
      </c>
      <c r="AJ61" s="23">
        <f t="shared" si="67"/>
        <v>-3.7126649807542695</v>
      </c>
      <c r="AK61" s="23">
        <f t="shared" si="67"/>
        <v>-3.6791847881076549</v>
      </c>
      <c r="AL61" s="23">
        <f t="shared" si="67"/>
        <v>-3.5352176753074098</v>
      </c>
      <c r="AM61" s="23">
        <f t="shared" si="67"/>
        <v>-3.2829670254181007</v>
      </c>
    </row>
    <row r="62" spans="1:39" ht="15.75" x14ac:dyDescent="0.25">
      <c r="A62" s="624"/>
      <c r="B62" s="13" t="str">
        <f t="shared" si="62"/>
        <v>Cooling</v>
      </c>
      <c r="C62" s="23">
        <f t="shared" si="65"/>
        <v>0</v>
      </c>
      <c r="D62" s="23">
        <f t="shared" ref="D62:AM62" si="68">((D8*0.5)+C26-D44)*D81*D$93*D$2</f>
        <v>2.0886191855686725E-2</v>
      </c>
      <c r="E62" s="23">
        <f t="shared" si="68"/>
        <v>4.5193544307432436</v>
      </c>
      <c r="F62" s="23">
        <f t="shared" si="68"/>
        <v>127.5092245170819</v>
      </c>
      <c r="G62" s="23">
        <f t="shared" si="68"/>
        <v>819.37555563655781</v>
      </c>
      <c r="H62" s="23">
        <f t="shared" si="68"/>
        <v>4800.0398245547303</v>
      </c>
      <c r="I62" s="23">
        <f t="shared" si="68"/>
        <v>6869.4362246041537</v>
      </c>
      <c r="J62" s="23">
        <f t="shared" si="68"/>
        <v>6771.903018395341</v>
      </c>
      <c r="K62" s="23">
        <f t="shared" si="68"/>
        <v>3103.8778299814317</v>
      </c>
      <c r="L62" s="23">
        <f t="shared" si="68"/>
        <v>407.88336770377862</v>
      </c>
      <c r="M62" s="23">
        <f t="shared" si="68"/>
        <v>140.61516739071959</v>
      </c>
      <c r="N62" s="23">
        <f t="shared" si="68"/>
        <v>3.2379778547303624</v>
      </c>
      <c r="O62" s="23">
        <f t="shared" si="68"/>
        <v>0.41617886031318813</v>
      </c>
      <c r="P62" s="23">
        <f t="shared" si="68"/>
        <v>16.66472553139274</v>
      </c>
      <c r="Q62" s="23">
        <f t="shared" si="68"/>
        <v>510.52502436338773</v>
      </c>
      <c r="R62" s="23">
        <f t="shared" si="68"/>
        <v>1732.8513587684299</v>
      </c>
      <c r="S62" s="23">
        <f t="shared" si="68"/>
        <v>5264.8319556628958</v>
      </c>
      <c r="T62" s="23">
        <f t="shared" si="68"/>
        <v>6409.5909074414558</v>
      </c>
      <c r="U62" s="23">
        <f t="shared" si="68"/>
        <v>8720.5856419493266</v>
      </c>
      <c r="V62" s="23">
        <f t="shared" si="68"/>
        <v>8124.5481105977678</v>
      </c>
      <c r="W62" s="23">
        <f t="shared" si="68"/>
        <v>3268.2388876687578</v>
      </c>
      <c r="X62" s="23">
        <f t="shared" si="68"/>
        <v>378.63532940250462</v>
      </c>
      <c r="Y62" s="23">
        <f t="shared" si="68"/>
        <v>119.00092078070313</v>
      </c>
      <c r="Z62" s="23">
        <f t="shared" si="68"/>
        <v>1.2299116146952291</v>
      </c>
      <c r="AA62" s="23">
        <f t="shared" si="68"/>
        <v>0.10246649373560797</v>
      </c>
      <c r="AB62" s="23">
        <f t="shared" si="68"/>
        <v>4.2058491859631886</v>
      </c>
      <c r="AC62" s="23">
        <f t="shared" si="68"/>
        <v>134.45645978502066</v>
      </c>
      <c r="AD62" s="23">
        <f t="shared" si="68"/>
        <v>416.69469872622261</v>
      </c>
      <c r="AE62" s="23">
        <f t="shared" si="68"/>
        <v>1307.7868185360933</v>
      </c>
      <c r="AF62" s="23">
        <f t="shared" si="68"/>
        <v>6409.5909074414558</v>
      </c>
      <c r="AG62" s="23">
        <f t="shared" si="68"/>
        <v>8720.5856419493266</v>
      </c>
      <c r="AH62" s="23">
        <f t="shared" si="68"/>
        <v>8124.5481105977678</v>
      </c>
      <c r="AI62" s="23">
        <f t="shared" si="68"/>
        <v>3268.2388876687578</v>
      </c>
      <c r="AJ62" s="23">
        <f t="shared" si="68"/>
        <v>378.63532940250462</v>
      </c>
      <c r="AK62" s="23">
        <f t="shared" si="68"/>
        <v>119.00092078070313</v>
      </c>
      <c r="AL62" s="23">
        <f t="shared" si="68"/>
        <v>1.2299116146952291</v>
      </c>
      <c r="AM62" s="23">
        <f t="shared" si="68"/>
        <v>0.10246649373560797</v>
      </c>
    </row>
    <row r="63" spans="1:39" ht="15.75" x14ac:dyDescent="0.25">
      <c r="A63" s="624"/>
      <c r="B63" s="13" t="str">
        <f t="shared" si="62"/>
        <v>Ext Lighting</v>
      </c>
      <c r="C63" s="23">
        <f t="shared" si="65"/>
        <v>0</v>
      </c>
      <c r="D63" s="23">
        <f t="shared" ref="D63:AM63" si="69">((D9*0.5)+C27-D45)*D82*D$93*D$2</f>
        <v>0</v>
      </c>
      <c r="E63" s="23">
        <f t="shared" si="69"/>
        <v>0</v>
      </c>
      <c r="F63" s="23">
        <f t="shared" si="69"/>
        <v>0</v>
      </c>
      <c r="G63" s="23">
        <f t="shared" si="69"/>
        <v>0</v>
      </c>
      <c r="H63" s="23">
        <f t="shared" si="69"/>
        <v>0</v>
      </c>
      <c r="I63" s="23">
        <f t="shared" si="69"/>
        <v>0</v>
      </c>
      <c r="J63" s="23">
        <f t="shared" si="69"/>
        <v>0</v>
      </c>
      <c r="K63" s="23">
        <f t="shared" si="69"/>
        <v>0</v>
      </c>
      <c r="L63" s="23">
        <f t="shared" si="69"/>
        <v>0</v>
      </c>
      <c r="M63" s="23">
        <f t="shared" si="69"/>
        <v>0</v>
      </c>
      <c r="N63" s="23">
        <f t="shared" si="69"/>
        <v>0</v>
      </c>
      <c r="O63" s="23">
        <f t="shared" si="69"/>
        <v>0</v>
      </c>
      <c r="P63" s="23">
        <f t="shared" si="69"/>
        <v>0</v>
      </c>
      <c r="Q63" s="23">
        <f t="shared" si="69"/>
        <v>0</v>
      </c>
      <c r="R63" s="23">
        <f t="shared" si="69"/>
        <v>0</v>
      </c>
      <c r="S63" s="23">
        <f t="shared" si="69"/>
        <v>0</v>
      </c>
      <c r="T63" s="23">
        <f t="shared" si="69"/>
        <v>0</v>
      </c>
      <c r="U63" s="23">
        <f t="shared" si="69"/>
        <v>0</v>
      </c>
      <c r="V63" s="23">
        <f t="shared" si="69"/>
        <v>0</v>
      </c>
      <c r="W63" s="23">
        <f t="shared" si="69"/>
        <v>0</v>
      </c>
      <c r="X63" s="23">
        <f t="shared" si="69"/>
        <v>0</v>
      </c>
      <c r="Y63" s="23">
        <f t="shared" si="69"/>
        <v>0</v>
      </c>
      <c r="Z63" s="23">
        <f t="shared" si="69"/>
        <v>0</v>
      </c>
      <c r="AA63" s="23">
        <f t="shared" si="69"/>
        <v>0</v>
      </c>
      <c r="AB63" s="23">
        <f t="shared" si="69"/>
        <v>0</v>
      </c>
      <c r="AC63" s="23">
        <f t="shared" si="69"/>
        <v>0</v>
      </c>
      <c r="AD63" s="23">
        <f t="shared" si="69"/>
        <v>0</v>
      </c>
      <c r="AE63" s="23">
        <f t="shared" si="69"/>
        <v>0</v>
      </c>
      <c r="AF63" s="23">
        <f t="shared" si="69"/>
        <v>0</v>
      </c>
      <c r="AG63" s="23">
        <f t="shared" si="69"/>
        <v>0</v>
      </c>
      <c r="AH63" s="23">
        <f t="shared" si="69"/>
        <v>0</v>
      </c>
      <c r="AI63" s="23">
        <f t="shared" si="69"/>
        <v>0</v>
      </c>
      <c r="AJ63" s="23">
        <f t="shared" si="69"/>
        <v>0</v>
      </c>
      <c r="AK63" s="23">
        <f t="shared" si="69"/>
        <v>0</v>
      </c>
      <c r="AL63" s="23">
        <f t="shared" si="69"/>
        <v>0</v>
      </c>
      <c r="AM63" s="23">
        <f t="shared" si="69"/>
        <v>0</v>
      </c>
    </row>
    <row r="64" spans="1:39" ht="15.75" x14ac:dyDescent="0.25">
      <c r="A64" s="624"/>
      <c r="B64" s="13" t="str">
        <f t="shared" si="62"/>
        <v>Heating</v>
      </c>
      <c r="C64" s="23">
        <f t="shared" si="65"/>
        <v>0</v>
      </c>
      <c r="D64" s="23">
        <f t="shared" ref="D64:AM64" si="70">((D10*0.5)+C28-D46)*D83*D$93*D$2</f>
        <v>0</v>
      </c>
      <c r="E64" s="23">
        <f t="shared" si="70"/>
        <v>0</v>
      </c>
      <c r="F64" s="23">
        <f t="shared" si="70"/>
        <v>0</v>
      </c>
      <c r="G64" s="23">
        <f t="shared" si="70"/>
        <v>0</v>
      </c>
      <c r="H64" s="23">
        <f t="shared" si="70"/>
        <v>0</v>
      </c>
      <c r="I64" s="23">
        <f t="shared" si="70"/>
        <v>0</v>
      </c>
      <c r="J64" s="23">
        <f t="shared" si="70"/>
        <v>0</v>
      </c>
      <c r="K64" s="23">
        <f t="shared" si="70"/>
        <v>0</v>
      </c>
      <c r="L64" s="23">
        <f t="shared" si="70"/>
        <v>0</v>
      </c>
      <c r="M64" s="23">
        <f t="shared" si="70"/>
        <v>0</v>
      </c>
      <c r="N64" s="23">
        <f t="shared" si="70"/>
        <v>0</v>
      </c>
      <c r="O64" s="23">
        <f t="shared" si="70"/>
        <v>0</v>
      </c>
      <c r="P64" s="23">
        <f t="shared" si="70"/>
        <v>0</v>
      </c>
      <c r="Q64" s="23">
        <f t="shared" si="70"/>
        <v>0</v>
      </c>
      <c r="R64" s="23">
        <f t="shared" si="70"/>
        <v>0</v>
      </c>
      <c r="S64" s="23">
        <f t="shared" si="70"/>
        <v>0</v>
      </c>
      <c r="T64" s="23">
        <f t="shared" si="70"/>
        <v>-8.5493837312000003E-4</v>
      </c>
      <c r="U64" s="23">
        <f t="shared" si="70"/>
        <v>-5.7626230272000002E-4</v>
      </c>
      <c r="V64" s="23">
        <f t="shared" si="70"/>
        <v>-6.8315448115200013E-4</v>
      </c>
      <c r="W64" s="23">
        <f t="shared" si="70"/>
        <v>-1.8715088670720002E-3</v>
      </c>
      <c r="X64" s="23">
        <f t="shared" si="70"/>
        <v>-7.0819073495040014E-3</v>
      </c>
      <c r="Y64" s="23">
        <f t="shared" si="70"/>
        <v>-1.5083491617792003E-2</v>
      </c>
      <c r="Z64" s="23">
        <f t="shared" si="70"/>
        <v>-2.4643254365184001E-2</v>
      </c>
      <c r="AA64" s="23">
        <f t="shared" si="70"/>
        <v>-2.3786885609344003E-2</v>
      </c>
      <c r="AB64" s="23">
        <f t="shared" si="70"/>
        <v>-2.0001653374976003E-2</v>
      </c>
      <c r="AC64" s="23">
        <f t="shared" si="70"/>
        <v>-1.6228349070336004E-2</v>
      </c>
      <c r="AD64" s="23">
        <f t="shared" si="70"/>
        <v>-7.5947078338559999E-3</v>
      </c>
      <c r="AE64" s="23">
        <f t="shared" si="70"/>
        <v>-3.6798817486080005E-3</v>
      </c>
      <c r="AF64" s="23">
        <f t="shared" si="70"/>
        <v>-8.5493837312000003E-4</v>
      </c>
      <c r="AG64" s="23">
        <f t="shared" si="70"/>
        <v>-5.7626230272000002E-4</v>
      </c>
      <c r="AH64" s="23">
        <f t="shared" si="70"/>
        <v>-6.8315448115200013E-4</v>
      </c>
      <c r="AI64" s="23">
        <f t="shared" si="70"/>
        <v>-1.8715088670720002E-3</v>
      </c>
      <c r="AJ64" s="23">
        <f t="shared" si="70"/>
        <v>-7.0819073495040014E-3</v>
      </c>
      <c r="AK64" s="23">
        <f t="shared" si="70"/>
        <v>-1.5083491617792003E-2</v>
      </c>
      <c r="AL64" s="23">
        <f t="shared" si="70"/>
        <v>-2.4643254365184001E-2</v>
      </c>
      <c r="AM64" s="23">
        <f t="shared" si="70"/>
        <v>-2.3786885609344003E-2</v>
      </c>
    </row>
    <row r="65" spans="1:41" ht="15.75" x14ac:dyDescent="0.25">
      <c r="A65" s="624"/>
      <c r="B65" s="13" t="str">
        <f t="shared" si="62"/>
        <v>HVAC</v>
      </c>
      <c r="C65" s="23">
        <f t="shared" si="65"/>
        <v>0</v>
      </c>
      <c r="D65" s="23">
        <f t="shared" ref="D65:AM65" si="71">((D11*0.5)+C29-D47)*D84*D$93*D$2</f>
        <v>0</v>
      </c>
      <c r="E65" s="23">
        <f t="shared" si="71"/>
        <v>0</v>
      </c>
      <c r="F65" s="23">
        <f t="shared" si="71"/>
        <v>3.7092533946657298</v>
      </c>
      <c r="G65" s="23">
        <f t="shared" si="71"/>
        <v>13.529125204653321</v>
      </c>
      <c r="H65" s="23">
        <f t="shared" si="71"/>
        <v>179.50846929820523</v>
      </c>
      <c r="I65" s="23">
        <f t="shared" si="71"/>
        <v>433.47467949409406</v>
      </c>
      <c r="J65" s="23">
        <f t="shared" si="71"/>
        <v>583.22371751335061</v>
      </c>
      <c r="K65" s="23">
        <f t="shared" si="71"/>
        <v>425.87578203315604</v>
      </c>
      <c r="L65" s="23">
        <f t="shared" si="71"/>
        <v>222.39595232372906</v>
      </c>
      <c r="M65" s="23">
        <f t="shared" si="71"/>
        <v>907.70542569257486</v>
      </c>
      <c r="N65" s="23">
        <f t="shared" si="71"/>
        <v>5244.8595404592561</v>
      </c>
      <c r="O65" s="23">
        <f t="shared" si="71"/>
        <v>7966.2591062129068</v>
      </c>
      <c r="P65" s="23">
        <f t="shared" si="71"/>
        <v>6543.361651074104</v>
      </c>
      <c r="Q65" s="23">
        <f t="shared" si="71"/>
        <v>5345.7917335872453</v>
      </c>
      <c r="R65" s="23">
        <f t="shared" si="71"/>
        <v>3504.0295137809085</v>
      </c>
      <c r="S65" s="23">
        <f t="shared" si="71"/>
        <v>3955.5760682705982</v>
      </c>
      <c r="T65" s="23">
        <f t="shared" si="71"/>
        <v>9482.7831237067276</v>
      </c>
      <c r="U65" s="23">
        <f t="shared" si="71"/>
        <v>12766.748977634001</v>
      </c>
      <c r="V65" s="23">
        <f t="shared" si="71"/>
        <v>11927.998740352274</v>
      </c>
      <c r="W65" s="23">
        <f t="shared" si="71"/>
        <v>5165.4576773470344</v>
      </c>
      <c r="X65" s="23">
        <f t="shared" si="71"/>
        <v>2177.7308120401667</v>
      </c>
      <c r="Y65" s="23">
        <f t="shared" si="71"/>
        <v>3642.1195294897243</v>
      </c>
      <c r="Z65" s="23">
        <f t="shared" si="71"/>
        <v>5670.6048305013355</v>
      </c>
      <c r="AA65" s="23">
        <f t="shared" si="71"/>
        <v>5472.0199991923892</v>
      </c>
      <c r="AB65" s="23">
        <f t="shared" si="71"/>
        <v>4607.3143438014413</v>
      </c>
      <c r="AC65" s="23">
        <f t="shared" si="71"/>
        <v>3927.9690908783168</v>
      </c>
      <c r="AD65" s="23">
        <f t="shared" si="71"/>
        <v>2350.8006856329571</v>
      </c>
      <c r="AE65" s="23">
        <f t="shared" si="71"/>
        <v>2741.2810993478897</v>
      </c>
      <c r="AF65" s="23">
        <f t="shared" si="71"/>
        <v>9482.7831237067276</v>
      </c>
      <c r="AG65" s="23">
        <f t="shared" si="71"/>
        <v>12766.748977634001</v>
      </c>
      <c r="AH65" s="23">
        <f t="shared" si="71"/>
        <v>11927.998740352274</v>
      </c>
      <c r="AI65" s="23">
        <f t="shared" si="71"/>
        <v>5165.4576773470344</v>
      </c>
      <c r="AJ65" s="23">
        <f t="shared" si="71"/>
        <v>2177.7308120401667</v>
      </c>
      <c r="AK65" s="23">
        <f t="shared" si="71"/>
        <v>3642.1195294897243</v>
      </c>
      <c r="AL65" s="23">
        <f t="shared" si="71"/>
        <v>5670.6048305013355</v>
      </c>
      <c r="AM65" s="23">
        <f t="shared" si="71"/>
        <v>5472.0199991923892</v>
      </c>
    </row>
    <row r="66" spans="1:41" ht="15.75" x14ac:dyDescent="0.25">
      <c r="A66" s="624"/>
      <c r="B66" s="13" t="str">
        <f t="shared" si="62"/>
        <v>Lighting</v>
      </c>
      <c r="C66" s="23">
        <f t="shared" si="65"/>
        <v>0</v>
      </c>
      <c r="D66" s="23">
        <f t="shared" ref="D66:AM66" si="72">((D12*0.5)+C30-D48)*D85*D$93*D$2</f>
        <v>536.6401024689128</v>
      </c>
      <c r="E66" s="23">
        <f t="shared" si="72"/>
        <v>3854.1251618423366</v>
      </c>
      <c r="F66" s="23">
        <f t="shared" si="72"/>
        <v>8419.4801054456566</v>
      </c>
      <c r="G66" s="23">
        <f t="shared" si="72"/>
        <v>14684.79157550928</v>
      </c>
      <c r="H66" s="23">
        <f t="shared" si="72"/>
        <v>23343.917881218818</v>
      </c>
      <c r="I66" s="23">
        <f t="shared" si="72"/>
        <v>36068.505328313033</v>
      </c>
      <c r="J66" s="23">
        <f t="shared" si="72"/>
        <v>32392.249093706367</v>
      </c>
      <c r="K66" s="23">
        <f t="shared" si="72"/>
        <v>40936.076256179258</v>
      </c>
      <c r="L66" s="23">
        <f t="shared" si="72"/>
        <v>34525.998881928506</v>
      </c>
      <c r="M66" s="23">
        <f t="shared" si="72"/>
        <v>32930.219315854847</v>
      </c>
      <c r="N66" s="23">
        <f t="shared" si="72"/>
        <v>47456.656204567465</v>
      </c>
      <c r="O66" s="23">
        <f t="shared" si="72"/>
        <v>60703.650091253679</v>
      </c>
      <c r="P66" s="23">
        <f t="shared" si="72"/>
        <v>45539.3715191343</v>
      </c>
      <c r="Q66" s="23">
        <f t="shared" si="72"/>
        <v>51720.439555095851</v>
      </c>
      <c r="R66" s="23">
        <f t="shared" si="72"/>
        <v>57189.119267235554</v>
      </c>
      <c r="S66" s="23">
        <f t="shared" si="72"/>
        <v>73693.07043680179</v>
      </c>
      <c r="T66" s="23">
        <f t="shared" si="72"/>
        <v>29355.39725111517</v>
      </c>
      <c r="U66" s="23">
        <f t="shared" si="72"/>
        <v>37354.84881489542</v>
      </c>
      <c r="V66" s="23">
        <f t="shared" si="72"/>
        <v>29929.698928841048</v>
      </c>
      <c r="W66" s="23">
        <f t="shared" si="72"/>
        <v>31597.853092134093</v>
      </c>
      <c r="X66" s="23">
        <f t="shared" si="72"/>
        <v>23417.545876132241</v>
      </c>
      <c r="Y66" s="23">
        <f t="shared" si="72"/>
        <v>19549.501706082123</v>
      </c>
      <c r="Z66" s="23">
        <f t="shared" si="72"/>
        <v>19934.765774863772</v>
      </c>
      <c r="AA66" s="23">
        <f t="shared" si="72"/>
        <v>20635.124336390898</v>
      </c>
      <c r="AB66" s="23">
        <f t="shared" si="72"/>
        <v>15868.394484511857</v>
      </c>
      <c r="AC66" s="23">
        <f t="shared" si="72"/>
        <v>18806.902362039709</v>
      </c>
      <c r="AD66" s="23">
        <f t="shared" si="72"/>
        <v>18987.181316670001</v>
      </c>
      <c r="AE66" s="23">
        <f t="shared" si="72"/>
        <v>25273.740325936782</v>
      </c>
      <c r="AF66" s="23">
        <f t="shared" si="72"/>
        <v>29355.39725111517</v>
      </c>
      <c r="AG66" s="23">
        <f t="shared" si="72"/>
        <v>37354.84881489542</v>
      </c>
      <c r="AH66" s="23">
        <f t="shared" si="72"/>
        <v>29929.698928841048</v>
      </c>
      <c r="AI66" s="23">
        <f t="shared" si="72"/>
        <v>31597.853092134093</v>
      </c>
      <c r="AJ66" s="23">
        <f t="shared" si="72"/>
        <v>23417.545876132241</v>
      </c>
      <c r="AK66" s="23">
        <f t="shared" si="72"/>
        <v>19549.501706082123</v>
      </c>
      <c r="AL66" s="23">
        <f t="shared" si="72"/>
        <v>19934.765774863772</v>
      </c>
      <c r="AM66" s="23">
        <f t="shared" si="72"/>
        <v>20635.124336390898</v>
      </c>
    </row>
    <row r="67" spans="1:41" ht="15.75" x14ac:dyDescent="0.25">
      <c r="A67" s="624"/>
      <c r="B67" s="13" t="str">
        <f t="shared" si="62"/>
        <v>Miscellaneous</v>
      </c>
      <c r="C67" s="23">
        <f t="shared" si="65"/>
        <v>0</v>
      </c>
      <c r="D67" s="23">
        <f t="shared" ref="D67:AM67" si="73">((D13*0.5)+C31-D49)*D86*D$93*D$2</f>
        <v>0</v>
      </c>
      <c r="E67" s="23">
        <f t="shared" si="73"/>
        <v>10.012961836776041</v>
      </c>
      <c r="F67" s="23">
        <f t="shared" si="73"/>
        <v>21.006429386060979</v>
      </c>
      <c r="G67" s="23">
        <f t="shared" si="73"/>
        <v>32.124318435803133</v>
      </c>
      <c r="H67" s="23">
        <f t="shared" si="73"/>
        <v>56.518022305513156</v>
      </c>
      <c r="I67" s="23">
        <f t="shared" si="73"/>
        <v>57.968280478948117</v>
      </c>
      <c r="J67" s="23">
        <f t="shared" si="73"/>
        <v>58.037209099358527</v>
      </c>
      <c r="K67" s="23">
        <f t="shared" si="73"/>
        <v>65.07822685604215</v>
      </c>
      <c r="L67" s="23">
        <f t="shared" si="73"/>
        <v>47.702175680650051</v>
      </c>
      <c r="M67" s="23">
        <f t="shared" si="73"/>
        <v>106.7219955352035</v>
      </c>
      <c r="N67" s="23">
        <f t="shared" si="73"/>
        <v>174.61178125343329</v>
      </c>
      <c r="O67" s="23">
        <f t="shared" si="73"/>
        <v>175.68902454453365</v>
      </c>
      <c r="P67" s="23">
        <f t="shared" si="73"/>
        <v>156.04377239181551</v>
      </c>
      <c r="Q67" s="23">
        <f t="shared" si="73"/>
        <v>180.86042798558748</v>
      </c>
      <c r="R67" s="23">
        <f t="shared" si="73"/>
        <v>189.71568408750079</v>
      </c>
      <c r="S67" s="23">
        <f t="shared" si="73"/>
        <v>212.2997232227099</v>
      </c>
      <c r="T67" s="23">
        <f t="shared" si="73"/>
        <v>-22.304282733495267</v>
      </c>
      <c r="U67" s="23">
        <f t="shared" si="73"/>
        <v>-22.876612886203038</v>
      </c>
      <c r="V67" s="23">
        <f t="shared" si="73"/>
        <v>-22.903814889658729</v>
      </c>
      <c r="W67" s="23">
        <f t="shared" si="73"/>
        <v>-22.444917091361201</v>
      </c>
      <c r="X67" s="23">
        <f t="shared" si="73"/>
        <v>-14.87105899415033</v>
      </c>
      <c r="Y67" s="23">
        <f t="shared" si="73"/>
        <v>-14.745241246301827</v>
      </c>
      <c r="Z67" s="23">
        <f t="shared" si="73"/>
        <v>-14.155623927512078</v>
      </c>
      <c r="AA67" s="23">
        <f t="shared" si="73"/>
        <v>-13.149304362897695</v>
      </c>
      <c r="AB67" s="23">
        <f t="shared" si="73"/>
        <v>-11.971767083126451</v>
      </c>
      <c r="AC67" s="23">
        <f t="shared" si="73"/>
        <v>-14.479863877136019</v>
      </c>
      <c r="AD67" s="23">
        <f t="shared" si="73"/>
        <v>-13.868075192773359</v>
      </c>
      <c r="AE67" s="23">
        <f t="shared" si="73"/>
        <v>-16.030909314066143</v>
      </c>
      <c r="AF67" s="23">
        <f t="shared" si="73"/>
        <v>-22.304282733495267</v>
      </c>
      <c r="AG67" s="23">
        <f t="shared" si="73"/>
        <v>-22.876612886203038</v>
      </c>
      <c r="AH67" s="23">
        <f t="shared" si="73"/>
        <v>-22.903814889658729</v>
      </c>
      <c r="AI67" s="23">
        <f t="shared" si="73"/>
        <v>-22.444917091361201</v>
      </c>
      <c r="AJ67" s="23">
        <f t="shared" si="73"/>
        <v>-14.87105899415033</v>
      </c>
      <c r="AK67" s="23">
        <f t="shared" si="73"/>
        <v>-14.745241246301827</v>
      </c>
      <c r="AL67" s="23">
        <f t="shared" si="73"/>
        <v>-14.155623927512078</v>
      </c>
      <c r="AM67" s="23">
        <f t="shared" si="73"/>
        <v>-13.149304362897695</v>
      </c>
    </row>
    <row r="68" spans="1:41" ht="15.75" customHeight="1" x14ac:dyDescent="0.25">
      <c r="A68" s="624"/>
      <c r="B68" s="13" t="str">
        <f t="shared" si="62"/>
        <v>Motors</v>
      </c>
      <c r="C68" s="23">
        <f t="shared" si="65"/>
        <v>0</v>
      </c>
      <c r="D68" s="23">
        <f t="shared" ref="D68:AM68" si="74">((D14*0.5)+C32-D50)*D87*D$93*D$2</f>
        <v>0</v>
      </c>
      <c r="E68" s="23">
        <f t="shared" si="74"/>
        <v>0</v>
      </c>
      <c r="F68" s="23">
        <f t="shared" si="74"/>
        <v>0</v>
      </c>
      <c r="G68" s="23">
        <f t="shared" si="74"/>
        <v>0</v>
      </c>
      <c r="H68" s="23">
        <f t="shared" si="74"/>
        <v>0</v>
      </c>
      <c r="I68" s="23">
        <f t="shared" si="74"/>
        <v>0</v>
      </c>
      <c r="J68" s="23">
        <f t="shared" si="74"/>
        <v>0</v>
      </c>
      <c r="K68" s="23">
        <f t="shared" si="74"/>
        <v>0</v>
      </c>
      <c r="L68" s="23">
        <f t="shared" si="74"/>
        <v>0</v>
      </c>
      <c r="M68" s="23">
        <f t="shared" si="74"/>
        <v>0</v>
      </c>
      <c r="N68" s="23">
        <f t="shared" si="74"/>
        <v>45.883462919745376</v>
      </c>
      <c r="O68" s="23">
        <f t="shared" si="74"/>
        <v>85.582377437945553</v>
      </c>
      <c r="P68" s="23">
        <f t="shared" si="74"/>
        <v>76.012699485915235</v>
      </c>
      <c r="Q68" s="23">
        <f t="shared" si="74"/>
        <v>88.101493258205437</v>
      </c>
      <c r="R68" s="23">
        <f t="shared" si="74"/>
        <v>92.415102898809465</v>
      </c>
      <c r="S68" s="23">
        <f t="shared" si="74"/>
        <v>103.41633514057008</v>
      </c>
      <c r="T68" s="23">
        <f t="shared" si="74"/>
        <v>164.17199776387235</v>
      </c>
      <c r="U68" s="23">
        <f t="shared" si="74"/>
        <v>168.38466784491615</v>
      </c>
      <c r="V68" s="23">
        <f t="shared" si="74"/>
        <v>168.58488980694295</v>
      </c>
      <c r="W68" s="23">
        <f t="shared" si="74"/>
        <v>165.20714530755092</v>
      </c>
      <c r="X68" s="23">
        <f t="shared" si="74"/>
        <v>109.45931295372674</v>
      </c>
      <c r="Y68" s="23">
        <f t="shared" si="74"/>
        <v>108.53322394807489</v>
      </c>
      <c r="Z68" s="23">
        <f t="shared" si="74"/>
        <v>104.19331065435914</v>
      </c>
      <c r="AA68" s="23">
        <f t="shared" si="74"/>
        <v>96.786235731321526</v>
      </c>
      <c r="AB68" s="23">
        <f t="shared" si="74"/>
        <v>88.118902646847744</v>
      </c>
      <c r="AC68" s="23">
        <f t="shared" si="74"/>
        <v>106.57989806094186</v>
      </c>
      <c r="AD68" s="23">
        <f t="shared" si="74"/>
        <v>102.07679111411697</v>
      </c>
      <c r="AE68" s="23">
        <f t="shared" si="74"/>
        <v>117.99646011971436</v>
      </c>
      <c r="AF68" s="23">
        <f t="shared" si="74"/>
        <v>164.17199776387235</v>
      </c>
      <c r="AG68" s="23">
        <f t="shared" si="74"/>
        <v>168.38466784491615</v>
      </c>
      <c r="AH68" s="23">
        <f t="shared" si="74"/>
        <v>168.58488980694295</v>
      </c>
      <c r="AI68" s="23">
        <f t="shared" si="74"/>
        <v>165.20714530755092</v>
      </c>
      <c r="AJ68" s="23">
        <f t="shared" si="74"/>
        <v>109.45931295372674</v>
      </c>
      <c r="AK68" s="23">
        <f t="shared" si="74"/>
        <v>108.53322394807489</v>
      </c>
      <c r="AL68" s="23">
        <f t="shared" si="74"/>
        <v>104.19331065435914</v>
      </c>
      <c r="AM68" s="23">
        <f t="shared" si="74"/>
        <v>96.786235731321526</v>
      </c>
    </row>
    <row r="69" spans="1:41" ht="15.75" x14ac:dyDescent="0.25">
      <c r="A69" s="624"/>
      <c r="B69" s="13" t="str">
        <f t="shared" si="62"/>
        <v>Process</v>
      </c>
      <c r="C69" s="23">
        <f t="shared" si="65"/>
        <v>0</v>
      </c>
      <c r="D69" s="23">
        <f t="shared" ref="D69:AM69" si="75">((D15*0.5)+C33-D51)*D88*D$93*D$2</f>
        <v>0</v>
      </c>
      <c r="E69" s="23">
        <f t="shared" si="75"/>
        <v>0</v>
      </c>
      <c r="F69" s="23">
        <f t="shared" si="75"/>
        <v>0</v>
      </c>
      <c r="G69" s="23">
        <f t="shared" si="75"/>
        <v>0</v>
      </c>
      <c r="H69" s="23">
        <f t="shared" si="75"/>
        <v>0</v>
      </c>
      <c r="I69" s="23">
        <f t="shared" si="75"/>
        <v>0</v>
      </c>
      <c r="J69" s="23">
        <f t="shared" si="75"/>
        <v>0</v>
      </c>
      <c r="K69" s="23">
        <f t="shared" si="75"/>
        <v>0</v>
      </c>
      <c r="L69" s="23">
        <f t="shared" si="75"/>
        <v>0</v>
      </c>
      <c r="M69" s="23">
        <f t="shared" si="75"/>
        <v>0</v>
      </c>
      <c r="N69" s="23">
        <f t="shared" si="75"/>
        <v>388.8647724089908</v>
      </c>
      <c r="O69" s="23">
        <f t="shared" si="75"/>
        <v>725.31517036621528</v>
      </c>
      <c r="P69" s="23">
        <f t="shared" si="75"/>
        <v>644.21164412730593</v>
      </c>
      <c r="Q69" s="23">
        <f t="shared" si="75"/>
        <v>746.66481003553702</v>
      </c>
      <c r="R69" s="23">
        <f t="shared" si="75"/>
        <v>783.22287964089082</v>
      </c>
      <c r="S69" s="23">
        <f t="shared" si="75"/>
        <v>876.45890411867083</v>
      </c>
      <c r="T69" s="23">
        <f t="shared" si="75"/>
        <v>1391.366354759255</v>
      </c>
      <c r="U69" s="23">
        <f t="shared" si="75"/>
        <v>1427.0689562643888</v>
      </c>
      <c r="V69" s="23">
        <f t="shared" si="75"/>
        <v>1428.7658479709069</v>
      </c>
      <c r="W69" s="23">
        <f t="shared" si="75"/>
        <v>1400.1392848819521</v>
      </c>
      <c r="X69" s="23">
        <f t="shared" si="75"/>
        <v>927.67346035423543</v>
      </c>
      <c r="Y69" s="23">
        <f t="shared" si="75"/>
        <v>919.82480710321215</v>
      </c>
      <c r="Z69" s="23">
        <f t="shared" si="75"/>
        <v>883.04381264803385</v>
      </c>
      <c r="AA69" s="23">
        <f t="shared" si="75"/>
        <v>820.26846133679169</v>
      </c>
      <c r="AB69" s="23">
        <f t="shared" si="75"/>
        <v>746.81235552407225</v>
      </c>
      <c r="AC69" s="23">
        <f t="shared" si="75"/>
        <v>903.27026700955878</v>
      </c>
      <c r="AD69" s="23">
        <f t="shared" si="75"/>
        <v>865.10619772225914</v>
      </c>
      <c r="AE69" s="23">
        <f t="shared" si="75"/>
        <v>1000.0262336296631</v>
      </c>
      <c r="AF69" s="23">
        <f t="shared" si="75"/>
        <v>1391.366354759255</v>
      </c>
      <c r="AG69" s="23">
        <f t="shared" si="75"/>
        <v>1427.0689562643888</v>
      </c>
      <c r="AH69" s="23">
        <f t="shared" si="75"/>
        <v>1428.7658479709069</v>
      </c>
      <c r="AI69" s="23">
        <f t="shared" si="75"/>
        <v>1400.1392848819521</v>
      </c>
      <c r="AJ69" s="23">
        <f t="shared" si="75"/>
        <v>927.67346035423543</v>
      </c>
      <c r="AK69" s="23">
        <f t="shared" si="75"/>
        <v>919.82480710321215</v>
      </c>
      <c r="AL69" s="23">
        <f t="shared" si="75"/>
        <v>883.04381264803385</v>
      </c>
      <c r="AM69" s="23">
        <f t="shared" si="75"/>
        <v>820.26846133679169</v>
      </c>
    </row>
    <row r="70" spans="1:41" ht="15.75" x14ac:dyDescent="0.25">
      <c r="A70" s="624"/>
      <c r="B70" s="13" t="str">
        <f t="shared" si="62"/>
        <v>Refrigeration</v>
      </c>
      <c r="C70" s="23">
        <f t="shared" si="65"/>
        <v>0</v>
      </c>
      <c r="D70" s="23">
        <f t="shared" ref="D70:AM70" si="76">((D16*0.5)+C34-D52)*D89*D$93*D$2</f>
        <v>0</v>
      </c>
      <c r="E70" s="23">
        <f t="shared" si="76"/>
        <v>116.8535529389805</v>
      </c>
      <c r="F70" s="23">
        <f t="shared" si="76"/>
        <v>390.3320888215726</v>
      </c>
      <c r="G70" s="23">
        <f t="shared" si="76"/>
        <v>657.114512892167</v>
      </c>
      <c r="H70" s="23">
        <f t="shared" si="76"/>
        <v>1052.4112925867171</v>
      </c>
      <c r="I70" s="23">
        <f t="shared" si="76"/>
        <v>1107.4896801821667</v>
      </c>
      <c r="J70" s="23">
        <f t="shared" si="76"/>
        <v>1120.1758884288136</v>
      </c>
      <c r="K70" s="23">
        <f t="shared" si="76"/>
        <v>1602.9796391609757</v>
      </c>
      <c r="L70" s="23">
        <f t="shared" si="76"/>
        <v>1453.0278405233025</v>
      </c>
      <c r="M70" s="23">
        <f t="shared" si="76"/>
        <v>1533.2967808008837</v>
      </c>
      <c r="N70" s="23">
        <f t="shared" si="76"/>
        <v>1591.0904153961278</v>
      </c>
      <c r="O70" s="23">
        <f t="shared" si="76"/>
        <v>1597.4503540411022</v>
      </c>
      <c r="P70" s="23">
        <f t="shared" si="76"/>
        <v>1417.4302356248079</v>
      </c>
      <c r="Q70" s="23">
        <f t="shared" si="76"/>
        <v>1622.1394577865108</v>
      </c>
      <c r="R70" s="23">
        <f t="shared" si="76"/>
        <v>1780.2732423029652</v>
      </c>
      <c r="S70" s="23">
        <f t="shared" si="76"/>
        <v>1963.2009044924612</v>
      </c>
      <c r="T70" s="23">
        <f t="shared" si="76"/>
        <v>-302.39825540793652</v>
      </c>
      <c r="U70" s="23">
        <f t="shared" si="76"/>
        <v>-313.74155315513264</v>
      </c>
      <c r="V70" s="23">
        <f t="shared" si="76"/>
        <v>-312.92721773811382</v>
      </c>
      <c r="W70" s="23">
        <f t="shared" si="76"/>
        <v>-298.89697185282483</v>
      </c>
      <c r="X70" s="23">
        <f t="shared" si="76"/>
        <v>-194.47641473495378</v>
      </c>
      <c r="Y70" s="23">
        <f t="shared" si="76"/>
        <v>-190.98152623232099</v>
      </c>
      <c r="Z70" s="23">
        <f t="shared" si="76"/>
        <v>-182.04025059714934</v>
      </c>
      <c r="AA70" s="23">
        <f t="shared" si="76"/>
        <v>-170.10517208465498</v>
      </c>
      <c r="AB70" s="23">
        <f t="shared" si="76"/>
        <v>-154.71966371139322</v>
      </c>
      <c r="AC70" s="23">
        <f t="shared" si="76"/>
        <v>-184.77410854199283</v>
      </c>
      <c r="AD70" s="23">
        <f t="shared" si="76"/>
        <v>-185.1533687894393</v>
      </c>
      <c r="AE70" s="23">
        <f t="shared" si="76"/>
        <v>-210.91403348462396</v>
      </c>
      <c r="AF70" s="23">
        <f t="shared" si="76"/>
        <v>-302.39825540793652</v>
      </c>
      <c r="AG70" s="23">
        <f t="shared" si="76"/>
        <v>-313.74155315513264</v>
      </c>
      <c r="AH70" s="23">
        <f t="shared" si="76"/>
        <v>-312.92721773811382</v>
      </c>
      <c r="AI70" s="23">
        <f t="shared" si="76"/>
        <v>-298.89697185282483</v>
      </c>
      <c r="AJ70" s="23">
        <f t="shared" si="76"/>
        <v>-194.47641473495378</v>
      </c>
      <c r="AK70" s="23">
        <f t="shared" si="76"/>
        <v>-190.98152623232099</v>
      </c>
      <c r="AL70" s="23">
        <f t="shared" si="76"/>
        <v>-182.04025059714934</v>
      </c>
      <c r="AM70" s="23">
        <f t="shared" si="76"/>
        <v>-170.10517208465498</v>
      </c>
    </row>
    <row r="71" spans="1:41" ht="15.75" x14ac:dyDescent="0.25">
      <c r="A71" s="624"/>
      <c r="B71" s="13" t="str">
        <f t="shared" si="62"/>
        <v>Water Heating</v>
      </c>
      <c r="C71" s="23">
        <f t="shared" si="65"/>
        <v>0</v>
      </c>
      <c r="D71" s="23">
        <f t="shared" ref="D71:AM71" si="77">((D17*0.5)+C35-D53)*D90*D$93*D$2</f>
        <v>0</v>
      </c>
      <c r="E71" s="23">
        <f t="shared" si="77"/>
        <v>0</v>
      </c>
      <c r="F71" s="23">
        <f t="shared" si="77"/>
        <v>0</v>
      </c>
      <c r="G71" s="23">
        <f t="shared" si="77"/>
        <v>0</v>
      </c>
      <c r="H71" s="23">
        <f t="shared" si="77"/>
        <v>0</v>
      </c>
      <c r="I71" s="23">
        <f t="shared" si="77"/>
        <v>0</v>
      </c>
      <c r="J71" s="23">
        <f t="shared" si="77"/>
        <v>0</v>
      </c>
      <c r="K71" s="23">
        <f t="shared" si="77"/>
        <v>0</v>
      </c>
      <c r="L71" s="23">
        <f t="shared" si="77"/>
        <v>0</v>
      </c>
      <c r="M71" s="23">
        <f t="shared" si="77"/>
        <v>0</v>
      </c>
      <c r="N71" s="23">
        <f t="shared" si="77"/>
        <v>42.475164418853424</v>
      </c>
      <c r="O71" s="23">
        <f t="shared" si="77"/>
        <v>91.185812780626136</v>
      </c>
      <c r="P71" s="23">
        <f t="shared" si="77"/>
        <v>74.621717438142539</v>
      </c>
      <c r="Q71" s="23">
        <f t="shared" si="77"/>
        <v>73.031876650808542</v>
      </c>
      <c r="R71" s="23">
        <f t="shared" si="77"/>
        <v>70.800469702078374</v>
      </c>
      <c r="S71" s="23">
        <f t="shared" si="77"/>
        <v>81.059119522857983</v>
      </c>
      <c r="T71" s="23">
        <f t="shared" si="77"/>
        <v>121.9669055132014</v>
      </c>
      <c r="U71" s="23">
        <f t="shared" si="77"/>
        <v>125.67181735817962</v>
      </c>
      <c r="V71" s="23">
        <f t="shared" si="77"/>
        <v>127.23495807321798</v>
      </c>
      <c r="W71" s="23">
        <f t="shared" si="77"/>
        <v>127.02027780334147</v>
      </c>
      <c r="X71" s="23">
        <f t="shared" si="77"/>
        <v>89.035571327208999</v>
      </c>
      <c r="Y71" s="23">
        <f t="shared" si="77"/>
        <v>95.049128695426234</v>
      </c>
      <c r="Z71" s="23">
        <f t="shared" si="77"/>
        <v>96.453661510453742</v>
      </c>
      <c r="AA71" s="23">
        <f t="shared" si="77"/>
        <v>103.12323442448287</v>
      </c>
      <c r="AB71" s="23">
        <f t="shared" si="77"/>
        <v>86.506385100698665</v>
      </c>
      <c r="AC71" s="23">
        <f t="shared" si="77"/>
        <v>88.349580475669256</v>
      </c>
      <c r="AD71" s="23">
        <f t="shared" si="77"/>
        <v>78.202420706859627</v>
      </c>
      <c r="AE71" s="23">
        <f t="shared" si="77"/>
        <v>92.487218301800539</v>
      </c>
      <c r="AF71" s="23">
        <f t="shared" si="77"/>
        <v>121.9669055132014</v>
      </c>
      <c r="AG71" s="23">
        <f t="shared" si="77"/>
        <v>125.67181735817962</v>
      </c>
      <c r="AH71" s="23">
        <f t="shared" si="77"/>
        <v>127.23495807321798</v>
      </c>
      <c r="AI71" s="23">
        <f t="shared" si="77"/>
        <v>127.02027780334147</v>
      </c>
      <c r="AJ71" s="23">
        <f t="shared" si="77"/>
        <v>89.035571327208999</v>
      </c>
      <c r="AK71" s="23">
        <f t="shared" si="77"/>
        <v>95.049128695426234</v>
      </c>
      <c r="AL71" s="23">
        <f t="shared" si="77"/>
        <v>96.453661510453742</v>
      </c>
      <c r="AM71" s="23">
        <f t="shared" si="77"/>
        <v>103.12323442448287</v>
      </c>
    </row>
    <row r="72" spans="1:41" ht="15.75" customHeight="1" x14ac:dyDescent="0.25">
      <c r="A72" s="624"/>
      <c r="B72" s="13" t="str">
        <f t="shared" ref="B72" si="78">B54</f>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25">
      <c r="A73" s="624"/>
      <c r="B73" s="226" t="s">
        <v>25</v>
      </c>
      <c r="C73" s="23">
        <f>SUM(C59:C72)</f>
        <v>0</v>
      </c>
      <c r="D73" s="23">
        <f>SUM(D59:D72)</f>
        <v>536.66098866076845</v>
      </c>
      <c r="E73" s="23">
        <f t="shared" ref="E73:AM73" si="79">SUM(E59:E72)</f>
        <v>3985.5110310488362</v>
      </c>
      <c r="F73" s="23">
        <f t="shared" si="79"/>
        <v>9006.3112091760577</v>
      </c>
      <c r="G73" s="23">
        <f t="shared" si="79"/>
        <v>16314.527276131414</v>
      </c>
      <c r="H73" s="23">
        <f t="shared" si="79"/>
        <v>29624.935500685755</v>
      </c>
      <c r="I73" s="23">
        <f t="shared" si="79"/>
        <v>44757.886641536075</v>
      </c>
      <c r="J73" s="23">
        <f t="shared" si="79"/>
        <v>41140.319490706912</v>
      </c>
      <c r="K73" s="23">
        <f t="shared" si="79"/>
        <v>46375.787040937656</v>
      </c>
      <c r="L73" s="23">
        <f t="shared" si="79"/>
        <v>36819.732415205457</v>
      </c>
      <c r="M73" s="23">
        <f t="shared" si="79"/>
        <v>35868.270272501082</v>
      </c>
      <c r="N73" s="23">
        <f t="shared" si="79"/>
        <v>55345.179723480811</v>
      </c>
      <c r="O73" s="23">
        <f t="shared" si="79"/>
        <v>71762.836175766744</v>
      </c>
      <c r="P73" s="23">
        <f t="shared" si="79"/>
        <v>54823.857117256768</v>
      </c>
      <c r="Q73" s="23">
        <f t="shared" si="79"/>
        <v>60629.405067442371</v>
      </c>
      <c r="R73" s="23">
        <f t="shared" si="79"/>
        <v>65638.498835215476</v>
      </c>
      <c r="S73" s="23">
        <f t="shared" si="79"/>
        <v>86499.788778352318</v>
      </c>
      <c r="T73" s="23">
        <f t="shared" si="79"/>
        <v>46686.75991118302</v>
      </c>
      <c r="U73" s="23">
        <f t="shared" si="79"/>
        <v>60314.805630049166</v>
      </c>
      <c r="V73" s="23">
        <f t="shared" si="79"/>
        <v>51459.29650675453</v>
      </c>
      <c r="W73" s="23">
        <f t="shared" si="79"/>
        <v>41489.691717462701</v>
      </c>
      <c r="X73" s="23">
        <f t="shared" si="79"/>
        <v>26948.551734866032</v>
      </c>
      <c r="Y73" s="23">
        <f t="shared" si="79"/>
        <v>24285.50229765481</v>
      </c>
      <c r="Z73" s="23">
        <f t="shared" si="79"/>
        <v>26548.812918206702</v>
      </c>
      <c r="AA73" s="23">
        <f t="shared" si="79"/>
        <v>26994.980839663931</v>
      </c>
      <c r="AB73" s="23">
        <f t="shared" si="79"/>
        <v>21280.954562950348</v>
      </c>
      <c r="AC73" s="23">
        <f t="shared" si="79"/>
        <v>23824.642798694764</v>
      </c>
      <c r="AD73" s="23">
        <f t="shared" si="79"/>
        <v>22655.265440089788</v>
      </c>
      <c r="AE73" s="23">
        <f t="shared" si="79"/>
        <v>30368.674646843949</v>
      </c>
      <c r="AF73" s="23">
        <f t="shared" si="79"/>
        <v>46686.75991118302</v>
      </c>
      <c r="AG73" s="23">
        <f t="shared" si="79"/>
        <v>60314.805630049166</v>
      </c>
      <c r="AH73" s="23">
        <f t="shared" si="79"/>
        <v>51459.29650675453</v>
      </c>
      <c r="AI73" s="23">
        <f t="shared" si="79"/>
        <v>41489.691717462701</v>
      </c>
      <c r="AJ73" s="23">
        <f t="shared" si="79"/>
        <v>26948.551734866032</v>
      </c>
      <c r="AK73" s="23">
        <f t="shared" si="79"/>
        <v>24285.50229765481</v>
      </c>
      <c r="AL73" s="23">
        <f t="shared" si="79"/>
        <v>26548.812918206702</v>
      </c>
      <c r="AM73" s="23">
        <f t="shared" si="79"/>
        <v>26994.980839663931</v>
      </c>
    </row>
    <row r="74" spans="1:41" ht="16.5" customHeight="1" thickBot="1" x14ac:dyDescent="0.3">
      <c r="A74" s="625"/>
      <c r="B74" s="127" t="s">
        <v>26</v>
      </c>
      <c r="C74" s="24">
        <f>C73</f>
        <v>0</v>
      </c>
      <c r="D74" s="24">
        <f>C74+D73</f>
        <v>536.66098866076845</v>
      </c>
      <c r="E74" s="24">
        <f t="shared" ref="E74:AM74" si="80">D74+E73</f>
        <v>4522.1720197096047</v>
      </c>
      <c r="F74" s="24">
        <f t="shared" si="80"/>
        <v>13528.483228885663</v>
      </c>
      <c r="G74" s="24">
        <f t="shared" si="80"/>
        <v>29843.010505017075</v>
      </c>
      <c r="H74" s="24">
        <f t="shared" si="80"/>
        <v>59467.946005702834</v>
      </c>
      <c r="I74" s="24">
        <f t="shared" si="80"/>
        <v>104225.83264723892</v>
      </c>
      <c r="J74" s="24">
        <f t="shared" si="80"/>
        <v>145366.15213794581</v>
      </c>
      <c r="K74" s="24">
        <f t="shared" si="80"/>
        <v>191741.93917888348</v>
      </c>
      <c r="L74" s="24">
        <f t="shared" si="80"/>
        <v>228561.67159408893</v>
      </c>
      <c r="M74" s="24">
        <f t="shared" si="80"/>
        <v>264429.94186659</v>
      </c>
      <c r="N74" s="24">
        <f t="shared" si="80"/>
        <v>319775.12159007083</v>
      </c>
      <c r="O74" s="24">
        <f t="shared" si="80"/>
        <v>391537.95776583755</v>
      </c>
      <c r="P74" s="24">
        <f t="shared" si="80"/>
        <v>446361.81488309434</v>
      </c>
      <c r="Q74" s="24">
        <f t="shared" si="80"/>
        <v>506991.21995053673</v>
      </c>
      <c r="R74" s="24">
        <f t="shared" si="80"/>
        <v>572629.71878575219</v>
      </c>
      <c r="S74" s="24">
        <f t="shared" si="80"/>
        <v>659129.50756410451</v>
      </c>
      <c r="T74" s="24">
        <f t="shared" si="80"/>
        <v>705816.26747528755</v>
      </c>
      <c r="U74" s="24">
        <f t="shared" si="80"/>
        <v>766131.07310533675</v>
      </c>
      <c r="V74" s="24">
        <f t="shared" si="80"/>
        <v>817590.36961209122</v>
      </c>
      <c r="W74" s="24">
        <f t="shared" si="80"/>
        <v>859080.06132955395</v>
      </c>
      <c r="X74" s="24">
        <f t="shared" si="80"/>
        <v>886028.61306441994</v>
      </c>
      <c r="Y74" s="24">
        <f t="shared" si="80"/>
        <v>910314.11536207481</v>
      </c>
      <c r="Z74" s="24">
        <f t="shared" si="80"/>
        <v>936862.92828028149</v>
      </c>
      <c r="AA74" s="24">
        <f t="shared" si="80"/>
        <v>963857.90911994537</v>
      </c>
      <c r="AB74" s="24">
        <f t="shared" si="80"/>
        <v>985138.86368289567</v>
      </c>
      <c r="AC74" s="24">
        <f t="shared" si="80"/>
        <v>1008963.5064815904</v>
      </c>
      <c r="AD74" s="24">
        <f t="shared" si="80"/>
        <v>1031618.7719216802</v>
      </c>
      <c r="AE74" s="24">
        <f t="shared" si="80"/>
        <v>1061987.4465685242</v>
      </c>
      <c r="AF74" s="24">
        <f t="shared" si="80"/>
        <v>1108674.2064797073</v>
      </c>
      <c r="AG74" s="24">
        <f t="shared" si="80"/>
        <v>1168989.0121097565</v>
      </c>
      <c r="AH74" s="24">
        <f t="shared" si="80"/>
        <v>1220448.3086165111</v>
      </c>
      <c r="AI74" s="24">
        <f t="shared" si="80"/>
        <v>1261938.0003339737</v>
      </c>
      <c r="AJ74" s="24">
        <f t="shared" si="80"/>
        <v>1288886.5520688398</v>
      </c>
      <c r="AK74" s="24">
        <f t="shared" si="80"/>
        <v>1313172.0543664945</v>
      </c>
      <c r="AL74" s="24">
        <f t="shared" si="80"/>
        <v>1339720.8672847012</v>
      </c>
      <c r="AM74" s="24">
        <f t="shared" si="80"/>
        <v>1366715.8481243651</v>
      </c>
    </row>
    <row r="75" spans="1:41" x14ac:dyDescent="0.25">
      <c r="A75" s="8"/>
      <c r="B75" s="30"/>
      <c r="C75" s="195"/>
      <c r="D75" s="196"/>
      <c r="E75" s="195"/>
      <c r="F75" s="196"/>
      <c r="G75" s="195"/>
      <c r="H75" s="196"/>
      <c r="I75" s="195"/>
      <c r="J75" s="196"/>
      <c r="K75" s="195"/>
      <c r="L75" s="196"/>
      <c r="M75" s="195"/>
      <c r="N75" s="196"/>
      <c r="O75" s="195"/>
      <c r="P75" s="196"/>
      <c r="Q75" s="195"/>
      <c r="R75" s="196"/>
      <c r="S75" s="195"/>
      <c r="T75" s="196"/>
      <c r="U75" s="195"/>
      <c r="V75" s="196"/>
      <c r="W75" s="195"/>
      <c r="X75" s="196"/>
      <c r="Y75" s="195"/>
      <c r="Z75" s="196"/>
      <c r="AA75" s="195"/>
      <c r="AB75" s="196"/>
      <c r="AC75" s="195"/>
      <c r="AD75" s="196"/>
      <c r="AE75" s="195"/>
      <c r="AF75" s="196"/>
      <c r="AG75" s="195"/>
      <c r="AH75" s="196"/>
      <c r="AI75" s="195"/>
      <c r="AJ75" s="196"/>
      <c r="AK75" s="195"/>
      <c r="AL75" s="196"/>
      <c r="AM75" s="195"/>
    </row>
    <row r="76" spans="1:41"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183"/>
    </row>
    <row r="77" spans="1:41" s="95" customFormat="1" ht="16.5" thickBot="1" x14ac:dyDescent="0.3">
      <c r="A77" s="626" t="s">
        <v>12</v>
      </c>
      <c r="B77" s="225" t="s">
        <v>154</v>
      </c>
      <c r="C77" s="135">
        <f>C$4</f>
        <v>45292</v>
      </c>
      <c r="D77" s="135">
        <f t="shared" ref="D77:AM77" si="81">D$4</f>
        <v>45323</v>
      </c>
      <c r="E77" s="135">
        <f t="shared" si="81"/>
        <v>45352</v>
      </c>
      <c r="F77" s="135">
        <f t="shared" si="81"/>
        <v>45383</v>
      </c>
      <c r="G77" s="135">
        <f t="shared" si="81"/>
        <v>45413</v>
      </c>
      <c r="H77" s="135">
        <f t="shared" si="81"/>
        <v>45444</v>
      </c>
      <c r="I77" s="135">
        <f t="shared" si="81"/>
        <v>45474</v>
      </c>
      <c r="J77" s="135">
        <f t="shared" si="81"/>
        <v>45505</v>
      </c>
      <c r="K77" s="135">
        <f t="shared" si="81"/>
        <v>45536</v>
      </c>
      <c r="L77" s="135">
        <f t="shared" si="81"/>
        <v>45566</v>
      </c>
      <c r="M77" s="135">
        <f t="shared" si="81"/>
        <v>45597</v>
      </c>
      <c r="N77" s="135">
        <f t="shared" si="81"/>
        <v>45627</v>
      </c>
      <c r="O77" s="135">
        <f t="shared" si="81"/>
        <v>45658</v>
      </c>
      <c r="P77" s="135">
        <f t="shared" si="81"/>
        <v>45689</v>
      </c>
      <c r="Q77" s="135">
        <f t="shared" si="81"/>
        <v>45717</v>
      </c>
      <c r="R77" s="135">
        <f t="shared" si="81"/>
        <v>45748</v>
      </c>
      <c r="S77" s="135">
        <f t="shared" si="81"/>
        <v>45778</v>
      </c>
      <c r="T77" s="135">
        <f t="shared" si="81"/>
        <v>45809</v>
      </c>
      <c r="U77" s="135">
        <f t="shared" si="81"/>
        <v>45839</v>
      </c>
      <c r="V77" s="135">
        <f t="shared" si="81"/>
        <v>45870</v>
      </c>
      <c r="W77" s="135">
        <f t="shared" si="81"/>
        <v>45901</v>
      </c>
      <c r="X77" s="135">
        <f t="shared" si="81"/>
        <v>45931</v>
      </c>
      <c r="Y77" s="135">
        <f t="shared" si="81"/>
        <v>45962</v>
      </c>
      <c r="Z77" s="135">
        <f t="shared" si="81"/>
        <v>45992</v>
      </c>
      <c r="AA77" s="135">
        <f t="shared" si="81"/>
        <v>46023</v>
      </c>
      <c r="AB77" s="135">
        <f t="shared" si="81"/>
        <v>46054</v>
      </c>
      <c r="AC77" s="135">
        <f t="shared" si="81"/>
        <v>46082</v>
      </c>
      <c r="AD77" s="135">
        <f t="shared" si="81"/>
        <v>46113</v>
      </c>
      <c r="AE77" s="135">
        <f t="shared" si="81"/>
        <v>46143</v>
      </c>
      <c r="AF77" s="135">
        <f t="shared" si="81"/>
        <v>46174</v>
      </c>
      <c r="AG77" s="135">
        <f t="shared" si="81"/>
        <v>46204</v>
      </c>
      <c r="AH77" s="135">
        <f t="shared" si="81"/>
        <v>46235</v>
      </c>
      <c r="AI77" s="135">
        <f t="shared" si="81"/>
        <v>46266</v>
      </c>
      <c r="AJ77" s="135">
        <f t="shared" si="81"/>
        <v>46296</v>
      </c>
      <c r="AK77" s="135">
        <f t="shared" si="81"/>
        <v>46327</v>
      </c>
      <c r="AL77" s="135">
        <f t="shared" si="81"/>
        <v>46357</v>
      </c>
      <c r="AM77" s="135">
        <f t="shared" si="81"/>
        <v>46388</v>
      </c>
      <c r="AO77" s="95" t="s">
        <v>222</v>
      </c>
    </row>
    <row r="78" spans="1:41" s="95" customFormat="1" ht="15.75" customHeight="1" x14ac:dyDescent="0.25">
      <c r="A78" s="627"/>
      <c r="B78" s="13" t="str">
        <f>B59</f>
        <v>Air Comp</v>
      </c>
      <c r="C78" s="375">
        <v>8.5109000000000004E-2</v>
      </c>
      <c r="D78" s="375">
        <v>7.7715000000000006E-2</v>
      </c>
      <c r="E78" s="375">
        <v>8.6136000000000004E-2</v>
      </c>
      <c r="F78" s="375">
        <v>7.9796000000000006E-2</v>
      </c>
      <c r="G78" s="375">
        <v>8.5334999999999994E-2</v>
      </c>
      <c r="H78" s="375">
        <v>8.1994999999999998E-2</v>
      </c>
      <c r="I78" s="375">
        <v>8.4098999999999993E-2</v>
      </c>
      <c r="J78" s="375">
        <v>8.4198999999999996E-2</v>
      </c>
      <c r="K78" s="375">
        <v>8.2512000000000002E-2</v>
      </c>
      <c r="L78" s="375">
        <v>8.5277000000000006E-2</v>
      </c>
      <c r="M78" s="375">
        <v>8.2588999999999996E-2</v>
      </c>
      <c r="N78" s="375">
        <v>8.5237999999999994E-2</v>
      </c>
      <c r="O78" s="375">
        <f>C78</f>
        <v>8.5109000000000004E-2</v>
      </c>
      <c r="P78" s="375">
        <f t="shared" ref="P78:P90" si="82">D78</f>
        <v>7.7715000000000006E-2</v>
      </c>
      <c r="Q78" s="375">
        <f t="shared" ref="Q78:Q90" si="83">E78</f>
        <v>8.6136000000000004E-2</v>
      </c>
      <c r="R78" s="375">
        <f t="shared" ref="R78:R90" si="84">F78</f>
        <v>7.9796000000000006E-2</v>
      </c>
      <c r="S78" s="375">
        <f t="shared" ref="S78:S90" si="85">G78</f>
        <v>8.5334999999999994E-2</v>
      </c>
      <c r="T78" s="375">
        <f t="shared" ref="T78:T90" si="86">H78</f>
        <v>8.1994999999999998E-2</v>
      </c>
      <c r="U78" s="375">
        <f t="shared" ref="U78:U90" si="87">I78</f>
        <v>8.4098999999999993E-2</v>
      </c>
      <c r="V78" s="375">
        <f t="shared" ref="V78:V90" si="88">J78</f>
        <v>8.4198999999999996E-2</v>
      </c>
      <c r="W78" s="375">
        <f t="shared" ref="W78:W90" si="89">K78</f>
        <v>8.2512000000000002E-2</v>
      </c>
      <c r="X78" s="375">
        <f t="shared" ref="X78:X90" si="90">L78</f>
        <v>8.5277000000000006E-2</v>
      </c>
      <c r="Y78" s="375">
        <f t="shared" ref="Y78:Y90" si="91">M78</f>
        <v>8.2588999999999996E-2</v>
      </c>
      <c r="Z78" s="375">
        <f t="shared" ref="Z78:Z90" si="92">N78</f>
        <v>8.5237999999999994E-2</v>
      </c>
      <c r="AA78" s="375">
        <f t="shared" ref="AA78:AA90" si="93">O78</f>
        <v>8.5109000000000004E-2</v>
      </c>
      <c r="AB78" s="375">
        <f t="shared" ref="AB78:AB90" si="94">P78</f>
        <v>7.7715000000000006E-2</v>
      </c>
      <c r="AC78" s="375">
        <f t="shared" ref="AC78:AC90" si="95">Q78</f>
        <v>8.6136000000000004E-2</v>
      </c>
      <c r="AD78" s="375">
        <f t="shared" ref="AD78:AD90" si="96">R78</f>
        <v>7.9796000000000006E-2</v>
      </c>
      <c r="AE78" s="375">
        <f t="shared" ref="AE78:AE90" si="97">S78</f>
        <v>8.5334999999999994E-2</v>
      </c>
      <c r="AF78" s="375">
        <f t="shared" ref="AF78:AF90" si="98">T78</f>
        <v>8.1994999999999998E-2</v>
      </c>
      <c r="AG78" s="375">
        <f t="shared" ref="AG78:AG90" si="99">U78</f>
        <v>8.4098999999999993E-2</v>
      </c>
      <c r="AH78" s="375">
        <f t="shared" ref="AH78:AH90" si="100">V78</f>
        <v>8.4198999999999996E-2</v>
      </c>
      <c r="AI78" s="375">
        <f t="shared" ref="AI78:AI90" si="101">W78</f>
        <v>8.2512000000000002E-2</v>
      </c>
      <c r="AJ78" s="375">
        <f t="shared" ref="AJ78:AJ90" si="102">X78</f>
        <v>8.5277000000000006E-2</v>
      </c>
      <c r="AK78" s="375">
        <f t="shared" ref="AK78:AK90" si="103">Y78</f>
        <v>8.2588999999999996E-2</v>
      </c>
      <c r="AL78" s="375">
        <f t="shared" ref="AL78:AL90" si="104">Z78</f>
        <v>8.5237999999999994E-2</v>
      </c>
      <c r="AM78" s="375">
        <f t="shared" ref="AM78:AM90" si="105">AA78</f>
        <v>8.5109000000000004E-2</v>
      </c>
      <c r="AO78" s="373">
        <f t="shared" ref="AO78:AO90" si="106">SUM(C78:N78)</f>
        <v>1.0000000000000002</v>
      </c>
    </row>
    <row r="79" spans="1:41" s="95" customFormat="1" ht="15.75" x14ac:dyDescent="0.25">
      <c r="A79" s="627"/>
      <c r="B79" s="13" t="str">
        <f t="shared" ref="B79:B90" si="107">B60</f>
        <v>Building Shell</v>
      </c>
      <c r="C79" s="375">
        <v>0.107824</v>
      </c>
      <c r="D79" s="375">
        <v>9.1051999999999994E-2</v>
      </c>
      <c r="E79" s="375">
        <v>7.1135000000000004E-2</v>
      </c>
      <c r="F79" s="375">
        <v>4.1179E-2</v>
      </c>
      <c r="G79" s="375">
        <v>4.4423999999999998E-2</v>
      </c>
      <c r="H79" s="375">
        <v>0.106128</v>
      </c>
      <c r="I79" s="375">
        <v>0.14288100000000001</v>
      </c>
      <c r="J79" s="375">
        <v>0.133494</v>
      </c>
      <c r="K79" s="375">
        <v>5.781E-2</v>
      </c>
      <c r="L79" s="375">
        <v>3.8018000000000003E-2</v>
      </c>
      <c r="M79" s="375">
        <v>6.2103999999999999E-2</v>
      </c>
      <c r="N79" s="375">
        <v>0.103951</v>
      </c>
      <c r="O79" s="375">
        <f t="shared" ref="O79:O90" si="108">C79</f>
        <v>0.107824</v>
      </c>
      <c r="P79" s="375">
        <f t="shared" si="82"/>
        <v>9.1051999999999994E-2</v>
      </c>
      <c r="Q79" s="375">
        <f t="shared" si="83"/>
        <v>7.1135000000000004E-2</v>
      </c>
      <c r="R79" s="375">
        <f t="shared" si="84"/>
        <v>4.1179E-2</v>
      </c>
      <c r="S79" s="375">
        <f t="shared" si="85"/>
        <v>4.4423999999999998E-2</v>
      </c>
      <c r="T79" s="375">
        <f t="shared" si="86"/>
        <v>0.106128</v>
      </c>
      <c r="U79" s="375">
        <f t="shared" si="87"/>
        <v>0.14288100000000001</v>
      </c>
      <c r="V79" s="375">
        <f t="shared" si="88"/>
        <v>0.133494</v>
      </c>
      <c r="W79" s="375">
        <f t="shared" si="89"/>
        <v>5.781E-2</v>
      </c>
      <c r="X79" s="375">
        <f t="shared" si="90"/>
        <v>3.8018000000000003E-2</v>
      </c>
      <c r="Y79" s="375">
        <f t="shared" si="91"/>
        <v>6.2103999999999999E-2</v>
      </c>
      <c r="Z79" s="375">
        <f t="shared" si="92"/>
        <v>0.103951</v>
      </c>
      <c r="AA79" s="375">
        <f t="shared" si="93"/>
        <v>0.107824</v>
      </c>
      <c r="AB79" s="375">
        <f t="shared" si="94"/>
        <v>9.1051999999999994E-2</v>
      </c>
      <c r="AC79" s="375">
        <f t="shared" si="95"/>
        <v>7.1135000000000004E-2</v>
      </c>
      <c r="AD79" s="375">
        <f t="shared" si="96"/>
        <v>4.1179E-2</v>
      </c>
      <c r="AE79" s="375">
        <f t="shared" si="97"/>
        <v>4.4423999999999998E-2</v>
      </c>
      <c r="AF79" s="375">
        <f t="shared" si="98"/>
        <v>0.106128</v>
      </c>
      <c r="AG79" s="375">
        <f t="shared" si="99"/>
        <v>0.14288100000000001</v>
      </c>
      <c r="AH79" s="375">
        <f t="shared" si="100"/>
        <v>0.133494</v>
      </c>
      <c r="AI79" s="375">
        <f t="shared" si="101"/>
        <v>5.781E-2</v>
      </c>
      <c r="AJ79" s="375">
        <f t="shared" si="102"/>
        <v>3.8018000000000003E-2</v>
      </c>
      <c r="AK79" s="375">
        <f t="shared" si="103"/>
        <v>6.2103999999999999E-2</v>
      </c>
      <c r="AL79" s="375">
        <f t="shared" si="104"/>
        <v>0.103951</v>
      </c>
      <c r="AM79" s="375">
        <f t="shared" si="105"/>
        <v>0.107824</v>
      </c>
      <c r="AO79" s="373">
        <f t="shared" si="106"/>
        <v>1</v>
      </c>
    </row>
    <row r="80" spans="1:41" s="95" customFormat="1" ht="15.75" x14ac:dyDescent="0.25">
      <c r="A80" s="627"/>
      <c r="B80" s="13" t="str">
        <f t="shared" si="107"/>
        <v>Cooking</v>
      </c>
      <c r="C80" s="375">
        <v>8.6096000000000006E-2</v>
      </c>
      <c r="D80" s="375">
        <v>7.8608999999999998E-2</v>
      </c>
      <c r="E80" s="375">
        <v>8.1547999999999995E-2</v>
      </c>
      <c r="F80" s="375">
        <v>7.2947999999999999E-2</v>
      </c>
      <c r="G80" s="375">
        <v>8.6277000000000006E-2</v>
      </c>
      <c r="H80" s="375">
        <v>8.3294000000000007E-2</v>
      </c>
      <c r="I80" s="375">
        <v>8.5859000000000005E-2</v>
      </c>
      <c r="J80" s="375">
        <v>8.5885000000000003E-2</v>
      </c>
      <c r="K80" s="375">
        <v>8.3474999999999994E-2</v>
      </c>
      <c r="L80" s="375">
        <v>8.6262000000000005E-2</v>
      </c>
      <c r="M80" s="375">
        <v>8.3496000000000001E-2</v>
      </c>
      <c r="N80" s="375">
        <v>8.6250999999999994E-2</v>
      </c>
      <c r="O80" s="375">
        <f t="shared" si="108"/>
        <v>8.6096000000000006E-2</v>
      </c>
      <c r="P80" s="375">
        <f t="shared" si="82"/>
        <v>7.8608999999999998E-2</v>
      </c>
      <c r="Q80" s="375">
        <f t="shared" si="83"/>
        <v>8.1547999999999995E-2</v>
      </c>
      <c r="R80" s="375">
        <f t="shared" si="84"/>
        <v>7.2947999999999999E-2</v>
      </c>
      <c r="S80" s="375">
        <f t="shared" si="85"/>
        <v>8.6277000000000006E-2</v>
      </c>
      <c r="T80" s="375">
        <f t="shared" si="86"/>
        <v>8.3294000000000007E-2</v>
      </c>
      <c r="U80" s="375">
        <f t="shared" si="87"/>
        <v>8.5859000000000005E-2</v>
      </c>
      <c r="V80" s="375">
        <f t="shared" si="88"/>
        <v>8.5885000000000003E-2</v>
      </c>
      <c r="W80" s="375">
        <f t="shared" si="89"/>
        <v>8.3474999999999994E-2</v>
      </c>
      <c r="X80" s="375">
        <f t="shared" si="90"/>
        <v>8.6262000000000005E-2</v>
      </c>
      <c r="Y80" s="375">
        <f t="shared" si="91"/>
        <v>8.3496000000000001E-2</v>
      </c>
      <c r="Z80" s="375">
        <f t="shared" si="92"/>
        <v>8.6250999999999994E-2</v>
      </c>
      <c r="AA80" s="375">
        <f t="shared" si="93"/>
        <v>8.6096000000000006E-2</v>
      </c>
      <c r="AB80" s="375">
        <f t="shared" si="94"/>
        <v>7.8608999999999998E-2</v>
      </c>
      <c r="AC80" s="375">
        <f t="shared" si="95"/>
        <v>8.1547999999999995E-2</v>
      </c>
      <c r="AD80" s="375">
        <f t="shared" si="96"/>
        <v>7.2947999999999999E-2</v>
      </c>
      <c r="AE80" s="375">
        <f t="shared" si="97"/>
        <v>8.6277000000000006E-2</v>
      </c>
      <c r="AF80" s="375">
        <f t="shared" si="98"/>
        <v>8.3294000000000007E-2</v>
      </c>
      <c r="AG80" s="375">
        <f t="shared" si="99"/>
        <v>8.5859000000000005E-2</v>
      </c>
      <c r="AH80" s="375">
        <f t="shared" si="100"/>
        <v>8.5885000000000003E-2</v>
      </c>
      <c r="AI80" s="375">
        <f t="shared" si="101"/>
        <v>8.3474999999999994E-2</v>
      </c>
      <c r="AJ80" s="375">
        <f t="shared" si="102"/>
        <v>8.6262000000000005E-2</v>
      </c>
      <c r="AK80" s="375">
        <f t="shared" si="103"/>
        <v>8.3496000000000001E-2</v>
      </c>
      <c r="AL80" s="375">
        <f t="shared" si="104"/>
        <v>8.6250999999999994E-2</v>
      </c>
      <c r="AM80" s="375">
        <f t="shared" si="105"/>
        <v>8.6096000000000006E-2</v>
      </c>
      <c r="AO80" s="373">
        <f t="shared" si="106"/>
        <v>0.99999999999999989</v>
      </c>
    </row>
    <row r="81" spans="1:41" s="95" customFormat="1" ht="15.75" x14ac:dyDescent="0.25">
      <c r="A81" s="627"/>
      <c r="B81" s="13" t="str">
        <f t="shared" si="107"/>
        <v>Cooling</v>
      </c>
      <c r="C81" s="375">
        <v>6.0000000000000002E-6</v>
      </c>
      <c r="D81" s="375">
        <v>2.4699999999999999E-4</v>
      </c>
      <c r="E81" s="375">
        <v>7.2360000000000002E-3</v>
      </c>
      <c r="F81" s="375">
        <v>2.1690999999999998E-2</v>
      </c>
      <c r="G81" s="375">
        <v>6.2979999999999994E-2</v>
      </c>
      <c r="H81" s="375">
        <v>0.21317</v>
      </c>
      <c r="I81" s="375">
        <v>0.29002899999999998</v>
      </c>
      <c r="J81" s="375">
        <v>0.270206</v>
      </c>
      <c r="K81" s="375">
        <v>0.108695</v>
      </c>
      <c r="L81" s="375">
        <v>1.9643000000000001E-2</v>
      </c>
      <c r="M81" s="375">
        <v>6.0299999999999998E-3</v>
      </c>
      <c r="N81" s="375">
        <v>6.7000000000000002E-5</v>
      </c>
      <c r="O81" s="375">
        <f t="shared" si="108"/>
        <v>6.0000000000000002E-6</v>
      </c>
      <c r="P81" s="375">
        <f t="shared" si="82"/>
        <v>2.4699999999999999E-4</v>
      </c>
      <c r="Q81" s="375">
        <f t="shared" si="83"/>
        <v>7.2360000000000002E-3</v>
      </c>
      <c r="R81" s="375">
        <f t="shared" si="84"/>
        <v>2.1690999999999998E-2</v>
      </c>
      <c r="S81" s="375">
        <f t="shared" si="85"/>
        <v>6.2979999999999994E-2</v>
      </c>
      <c r="T81" s="375">
        <f t="shared" si="86"/>
        <v>0.21317</v>
      </c>
      <c r="U81" s="375">
        <f t="shared" si="87"/>
        <v>0.29002899999999998</v>
      </c>
      <c r="V81" s="375">
        <f t="shared" si="88"/>
        <v>0.270206</v>
      </c>
      <c r="W81" s="375">
        <f t="shared" si="89"/>
        <v>0.108695</v>
      </c>
      <c r="X81" s="375">
        <f t="shared" si="90"/>
        <v>1.9643000000000001E-2</v>
      </c>
      <c r="Y81" s="375">
        <f t="shared" si="91"/>
        <v>6.0299999999999998E-3</v>
      </c>
      <c r="Z81" s="375">
        <f t="shared" si="92"/>
        <v>6.7000000000000002E-5</v>
      </c>
      <c r="AA81" s="375">
        <f t="shared" si="93"/>
        <v>6.0000000000000002E-6</v>
      </c>
      <c r="AB81" s="375">
        <f t="shared" si="94"/>
        <v>2.4699999999999999E-4</v>
      </c>
      <c r="AC81" s="375">
        <f t="shared" si="95"/>
        <v>7.2360000000000002E-3</v>
      </c>
      <c r="AD81" s="375">
        <f t="shared" si="96"/>
        <v>2.1690999999999998E-2</v>
      </c>
      <c r="AE81" s="375">
        <f t="shared" si="97"/>
        <v>6.2979999999999994E-2</v>
      </c>
      <c r="AF81" s="375">
        <f t="shared" si="98"/>
        <v>0.21317</v>
      </c>
      <c r="AG81" s="375">
        <f t="shared" si="99"/>
        <v>0.29002899999999998</v>
      </c>
      <c r="AH81" s="375">
        <f t="shared" si="100"/>
        <v>0.270206</v>
      </c>
      <c r="AI81" s="375">
        <f t="shared" si="101"/>
        <v>0.108695</v>
      </c>
      <c r="AJ81" s="375">
        <f t="shared" si="102"/>
        <v>1.9643000000000001E-2</v>
      </c>
      <c r="AK81" s="375">
        <f t="shared" si="103"/>
        <v>6.0299999999999998E-3</v>
      </c>
      <c r="AL81" s="375">
        <f t="shared" si="104"/>
        <v>6.7000000000000002E-5</v>
      </c>
      <c r="AM81" s="375">
        <f t="shared" si="105"/>
        <v>6.0000000000000002E-6</v>
      </c>
      <c r="AO81" s="373">
        <f t="shared" si="106"/>
        <v>0.99999999999999989</v>
      </c>
    </row>
    <row r="82" spans="1:41" s="95" customFormat="1" ht="15.75" x14ac:dyDescent="0.25">
      <c r="A82" s="627"/>
      <c r="B82" s="13" t="str">
        <f t="shared" si="107"/>
        <v>Ext Lighting</v>
      </c>
      <c r="C82" s="375">
        <v>0.106265</v>
      </c>
      <c r="D82" s="375">
        <v>8.2161999999999999E-2</v>
      </c>
      <c r="E82" s="375">
        <v>7.0887000000000006E-2</v>
      </c>
      <c r="F82" s="375">
        <v>6.8145999999999998E-2</v>
      </c>
      <c r="G82" s="375">
        <v>8.1852999999999995E-2</v>
      </c>
      <c r="H82" s="375">
        <v>6.7163E-2</v>
      </c>
      <c r="I82" s="375">
        <v>8.6751999999999996E-2</v>
      </c>
      <c r="J82" s="375">
        <v>6.9401000000000004E-2</v>
      </c>
      <c r="K82" s="375">
        <v>8.2907999999999996E-2</v>
      </c>
      <c r="L82" s="375">
        <v>0.100507</v>
      </c>
      <c r="M82" s="375">
        <v>8.7251999999999996E-2</v>
      </c>
      <c r="N82" s="375">
        <v>9.6703999999999998E-2</v>
      </c>
      <c r="O82" s="375">
        <f t="shared" si="108"/>
        <v>0.106265</v>
      </c>
      <c r="P82" s="375">
        <f t="shared" si="82"/>
        <v>8.2161999999999999E-2</v>
      </c>
      <c r="Q82" s="375">
        <f t="shared" si="83"/>
        <v>7.0887000000000006E-2</v>
      </c>
      <c r="R82" s="375">
        <f t="shared" si="84"/>
        <v>6.8145999999999998E-2</v>
      </c>
      <c r="S82" s="375">
        <f t="shared" si="85"/>
        <v>8.1852999999999995E-2</v>
      </c>
      <c r="T82" s="375">
        <f t="shared" si="86"/>
        <v>6.7163E-2</v>
      </c>
      <c r="U82" s="375">
        <f t="shared" si="87"/>
        <v>8.6751999999999996E-2</v>
      </c>
      <c r="V82" s="375">
        <f t="shared" si="88"/>
        <v>6.9401000000000004E-2</v>
      </c>
      <c r="W82" s="375">
        <f t="shared" si="89"/>
        <v>8.2907999999999996E-2</v>
      </c>
      <c r="X82" s="375">
        <f t="shared" si="90"/>
        <v>0.100507</v>
      </c>
      <c r="Y82" s="375">
        <f t="shared" si="91"/>
        <v>8.7251999999999996E-2</v>
      </c>
      <c r="Z82" s="375">
        <f t="shared" si="92"/>
        <v>9.6703999999999998E-2</v>
      </c>
      <c r="AA82" s="375">
        <f t="shared" si="93"/>
        <v>0.106265</v>
      </c>
      <c r="AB82" s="375">
        <f t="shared" si="94"/>
        <v>8.2161999999999999E-2</v>
      </c>
      <c r="AC82" s="375">
        <f t="shared" si="95"/>
        <v>7.0887000000000006E-2</v>
      </c>
      <c r="AD82" s="375">
        <f t="shared" si="96"/>
        <v>6.8145999999999998E-2</v>
      </c>
      <c r="AE82" s="375">
        <f t="shared" si="97"/>
        <v>8.1852999999999995E-2</v>
      </c>
      <c r="AF82" s="375">
        <f t="shared" si="98"/>
        <v>6.7163E-2</v>
      </c>
      <c r="AG82" s="375">
        <f t="shared" si="99"/>
        <v>8.6751999999999996E-2</v>
      </c>
      <c r="AH82" s="375">
        <f t="shared" si="100"/>
        <v>6.9401000000000004E-2</v>
      </c>
      <c r="AI82" s="375">
        <f t="shared" si="101"/>
        <v>8.2907999999999996E-2</v>
      </c>
      <c r="AJ82" s="375">
        <f t="shared" si="102"/>
        <v>0.100507</v>
      </c>
      <c r="AK82" s="375">
        <f t="shared" si="103"/>
        <v>8.7251999999999996E-2</v>
      </c>
      <c r="AL82" s="375">
        <f t="shared" si="104"/>
        <v>9.6703999999999998E-2</v>
      </c>
      <c r="AM82" s="375">
        <f t="shared" si="105"/>
        <v>0.106265</v>
      </c>
      <c r="AO82" s="373">
        <f t="shared" si="106"/>
        <v>1</v>
      </c>
    </row>
    <row r="83" spans="1:41" s="95" customFormat="1" ht="15.75" x14ac:dyDescent="0.25">
      <c r="A83" s="627"/>
      <c r="B83" s="13" t="str">
        <f t="shared" si="107"/>
        <v>Heating</v>
      </c>
      <c r="C83" s="375">
        <v>0.210397</v>
      </c>
      <c r="D83" s="375">
        <v>0.17743600000000001</v>
      </c>
      <c r="E83" s="375">
        <v>0.13192400000000001</v>
      </c>
      <c r="F83" s="375">
        <v>5.9718E-2</v>
      </c>
      <c r="G83" s="375">
        <v>2.6769000000000001E-2</v>
      </c>
      <c r="H83" s="375">
        <v>4.2950000000000002E-3</v>
      </c>
      <c r="I83" s="375">
        <v>2.895E-3</v>
      </c>
      <c r="J83" s="375">
        <v>3.4320000000000002E-3</v>
      </c>
      <c r="K83" s="375">
        <v>9.4020000000000006E-3</v>
      </c>
      <c r="L83" s="375">
        <v>5.5496999999999998E-2</v>
      </c>
      <c r="M83" s="375">
        <v>0.115452</v>
      </c>
      <c r="N83" s="375">
        <v>0.20278299999999999</v>
      </c>
      <c r="O83" s="375">
        <f t="shared" si="108"/>
        <v>0.210397</v>
      </c>
      <c r="P83" s="375">
        <f t="shared" si="82"/>
        <v>0.17743600000000001</v>
      </c>
      <c r="Q83" s="375">
        <f t="shared" si="83"/>
        <v>0.13192400000000001</v>
      </c>
      <c r="R83" s="375">
        <f t="shared" si="84"/>
        <v>5.9718E-2</v>
      </c>
      <c r="S83" s="375">
        <f t="shared" si="85"/>
        <v>2.6769000000000001E-2</v>
      </c>
      <c r="T83" s="375">
        <f t="shared" si="86"/>
        <v>4.2950000000000002E-3</v>
      </c>
      <c r="U83" s="375">
        <f t="shared" si="87"/>
        <v>2.895E-3</v>
      </c>
      <c r="V83" s="375">
        <f t="shared" si="88"/>
        <v>3.4320000000000002E-3</v>
      </c>
      <c r="W83" s="375">
        <f t="shared" si="89"/>
        <v>9.4020000000000006E-3</v>
      </c>
      <c r="X83" s="375">
        <f t="shared" si="90"/>
        <v>5.5496999999999998E-2</v>
      </c>
      <c r="Y83" s="375">
        <f t="shared" si="91"/>
        <v>0.115452</v>
      </c>
      <c r="Z83" s="375">
        <f t="shared" si="92"/>
        <v>0.20278299999999999</v>
      </c>
      <c r="AA83" s="375">
        <f t="shared" si="93"/>
        <v>0.210397</v>
      </c>
      <c r="AB83" s="375">
        <f t="shared" si="94"/>
        <v>0.17743600000000001</v>
      </c>
      <c r="AC83" s="375">
        <f t="shared" si="95"/>
        <v>0.13192400000000001</v>
      </c>
      <c r="AD83" s="375">
        <f t="shared" si="96"/>
        <v>5.9718E-2</v>
      </c>
      <c r="AE83" s="375">
        <f t="shared" si="97"/>
        <v>2.6769000000000001E-2</v>
      </c>
      <c r="AF83" s="375">
        <f t="shared" si="98"/>
        <v>4.2950000000000002E-3</v>
      </c>
      <c r="AG83" s="375">
        <f t="shared" si="99"/>
        <v>2.895E-3</v>
      </c>
      <c r="AH83" s="375">
        <f t="shared" si="100"/>
        <v>3.4320000000000002E-3</v>
      </c>
      <c r="AI83" s="375">
        <f t="shared" si="101"/>
        <v>9.4020000000000006E-3</v>
      </c>
      <c r="AJ83" s="375">
        <f t="shared" si="102"/>
        <v>5.5496999999999998E-2</v>
      </c>
      <c r="AK83" s="375">
        <f t="shared" si="103"/>
        <v>0.115452</v>
      </c>
      <c r="AL83" s="375">
        <f t="shared" si="104"/>
        <v>0.20278299999999999</v>
      </c>
      <c r="AM83" s="375">
        <f t="shared" si="105"/>
        <v>0.210397</v>
      </c>
      <c r="AO83" s="373">
        <f t="shared" si="106"/>
        <v>1.0000000000000002</v>
      </c>
    </row>
    <row r="84" spans="1:41" s="95" customFormat="1" ht="15.75" x14ac:dyDescent="0.25">
      <c r="A84" s="627"/>
      <c r="B84" s="13" t="str">
        <f t="shared" si="107"/>
        <v>HVAC</v>
      </c>
      <c r="C84" s="375">
        <v>0.107824</v>
      </c>
      <c r="D84" s="375">
        <v>9.1051999999999994E-2</v>
      </c>
      <c r="E84" s="375">
        <v>7.1135000000000004E-2</v>
      </c>
      <c r="F84" s="375">
        <v>4.1179E-2</v>
      </c>
      <c r="G84" s="375">
        <v>4.4423999999999998E-2</v>
      </c>
      <c r="H84" s="375">
        <v>0.106128</v>
      </c>
      <c r="I84" s="375">
        <v>0.14288100000000001</v>
      </c>
      <c r="J84" s="375">
        <v>0.133494</v>
      </c>
      <c r="K84" s="375">
        <v>5.781E-2</v>
      </c>
      <c r="L84" s="375">
        <v>3.8018000000000003E-2</v>
      </c>
      <c r="M84" s="375">
        <v>6.2103999999999999E-2</v>
      </c>
      <c r="N84" s="375">
        <v>0.103951</v>
      </c>
      <c r="O84" s="375">
        <f t="shared" si="108"/>
        <v>0.107824</v>
      </c>
      <c r="P84" s="375">
        <f t="shared" si="82"/>
        <v>9.1051999999999994E-2</v>
      </c>
      <c r="Q84" s="375">
        <f t="shared" si="83"/>
        <v>7.1135000000000004E-2</v>
      </c>
      <c r="R84" s="375">
        <f t="shared" si="84"/>
        <v>4.1179E-2</v>
      </c>
      <c r="S84" s="375">
        <f t="shared" si="85"/>
        <v>4.4423999999999998E-2</v>
      </c>
      <c r="T84" s="375">
        <f t="shared" si="86"/>
        <v>0.106128</v>
      </c>
      <c r="U84" s="375">
        <f t="shared" si="87"/>
        <v>0.14288100000000001</v>
      </c>
      <c r="V84" s="375">
        <f t="shared" si="88"/>
        <v>0.133494</v>
      </c>
      <c r="W84" s="375">
        <f t="shared" si="89"/>
        <v>5.781E-2</v>
      </c>
      <c r="X84" s="375">
        <f t="shared" si="90"/>
        <v>3.8018000000000003E-2</v>
      </c>
      <c r="Y84" s="375">
        <f t="shared" si="91"/>
        <v>6.2103999999999999E-2</v>
      </c>
      <c r="Z84" s="375">
        <f t="shared" si="92"/>
        <v>0.103951</v>
      </c>
      <c r="AA84" s="375">
        <f t="shared" si="93"/>
        <v>0.107824</v>
      </c>
      <c r="AB84" s="375">
        <f t="shared" si="94"/>
        <v>9.1051999999999994E-2</v>
      </c>
      <c r="AC84" s="375">
        <f t="shared" si="95"/>
        <v>7.1135000000000004E-2</v>
      </c>
      <c r="AD84" s="375">
        <f t="shared" si="96"/>
        <v>4.1179E-2</v>
      </c>
      <c r="AE84" s="375">
        <f t="shared" si="97"/>
        <v>4.4423999999999998E-2</v>
      </c>
      <c r="AF84" s="375">
        <f t="shared" si="98"/>
        <v>0.106128</v>
      </c>
      <c r="AG84" s="375">
        <f t="shared" si="99"/>
        <v>0.14288100000000001</v>
      </c>
      <c r="AH84" s="375">
        <f t="shared" si="100"/>
        <v>0.133494</v>
      </c>
      <c r="AI84" s="375">
        <f t="shared" si="101"/>
        <v>5.781E-2</v>
      </c>
      <c r="AJ84" s="375">
        <f t="shared" si="102"/>
        <v>3.8018000000000003E-2</v>
      </c>
      <c r="AK84" s="375">
        <f t="shared" si="103"/>
        <v>6.2103999999999999E-2</v>
      </c>
      <c r="AL84" s="375">
        <f t="shared" si="104"/>
        <v>0.103951</v>
      </c>
      <c r="AM84" s="375">
        <f t="shared" si="105"/>
        <v>0.107824</v>
      </c>
      <c r="AO84" s="373">
        <f t="shared" si="106"/>
        <v>1</v>
      </c>
    </row>
    <row r="85" spans="1:41" s="95" customFormat="1" ht="15.75" x14ac:dyDescent="0.25">
      <c r="A85" s="627"/>
      <c r="B85" s="13" t="str">
        <f t="shared" si="107"/>
        <v>Lighting</v>
      </c>
      <c r="C85" s="375">
        <v>9.3563999999999994E-2</v>
      </c>
      <c r="D85" s="375">
        <v>7.2162000000000004E-2</v>
      </c>
      <c r="E85" s="375">
        <v>7.8372999999999998E-2</v>
      </c>
      <c r="F85" s="375">
        <v>7.6534000000000005E-2</v>
      </c>
      <c r="G85" s="375">
        <v>9.4246999999999997E-2</v>
      </c>
      <c r="H85" s="375">
        <v>7.5599E-2</v>
      </c>
      <c r="I85" s="375">
        <v>9.6199999999999994E-2</v>
      </c>
      <c r="J85" s="375">
        <v>7.7077999999999994E-2</v>
      </c>
      <c r="K85" s="375">
        <v>8.1374000000000002E-2</v>
      </c>
      <c r="L85" s="375">
        <v>9.4072000000000003E-2</v>
      </c>
      <c r="M85" s="375">
        <v>7.6706999999999997E-2</v>
      </c>
      <c r="N85" s="375">
        <v>8.4089999999999998E-2</v>
      </c>
      <c r="O85" s="375">
        <f t="shared" si="108"/>
        <v>9.3563999999999994E-2</v>
      </c>
      <c r="P85" s="375">
        <f t="shared" si="82"/>
        <v>7.2162000000000004E-2</v>
      </c>
      <c r="Q85" s="375">
        <f t="shared" si="83"/>
        <v>7.8372999999999998E-2</v>
      </c>
      <c r="R85" s="375">
        <f t="shared" si="84"/>
        <v>7.6534000000000005E-2</v>
      </c>
      <c r="S85" s="375">
        <f t="shared" si="85"/>
        <v>9.4246999999999997E-2</v>
      </c>
      <c r="T85" s="375">
        <f t="shared" si="86"/>
        <v>7.5599E-2</v>
      </c>
      <c r="U85" s="375">
        <f t="shared" si="87"/>
        <v>9.6199999999999994E-2</v>
      </c>
      <c r="V85" s="375">
        <f t="shared" si="88"/>
        <v>7.7077999999999994E-2</v>
      </c>
      <c r="W85" s="375">
        <f t="shared" si="89"/>
        <v>8.1374000000000002E-2</v>
      </c>
      <c r="X85" s="375">
        <f t="shared" si="90"/>
        <v>9.4072000000000003E-2</v>
      </c>
      <c r="Y85" s="375">
        <f t="shared" si="91"/>
        <v>7.6706999999999997E-2</v>
      </c>
      <c r="Z85" s="375">
        <f t="shared" si="92"/>
        <v>8.4089999999999998E-2</v>
      </c>
      <c r="AA85" s="375">
        <f t="shared" si="93"/>
        <v>9.3563999999999994E-2</v>
      </c>
      <c r="AB85" s="375">
        <f t="shared" si="94"/>
        <v>7.2162000000000004E-2</v>
      </c>
      <c r="AC85" s="375">
        <f t="shared" si="95"/>
        <v>7.8372999999999998E-2</v>
      </c>
      <c r="AD85" s="375">
        <f t="shared" si="96"/>
        <v>7.6534000000000005E-2</v>
      </c>
      <c r="AE85" s="375">
        <f t="shared" si="97"/>
        <v>9.4246999999999997E-2</v>
      </c>
      <c r="AF85" s="375">
        <f t="shared" si="98"/>
        <v>7.5599E-2</v>
      </c>
      <c r="AG85" s="375">
        <f t="shared" si="99"/>
        <v>9.6199999999999994E-2</v>
      </c>
      <c r="AH85" s="375">
        <f t="shared" si="100"/>
        <v>7.7077999999999994E-2</v>
      </c>
      <c r="AI85" s="375">
        <f t="shared" si="101"/>
        <v>8.1374000000000002E-2</v>
      </c>
      <c r="AJ85" s="375">
        <f t="shared" si="102"/>
        <v>9.4072000000000003E-2</v>
      </c>
      <c r="AK85" s="375">
        <f t="shared" si="103"/>
        <v>7.6706999999999997E-2</v>
      </c>
      <c r="AL85" s="375">
        <f t="shared" si="104"/>
        <v>8.4089999999999998E-2</v>
      </c>
      <c r="AM85" s="375">
        <f t="shared" si="105"/>
        <v>9.3563999999999994E-2</v>
      </c>
      <c r="AO85" s="373">
        <f t="shared" si="106"/>
        <v>1</v>
      </c>
    </row>
    <row r="86" spans="1:41" s="95" customFormat="1" ht="15.75" x14ac:dyDescent="0.25">
      <c r="A86" s="627"/>
      <c r="B86" s="13" t="str">
        <f t="shared" si="107"/>
        <v>Miscellaneous</v>
      </c>
      <c r="C86" s="375">
        <v>8.5109000000000004E-2</v>
      </c>
      <c r="D86" s="375">
        <v>7.7715000000000006E-2</v>
      </c>
      <c r="E86" s="375">
        <v>8.6136000000000004E-2</v>
      </c>
      <c r="F86" s="375">
        <v>7.9796000000000006E-2</v>
      </c>
      <c r="G86" s="375">
        <v>8.5334999999999994E-2</v>
      </c>
      <c r="H86" s="375">
        <v>8.1994999999999998E-2</v>
      </c>
      <c r="I86" s="375">
        <v>8.4098999999999993E-2</v>
      </c>
      <c r="J86" s="375">
        <v>8.4198999999999996E-2</v>
      </c>
      <c r="K86" s="375">
        <v>8.2512000000000002E-2</v>
      </c>
      <c r="L86" s="375">
        <v>8.5277000000000006E-2</v>
      </c>
      <c r="M86" s="375">
        <v>8.2588999999999996E-2</v>
      </c>
      <c r="N86" s="375">
        <v>8.5237999999999994E-2</v>
      </c>
      <c r="O86" s="375">
        <f t="shared" si="108"/>
        <v>8.5109000000000004E-2</v>
      </c>
      <c r="P86" s="375">
        <f t="shared" si="82"/>
        <v>7.7715000000000006E-2</v>
      </c>
      <c r="Q86" s="375">
        <f t="shared" si="83"/>
        <v>8.6136000000000004E-2</v>
      </c>
      <c r="R86" s="375">
        <f t="shared" si="84"/>
        <v>7.9796000000000006E-2</v>
      </c>
      <c r="S86" s="375">
        <f t="shared" si="85"/>
        <v>8.5334999999999994E-2</v>
      </c>
      <c r="T86" s="375">
        <f t="shared" si="86"/>
        <v>8.1994999999999998E-2</v>
      </c>
      <c r="U86" s="375">
        <f t="shared" si="87"/>
        <v>8.4098999999999993E-2</v>
      </c>
      <c r="V86" s="375">
        <f t="shared" si="88"/>
        <v>8.4198999999999996E-2</v>
      </c>
      <c r="W86" s="375">
        <f t="shared" si="89"/>
        <v>8.2512000000000002E-2</v>
      </c>
      <c r="X86" s="375">
        <f t="shared" si="90"/>
        <v>8.5277000000000006E-2</v>
      </c>
      <c r="Y86" s="375">
        <f t="shared" si="91"/>
        <v>8.2588999999999996E-2</v>
      </c>
      <c r="Z86" s="375">
        <f t="shared" si="92"/>
        <v>8.5237999999999994E-2</v>
      </c>
      <c r="AA86" s="375">
        <f t="shared" si="93"/>
        <v>8.5109000000000004E-2</v>
      </c>
      <c r="AB86" s="375">
        <f t="shared" si="94"/>
        <v>7.7715000000000006E-2</v>
      </c>
      <c r="AC86" s="375">
        <f t="shared" si="95"/>
        <v>8.6136000000000004E-2</v>
      </c>
      <c r="AD86" s="375">
        <f t="shared" si="96"/>
        <v>7.9796000000000006E-2</v>
      </c>
      <c r="AE86" s="375">
        <f t="shared" si="97"/>
        <v>8.5334999999999994E-2</v>
      </c>
      <c r="AF86" s="375">
        <f t="shared" si="98"/>
        <v>8.1994999999999998E-2</v>
      </c>
      <c r="AG86" s="375">
        <f t="shared" si="99"/>
        <v>8.4098999999999993E-2</v>
      </c>
      <c r="AH86" s="375">
        <f t="shared" si="100"/>
        <v>8.4198999999999996E-2</v>
      </c>
      <c r="AI86" s="375">
        <f t="shared" si="101"/>
        <v>8.2512000000000002E-2</v>
      </c>
      <c r="AJ86" s="375">
        <f t="shared" si="102"/>
        <v>8.5277000000000006E-2</v>
      </c>
      <c r="AK86" s="375">
        <f t="shared" si="103"/>
        <v>8.2588999999999996E-2</v>
      </c>
      <c r="AL86" s="375">
        <f t="shared" si="104"/>
        <v>8.5237999999999994E-2</v>
      </c>
      <c r="AM86" s="375">
        <f t="shared" si="105"/>
        <v>8.5109000000000004E-2</v>
      </c>
      <c r="AO86" s="373">
        <f t="shared" si="106"/>
        <v>1.0000000000000002</v>
      </c>
    </row>
    <row r="87" spans="1:41" s="95" customFormat="1" ht="15.75" x14ac:dyDescent="0.25">
      <c r="A87" s="627"/>
      <c r="B87" s="13" t="str">
        <f t="shared" si="107"/>
        <v>Motors</v>
      </c>
      <c r="C87" s="375">
        <v>8.5109000000000004E-2</v>
      </c>
      <c r="D87" s="375">
        <v>7.7715000000000006E-2</v>
      </c>
      <c r="E87" s="375">
        <v>8.6136000000000004E-2</v>
      </c>
      <c r="F87" s="375">
        <v>7.9796000000000006E-2</v>
      </c>
      <c r="G87" s="375">
        <v>8.5334999999999994E-2</v>
      </c>
      <c r="H87" s="375">
        <v>8.1994999999999998E-2</v>
      </c>
      <c r="I87" s="375">
        <v>8.4098999999999993E-2</v>
      </c>
      <c r="J87" s="375">
        <v>8.4198999999999996E-2</v>
      </c>
      <c r="K87" s="375">
        <v>8.2512000000000002E-2</v>
      </c>
      <c r="L87" s="375">
        <v>8.5277000000000006E-2</v>
      </c>
      <c r="M87" s="375">
        <v>8.2588999999999996E-2</v>
      </c>
      <c r="N87" s="375">
        <v>8.5237999999999994E-2</v>
      </c>
      <c r="O87" s="375">
        <f t="shared" si="108"/>
        <v>8.5109000000000004E-2</v>
      </c>
      <c r="P87" s="375">
        <f t="shared" si="82"/>
        <v>7.7715000000000006E-2</v>
      </c>
      <c r="Q87" s="375">
        <f t="shared" si="83"/>
        <v>8.6136000000000004E-2</v>
      </c>
      <c r="R87" s="375">
        <f t="shared" si="84"/>
        <v>7.9796000000000006E-2</v>
      </c>
      <c r="S87" s="375">
        <f t="shared" si="85"/>
        <v>8.5334999999999994E-2</v>
      </c>
      <c r="T87" s="375">
        <f t="shared" si="86"/>
        <v>8.1994999999999998E-2</v>
      </c>
      <c r="U87" s="375">
        <f t="shared" si="87"/>
        <v>8.4098999999999993E-2</v>
      </c>
      <c r="V87" s="375">
        <f t="shared" si="88"/>
        <v>8.4198999999999996E-2</v>
      </c>
      <c r="W87" s="375">
        <f t="shared" si="89"/>
        <v>8.2512000000000002E-2</v>
      </c>
      <c r="X87" s="375">
        <f t="shared" si="90"/>
        <v>8.5277000000000006E-2</v>
      </c>
      <c r="Y87" s="375">
        <f t="shared" si="91"/>
        <v>8.2588999999999996E-2</v>
      </c>
      <c r="Z87" s="375">
        <f t="shared" si="92"/>
        <v>8.5237999999999994E-2</v>
      </c>
      <c r="AA87" s="375">
        <f t="shared" si="93"/>
        <v>8.5109000000000004E-2</v>
      </c>
      <c r="AB87" s="375">
        <f t="shared" si="94"/>
        <v>7.7715000000000006E-2</v>
      </c>
      <c r="AC87" s="375">
        <f t="shared" si="95"/>
        <v>8.6136000000000004E-2</v>
      </c>
      <c r="AD87" s="375">
        <f t="shared" si="96"/>
        <v>7.9796000000000006E-2</v>
      </c>
      <c r="AE87" s="375">
        <f t="shared" si="97"/>
        <v>8.5334999999999994E-2</v>
      </c>
      <c r="AF87" s="375">
        <f t="shared" si="98"/>
        <v>8.1994999999999998E-2</v>
      </c>
      <c r="AG87" s="375">
        <f t="shared" si="99"/>
        <v>8.4098999999999993E-2</v>
      </c>
      <c r="AH87" s="375">
        <f t="shared" si="100"/>
        <v>8.4198999999999996E-2</v>
      </c>
      <c r="AI87" s="375">
        <f t="shared" si="101"/>
        <v>8.2512000000000002E-2</v>
      </c>
      <c r="AJ87" s="375">
        <f t="shared" si="102"/>
        <v>8.5277000000000006E-2</v>
      </c>
      <c r="AK87" s="375">
        <f t="shared" si="103"/>
        <v>8.2588999999999996E-2</v>
      </c>
      <c r="AL87" s="375">
        <f t="shared" si="104"/>
        <v>8.5237999999999994E-2</v>
      </c>
      <c r="AM87" s="375">
        <f t="shared" si="105"/>
        <v>8.5109000000000004E-2</v>
      </c>
      <c r="AO87" s="373">
        <f t="shared" si="106"/>
        <v>1.0000000000000002</v>
      </c>
    </row>
    <row r="88" spans="1:41" s="95" customFormat="1" ht="15.75" x14ac:dyDescent="0.25">
      <c r="A88" s="627"/>
      <c r="B88" s="13" t="str">
        <f t="shared" si="107"/>
        <v>Process</v>
      </c>
      <c r="C88" s="375">
        <v>8.5109000000000004E-2</v>
      </c>
      <c r="D88" s="375">
        <v>7.7715000000000006E-2</v>
      </c>
      <c r="E88" s="375">
        <v>8.6136000000000004E-2</v>
      </c>
      <c r="F88" s="375">
        <v>7.9796000000000006E-2</v>
      </c>
      <c r="G88" s="375">
        <v>8.5334999999999994E-2</v>
      </c>
      <c r="H88" s="375">
        <v>8.1994999999999998E-2</v>
      </c>
      <c r="I88" s="375">
        <v>8.4098999999999993E-2</v>
      </c>
      <c r="J88" s="375">
        <v>8.4198999999999996E-2</v>
      </c>
      <c r="K88" s="375">
        <v>8.2512000000000002E-2</v>
      </c>
      <c r="L88" s="375">
        <v>8.5277000000000006E-2</v>
      </c>
      <c r="M88" s="375">
        <v>8.2588999999999996E-2</v>
      </c>
      <c r="N88" s="375">
        <v>8.5237999999999994E-2</v>
      </c>
      <c r="O88" s="375">
        <f t="shared" si="108"/>
        <v>8.5109000000000004E-2</v>
      </c>
      <c r="P88" s="375">
        <f t="shared" si="82"/>
        <v>7.7715000000000006E-2</v>
      </c>
      <c r="Q88" s="375">
        <f t="shared" si="83"/>
        <v>8.6136000000000004E-2</v>
      </c>
      <c r="R88" s="375">
        <f t="shared" si="84"/>
        <v>7.9796000000000006E-2</v>
      </c>
      <c r="S88" s="375">
        <f t="shared" si="85"/>
        <v>8.5334999999999994E-2</v>
      </c>
      <c r="T88" s="375">
        <f t="shared" si="86"/>
        <v>8.1994999999999998E-2</v>
      </c>
      <c r="U88" s="375">
        <f t="shared" si="87"/>
        <v>8.4098999999999993E-2</v>
      </c>
      <c r="V88" s="375">
        <f t="shared" si="88"/>
        <v>8.4198999999999996E-2</v>
      </c>
      <c r="W88" s="375">
        <f t="shared" si="89"/>
        <v>8.2512000000000002E-2</v>
      </c>
      <c r="X88" s="375">
        <f t="shared" si="90"/>
        <v>8.5277000000000006E-2</v>
      </c>
      <c r="Y88" s="375">
        <f t="shared" si="91"/>
        <v>8.2588999999999996E-2</v>
      </c>
      <c r="Z88" s="375">
        <f t="shared" si="92"/>
        <v>8.5237999999999994E-2</v>
      </c>
      <c r="AA88" s="375">
        <f t="shared" si="93"/>
        <v>8.5109000000000004E-2</v>
      </c>
      <c r="AB88" s="375">
        <f t="shared" si="94"/>
        <v>7.7715000000000006E-2</v>
      </c>
      <c r="AC88" s="375">
        <f t="shared" si="95"/>
        <v>8.6136000000000004E-2</v>
      </c>
      <c r="AD88" s="375">
        <f t="shared" si="96"/>
        <v>7.9796000000000006E-2</v>
      </c>
      <c r="AE88" s="375">
        <f t="shared" si="97"/>
        <v>8.5334999999999994E-2</v>
      </c>
      <c r="AF88" s="375">
        <f t="shared" si="98"/>
        <v>8.1994999999999998E-2</v>
      </c>
      <c r="AG88" s="375">
        <f t="shared" si="99"/>
        <v>8.4098999999999993E-2</v>
      </c>
      <c r="AH88" s="375">
        <f t="shared" si="100"/>
        <v>8.4198999999999996E-2</v>
      </c>
      <c r="AI88" s="375">
        <f t="shared" si="101"/>
        <v>8.2512000000000002E-2</v>
      </c>
      <c r="AJ88" s="375">
        <f t="shared" si="102"/>
        <v>8.5277000000000006E-2</v>
      </c>
      <c r="AK88" s="375">
        <f t="shared" si="103"/>
        <v>8.2588999999999996E-2</v>
      </c>
      <c r="AL88" s="375">
        <f t="shared" si="104"/>
        <v>8.5237999999999994E-2</v>
      </c>
      <c r="AM88" s="375">
        <f t="shared" si="105"/>
        <v>8.5109000000000004E-2</v>
      </c>
      <c r="AO88" s="373">
        <f t="shared" si="106"/>
        <v>1.0000000000000002</v>
      </c>
    </row>
    <row r="89" spans="1:41" s="95" customFormat="1" ht="15.75" x14ac:dyDescent="0.25">
      <c r="A89" s="627"/>
      <c r="B89" s="13" t="str">
        <f t="shared" si="107"/>
        <v>Refrigeration</v>
      </c>
      <c r="C89" s="375">
        <v>8.3486000000000005E-2</v>
      </c>
      <c r="D89" s="375">
        <v>7.6158000000000003E-2</v>
      </c>
      <c r="E89" s="375">
        <v>8.3346000000000003E-2</v>
      </c>
      <c r="F89" s="375">
        <v>8.0782999999999994E-2</v>
      </c>
      <c r="G89" s="375">
        <v>8.5133E-2</v>
      </c>
      <c r="H89" s="375">
        <v>8.4294999999999995E-2</v>
      </c>
      <c r="I89" s="375">
        <v>8.7456999999999993E-2</v>
      </c>
      <c r="J89" s="375">
        <v>8.7230000000000002E-2</v>
      </c>
      <c r="K89" s="375">
        <v>8.3319000000000004E-2</v>
      </c>
      <c r="L89" s="375">
        <v>8.4562999999999999E-2</v>
      </c>
      <c r="M89" s="375">
        <v>8.1112000000000004E-2</v>
      </c>
      <c r="N89" s="375">
        <v>8.3117999999999997E-2</v>
      </c>
      <c r="O89" s="375">
        <f t="shared" si="108"/>
        <v>8.3486000000000005E-2</v>
      </c>
      <c r="P89" s="375">
        <f t="shared" si="82"/>
        <v>7.6158000000000003E-2</v>
      </c>
      <c r="Q89" s="375">
        <f t="shared" si="83"/>
        <v>8.3346000000000003E-2</v>
      </c>
      <c r="R89" s="375">
        <f t="shared" si="84"/>
        <v>8.0782999999999994E-2</v>
      </c>
      <c r="S89" s="375">
        <f t="shared" si="85"/>
        <v>8.5133E-2</v>
      </c>
      <c r="T89" s="375">
        <f t="shared" si="86"/>
        <v>8.4294999999999995E-2</v>
      </c>
      <c r="U89" s="375">
        <f t="shared" si="87"/>
        <v>8.7456999999999993E-2</v>
      </c>
      <c r="V89" s="375">
        <f t="shared" si="88"/>
        <v>8.7230000000000002E-2</v>
      </c>
      <c r="W89" s="375">
        <f t="shared" si="89"/>
        <v>8.3319000000000004E-2</v>
      </c>
      <c r="X89" s="375">
        <f t="shared" si="90"/>
        <v>8.4562999999999999E-2</v>
      </c>
      <c r="Y89" s="375">
        <f t="shared" si="91"/>
        <v>8.1112000000000004E-2</v>
      </c>
      <c r="Z89" s="375">
        <f t="shared" si="92"/>
        <v>8.3117999999999997E-2</v>
      </c>
      <c r="AA89" s="375">
        <f t="shared" si="93"/>
        <v>8.3486000000000005E-2</v>
      </c>
      <c r="AB89" s="375">
        <f t="shared" si="94"/>
        <v>7.6158000000000003E-2</v>
      </c>
      <c r="AC89" s="375">
        <f t="shared" si="95"/>
        <v>8.3346000000000003E-2</v>
      </c>
      <c r="AD89" s="375">
        <f t="shared" si="96"/>
        <v>8.0782999999999994E-2</v>
      </c>
      <c r="AE89" s="375">
        <f t="shared" si="97"/>
        <v>8.5133E-2</v>
      </c>
      <c r="AF89" s="375">
        <f t="shared" si="98"/>
        <v>8.4294999999999995E-2</v>
      </c>
      <c r="AG89" s="375">
        <f t="shared" si="99"/>
        <v>8.7456999999999993E-2</v>
      </c>
      <c r="AH89" s="375">
        <f t="shared" si="100"/>
        <v>8.7230000000000002E-2</v>
      </c>
      <c r="AI89" s="375">
        <f t="shared" si="101"/>
        <v>8.3319000000000004E-2</v>
      </c>
      <c r="AJ89" s="375">
        <f t="shared" si="102"/>
        <v>8.4562999999999999E-2</v>
      </c>
      <c r="AK89" s="375">
        <f t="shared" si="103"/>
        <v>8.1112000000000004E-2</v>
      </c>
      <c r="AL89" s="375">
        <f t="shared" si="104"/>
        <v>8.3117999999999997E-2</v>
      </c>
      <c r="AM89" s="375">
        <f t="shared" si="105"/>
        <v>8.3486000000000005E-2</v>
      </c>
      <c r="AO89" s="373">
        <f t="shared" si="106"/>
        <v>1</v>
      </c>
    </row>
    <row r="90" spans="1:41" s="95" customFormat="1" ht="16.5" thickBot="1" x14ac:dyDescent="0.3">
      <c r="A90" s="628"/>
      <c r="B90" s="14" t="str">
        <f t="shared" si="107"/>
        <v>Water Heating</v>
      </c>
      <c r="C90" s="381">
        <v>0.108255</v>
      </c>
      <c r="D90" s="381">
        <v>9.1078000000000006E-2</v>
      </c>
      <c r="E90" s="381">
        <v>8.5239999999999996E-2</v>
      </c>
      <c r="F90" s="381">
        <v>7.2980000000000003E-2</v>
      </c>
      <c r="G90" s="381">
        <v>7.9849000000000003E-2</v>
      </c>
      <c r="H90" s="381">
        <v>7.2720999999999994E-2</v>
      </c>
      <c r="I90" s="381">
        <v>7.4929999999999997E-2</v>
      </c>
      <c r="J90" s="381">
        <v>7.5861999999999999E-2</v>
      </c>
      <c r="K90" s="381">
        <v>7.5733999999999996E-2</v>
      </c>
      <c r="L90" s="381">
        <v>8.2808000000000007E-2</v>
      </c>
      <c r="M90" s="381">
        <v>8.6345000000000005E-2</v>
      </c>
      <c r="N90" s="381">
        <v>9.4198000000000004E-2</v>
      </c>
      <c r="O90" s="381">
        <f t="shared" si="108"/>
        <v>0.108255</v>
      </c>
      <c r="P90" s="381">
        <f t="shared" si="82"/>
        <v>9.1078000000000006E-2</v>
      </c>
      <c r="Q90" s="381">
        <f t="shared" si="83"/>
        <v>8.5239999999999996E-2</v>
      </c>
      <c r="R90" s="381">
        <f t="shared" si="84"/>
        <v>7.2980000000000003E-2</v>
      </c>
      <c r="S90" s="381">
        <f t="shared" si="85"/>
        <v>7.9849000000000003E-2</v>
      </c>
      <c r="T90" s="381">
        <f t="shared" si="86"/>
        <v>7.2720999999999994E-2</v>
      </c>
      <c r="U90" s="381">
        <f t="shared" si="87"/>
        <v>7.4929999999999997E-2</v>
      </c>
      <c r="V90" s="381">
        <f t="shared" si="88"/>
        <v>7.5861999999999999E-2</v>
      </c>
      <c r="W90" s="381">
        <f t="shared" si="89"/>
        <v>7.5733999999999996E-2</v>
      </c>
      <c r="X90" s="381">
        <f t="shared" si="90"/>
        <v>8.2808000000000007E-2</v>
      </c>
      <c r="Y90" s="381">
        <f t="shared" si="91"/>
        <v>8.6345000000000005E-2</v>
      </c>
      <c r="Z90" s="381">
        <f t="shared" si="92"/>
        <v>9.4198000000000004E-2</v>
      </c>
      <c r="AA90" s="381">
        <f t="shared" si="93"/>
        <v>0.108255</v>
      </c>
      <c r="AB90" s="381">
        <f t="shared" si="94"/>
        <v>9.1078000000000006E-2</v>
      </c>
      <c r="AC90" s="381">
        <f t="shared" si="95"/>
        <v>8.5239999999999996E-2</v>
      </c>
      <c r="AD90" s="381">
        <f t="shared" si="96"/>
        <v>7.2980000000000003E-2</v>
      </c>
      <c r="AE90" s="381">
        <f t="shared" si="97"/>
        <v>7.9849000000000003E-2</v>
      </c>
      <c r="AF90" s="381">
        <f t="shared" si="98"/>
        <v>7.2720999999999994E-2</v>
      </c>
      <c r="AG90" s="381">
        <f t="shared" si="99"/>
        <v>7.4929999999999997E-2</v>
      </c>
      <c r="AH90" s="381">
        <f t="shared" si="100"/>
        <v>7.5861999999999999E-2</v>
      </c>
      <c r="AI90" s="381">
        <f t="shared" si="101"/>
        <v>7.5733999999999996E-2</v>
      </c>
      <c r="AJ90" s="381">
        <f t="shared" si="102"/>
        <v>8.2808000000000007E-2</v>
      </c>
      <c r="AK90" s="381">
        <f t="shared" si="103"/>
        <v>8.6345000000000005E-2</v>
      </c>
      <c r="AL90" s="381">
        <f t="shared" si="104"/>
        <v>9.4198000000000004E-2</v>
      </c>
      <c r="AM90" s="381">
        <f t="shared" si="105"/>
        <v>0.108255</v>
      </c>
      <c r="AO90" s="373">
        <f t="shared" si="106"/>
        <v>1</v>
      </c>
    </row>
    <row r="91" spans="1:41" s="95" customFormat="1" ht="15.75" thickBot="1" x14ac:dyDescent="0.3">
      <c r="AO91" s="95" t="s">
        <v>223</v>
      </c>
    </row>
    <row r="92" spans="1:41" s="95" customFormat="1" ht="15.75" thickBot="1" x14ac:dyDescent="0.3">
      <c r="A92" s="377"/>
      <c r="B92" s="612" t="s">
        <v>158</v>
      </c>
      <c r="C92" s="135">
        <f>C$4</f>
        <v>45292</v>
      </c>
      <c r="D92" s="135">
        <f t="shared" ref="D92:AM92" si="109">D$4</f>
        <v>45323</v>
      </c>
      <c r="E92" s="135">
        <f t="shared" si="109"/>
        <v>45352</v>
      </c>
      <c r="F92" s="135">
        <f t="shared" si="109"/>
        <v>45383</v>
      </c>
      <c r="G92" s="135">
        <f t="shared" si="109"/>
        <v>45413</v>
      </c>
      <c r="H92" s="135">
        <f t="shared" si="109"/>
        <v>45444</v>
      </c>
      <c r="I92" s="135">
        <f t="shared" si="109"/>
        <v>45474</v>
      </c>
      <c r="J92" s="135">
        <f t="shared" si="109"/>
        <v>45505</v>
      </c>
      <c r="K92" s="135">
        <f t="shared" si="109"/>
        <v>45536</v>
      </c>
      <c r="L92" s="135">
        <f t="shared" si="109"/>
        <v>45566</v>
      </c>
      <c r="M92" s="135">
        <f t="shared" si="109"/>
        <v>45597</v>
      </c>
      <c r="N92" s="135">
        <f t="shared" si="109"/>
        <v>45627</v>
      </c>
      <c r="O92" s="135">
        <f t="shared" si="109"/>
        <v>45658</v>
      </c>
      <c r="P92" s="135">
        <f t="shared" si="109"/>
        <v>45689</v>
      </c>
      <c r="Q92" s="135">
        <f t="shared" si="109"/>
        <v>45717</v>
      </c>
      <c r="R92" s="135">
        <f t="shared" si="109"/>
        <v>45748</v>
      </c>
      <c r="S92" s="135">
        <f t="shared" si="109"/>
        <v>45778</v>
      </c>
      <c r="T92" s="135">
        <f t="shared" si="109"/>
        <v>45809</v>
      </c>
      <c r="U92" s="135">
        <f t="shared" si="109"/>
        <v>45839</v>
      </c>
      <c r="V92" s="135">
        <f t="shared" si="109"/>
        <v>45870</v>
      </c>
      <c r="W92" s="135">
        <f t="shared" si="109"/>
        <v>45901</v>
      </c>
      <c r="X92" s="135">
        <f t="shared" si="109"/>
        <v>45931</v>
      </c>
      <c r="Y92" s="135">
        <f t="shared" si="109"/>
        <v>45962</v>
      </c>
      <c r="Z92" s="135">
        <f t="shared" si="109"/>
        <v>45992</v>
      </c>
      <c r="AA92" s="135">
        <f t="shared" si="109"/>
        <v>46023</v>
      </c>
      <c r="AB92" s="135">
        <f t="shared" si="109"/>
        <v>46054</v>
      </c>
      <c r="AC92" s="135">
        <f t="shared" si="109"/>
        <v>46082</v>
      </c>
      <c r="AD92" s="135">
        <f t="shared" si="109"/>
        <v>46113</v>
      </c>
      <c r="AE92" s="135">
        <f t="shared" si="109"/>
        <v>46143</v>
      </c>
      <c r="AF92" s="135">
        <f t="shared" si="109"/>
        <v>46174</v>
      </c>
      <c r="AG92" s="135">
        <f t="shared" si="109"/>
        <v>46204</v>
      </c>
      <c r="AH92" s="135">
        <f t="shared" si="109"/>
        <v>46235</v>
      </c>
      <c r="AI92" s="135">
        <f t="shared" si="109"/>
        <v>46266</v>
      </c>
      <c r="AJ92" s="135">
        <f t="shared" si="109"/>
        <v>46296</v>
      </c>
      <c r="AK92" s="135">
        <f t="shared" si="109"/>
        <v>46327</v>
      </c>
      <c r="AL92" s="135">
        <f t="shared" si="109"/>
        <v>46357</v>
      </c>
      <c r="AM92" s="135">
        <f t="shared" si="109"/>
        <v>46388</v>
      </c>
    </row>
    <row r="93" spans="1:41" s="95" customFormat="1" ht="15.75" thickBot="1" x14ac:dyDescent="0.3">
      <c r="A93" s="377"/>
      <c r="B93" s="613"/>
      <c r="C93" s="382">
        <v>6.0077999999999999E-2</v>
      </c>
      <c r="D93" s="382">
        <v>5.8437000000000003E-2</v>
      </c>
      <c r="E93" s="382">
        <v>6.1108999999999997E-2</v>
      </c>
      <c r="F93" s="382">
        <v>6.9194000000000006E-2</v>
      </c>
      <c r="G93" s="382">
        <v>7.2404999999999997E-2</v>
      </c>
      <c r="H93" s="382">
        <v>0.104534</v>
      </c>
      <c r="I93" s="382">
        <v>0.104534</v>
      </c>
      <c r="J93" s="382">
        <v>0.104534</v>
      </c>
      <c r="K93" s="382">
        <v>0.104534</v>
      </c>
      <c r="L93" s="382">
        <v>6.5838999999999995E-2</v>
      </c>
      <c r="M93" s="382">
        <v>6.8312999999999999E-2</v>
      </c>
      <c r="N93" s="382">
        <v>6.4322000000000004E-2</v>
      </c>
      <c r="O93" s="382">
        <f>C93</f>
        <v>6.0077999999999999E-2</v>
      </c>
      <c r="P93" s="382">
        <f t="shared" ref="P93:S93" si="110">D93</f>
        <v>5.8437000000000003E-2</v>
      </c>
      <c r="Q93" s="382">
        <f t="shared" si="110"/>
        <v>6.1108999999999997E-2</v>
      </c>
      <c r="R93" s="382">
        <f t="shared" si="110"/>
        <v>6.9194000000000006E-2</v>
      </c>
      <c r="S93" s="382">
        <f t="shared" si="110"/>
        <v>7.2404999999999997E-2</v>
      </c>
      <c r="T93" s="432">
        <v>0.11962399999999999</v>
      </c>
      <c r="U93" s="432">
        <v>0.11962399999999999</v>
      </c>
      <c r="V93" s="432">
        <v>0.11962399999999999</v>
      </c>
      <c r="W93" s="432">
        <v>0.11962399999999999</v>
      </c>
      <c r="X93" s="432">
        <v>7.6688000000000006E-2</v>
      </c>
      <c r="Y93" s="432">
        <v>7.8514E-2</v>
      </c>
      <c r="Z93" s="432">
        <v>7.3032E-2</v>
      </c>
      <c r="AA93" s="432">
        <v>6.7943000000000003E-2</v>
      </c>
      <c r="AB93" s="432">
        <v>6.7743999999999999E-2</v>
      </c>
      <c r="AC93" s="432">
        <v>7.3926000000000006E-2</v>
      </c>
      <c r="AD93" s="432">
        <v>7.6427999999999996E-2</v>
      </c>
      <c r="AE93" s="432">
        <v>8.2613000000000006E-2</v>
      </c>
      <c r="AF93" s="432">
        <v>0.11962399999999999</v>
      </c>
      <c r="AG93" s="432">
        <v>0.11962399999999999</v>
      </c>
      <c r="AH93" s="432">
        <v>0.11962399999999999</v>
      </c>
      <c r="AI93" s="432">
        <v>0.11962399999999999</v>
      </c>
      <c r="AJ93" s="432">
        <v>7.6688000000000006E-2</v>
      </c>
      <c r="AK93" s="432">
        <v>7.8514E-2</v>
      </c>
      <c r="AL93" s="432">
        <v>7.3032E-2</v>
      </c>
      <c r="AM93" s="432">
        <f t="shared" ref="AM93" si="111">AA93</f>
        <v>6.7943000000000003E-2</v>
      </c>
      <c r="AO93" s="95" t="s">
        <v>247</v>
      </c>
    </row>
    <row r="94" spans="1:41" s="95" customFormat="1" x14ac:dyDescent="0.25">
      <c r="C94" s="379" t="s">
        <v>219</v>
      </c>
      <c r="T94" s="431" t="s">
        <v>248</v>
      </c>
      <c r="AO94" s="95" t="s">
        <v>249</v>
      </c>
    </row>
    <row r="95" spans="1:41" s="95" customFormat="1" x14ac:dyDescent="0.25"/>
    <row r="98" spans="3:39" x14ac:dyDescent="0.25">
      <c r="C98" s="344"/>
      <c r="D98" s="344"/>
      <c r="E98" s="344"/>
      <c r="F98" s="344"/>
      <c r="G98" s="344"/>
      <c r="H98" s="344"/>
      <c r="I98" s="344"/>
      <c r="J98" s="344"/>
      <c r="K98" s="344"/>
      <c r="L98" s="344"/>
      <c r="M98" s="344"/>
      <c r="N98" s="344"/>
      <c r="O98" s="344"/>
      <c r="P98" s="344"/>
      <c r="Q98" s="344"/>
      <c r="R98" s="344"/>
      <c r="S98" s="344"/>
      <c r="T98" s="344"/>
      <c r="U98" s="344"/>
      <c r="V98" s="344"/>
      <c r="W98" s="344"/>
      <c r="X98" s="344"/>
      <c r="Y98" s="344"/>
      <c r="Z98" s="344"/>
      <c r="AA98" s="344"/>
      <c r="AB98" s="344"/>
      <c r="AC98" s="344"/>
      <c r="AD98" s="344"/>
      <c r="AE98" s="344"/>
      <c r="AF98" s="344"/>
      <c r="AG98" s="344"/>
      <c r="AH98" s="344"/>
      <c r="AI98" s="344"/>
      <c r="AJ98" s="344"/>
      <c r="AK98" s="344"/>
      <c r="AL98" s="344"/>
      <c r="AM98" s="344"/>
    </row>
    <row r="99" spans="3:39" x14ac:dyDescent="0.25">
      <c r="C99" s="344"/>
      <c r="D99" s="344"/>
      <c r="E99" s="344"/>
      <c r="F99" s="344"/>
      <c r="G99" s="344"/>
      <c r="H99" s="344"/>
      <c r="I99" s="344"/>
      <c r="J99" s="344"/>
      <c r="K99" s="344"/>
      <c r="L99" s="344"/>
      <c r="M99" s="344"/>
      <c r="N99" s="344"/>
      <c r="O99" s="344"/>
      <c r="P99" s="344"/>
      <c r="Q99" s="344"/>
      <c r="R99" s="344"/>
      <c r="S99" s="344"/>
      <c r="T99" s="344"/>
      <c r="U99" s="344"/>
      <c r="V99" s="344"/>
      <c r="W99" s="344"/>
      <c r="X99" s="344"/>
      <c r="Y99" s="344"/>
      <c r="Z99" s="344"/>
      <c r="AA99" s="344"/>
      <c r="AB99" s="344"/>
      <c r="AC99" s="344"/>
      <c r="AD99" s="344"/>
      <c r="AE99" s="344"/>
      <c r="AF99" s="344"/>
      <c r="AG99" s="344"/>
      <c r="AH99" s="344"/>
      <c r="AI99" s="344"/>
      <c r="AJ99" s="344"/>
      <c r="AK99" s="344"/>
      <c r="AL99" s="344"/>
      <c r="AM99" s="344"/>
    </row>
    <row r="100" spans="3:39" x14ac:dyDescent="0.25">
      <c r="C100" s="344"/>
      <c r="D100" s="344"/>
      <c r="E100" s="344"/>
      <c r="F100" s="344"/>
      <c r="G100" s="344"/>
      <c r="H100" s="344"/>
      <c r="I100" s="344"/>
      <c r="J100" s="344"/>
      <c r="K100" s="344"/>
      <c r="L100" s="344"/>
      <c r="M100" s="344"/>
      <c r="N100" s="344"/>
      <c r="O100" s="344"/>
      <c r="P100" s="344"/>
      <c r="Q100" s="344"/>
      <c r="R100" s="344"/>
      <c r="S100" s="344"/>
      <c r="T100" s="344"/>
      <c r="U100" s="344"/>
      <c r="V100" s="344"/>
      <c r="W100" s="344"/>
      <c r="X100" s="344"/>
      <c r="Y100" s="344"/>
      <c r="Z100" s="344"/>
      <c r="AA100" s="344"/>
      <c r="AB100" s="344"/>
      <c r="AC100" s="344"/>
      <c r="AD100" s="344"/>
      <c r="AE100" s="344"/>
      <c r="AF100" s="344"/>
      <c r="AG100" s="344"/>
      <c r="AH100" s="344"/>
      <c r="AI100" s="344"/>
      <c r="AJ100" s="344"/>
      <c r="AK100" s="344"/>
      <c r="AL100" s="344"/>
      <c r="AM100" s="344"/>
    </row>
    <row r="101" spans="3:39" x14ac:dyDescent="0.25">
      <c r="C101" s="344"/>
      <c r="D101" s="344"/>
      <c r="E101" s="344"/>
      <c r="F101" s="344"/>
      <c r="G101" s="344"/>
      <c r="H101" s="344"/>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4"/>
      <c r="AF101" s="344"/>
      <c r="AG101" s="344"/>
      <c r="AH101" s="344"/>
      <c r="AI101" s="344"/>
      <c r="AJ101" s="344"/>
      <c r="AK101" s="344"/>
      <c r="AL101" s="344"/>
      <c r="AM101" s="344"/>
    </row>
    <row r="102" spans="3:39" x14ac:dyDescent="0.25">
      <c r="C102" s="344"/>
      <c r="D102" s="344"/>
      <c r="E102" s="344"/>
      <c r="F102" s="344"/>
      <c r="G102" s="344"/>
      <c r="H102" s="344"/>
      <c r="I102" s="344"/>
      <c r="J102" s="344"/>
      <c r="K102" s="344"/>
      <c r="L102" s="344"/>
      <c r="M102" s="344"/>
      <c r="N102" s="344"/>
      <c r="O102" s="344"/>
      <c r="P102" s="344"/>
      <c r="Q102" s="344"/>
      <c r="R102" s="344"/>
      <c r="S102" s="344"/>
      <c r="T102" s="344"/>
      <c r="U102" s="344"/>
      <c r="V102" s="344"/>
      <c r="W102" s="344"/>
      <c r="X102" s="344"/>
      <c r="Y102" s="344"/>
      <c r="Z102" s="344"/>
      <c r="AA102" s="344"/>
      <c r="AB102" s="344"/>
      <c r="AC102" s="344"/>
      <c r="AD102" s="344"/>
      <c r="AE102" s="344"/>
      <c r="AF102" s="344"/>
      <c r="AG102" s="344"/>
      <c r="AH102" s="344"/>
      <c r="AI102" s="344"/>
      <c r="AJ102" s="344"/>
      <c r="AK102" s="344"/>
      <c r="AL102" s="344"/>
      <c r="AM102" s="344"/>
    </row>
    <row r="103" spans="3:39" x14ac:dyDescent="0.25">
      <c r="C103" s="344"/>
      <c r="D103" s="344"/>
      <c r="E103" s="344"/>
      <c r="F103" s="344"/>
      <c r="G103" s="344"/>
      <c r="H103" s="344"/>
      <c r="I103" s="344"/>
      <c r="J103" s="344"/>
      <c r="K103" s="344"/>
      <c r="L103" s="344"/>
      <c r="M103" s="344"/>
      <c r="N103" s="344"/>
      <c r="O103" s="344"/>
      <c r="P103" s="344"/>
      <c r="Q103" s="344"/>
      <c r="R103" s="344"/>
      <c r="S103" s="344"/>
      <c r="T103" s="344"/>
      <c r="U103" s="344"/>
      <c r="V103" s="344"/>
      <c r="W103" s="344"/>
      <c r="X103" s="344"/>
      <c r="Y103" s="344"/>
      <c r="Z103" s="344"/>
      <c r="AA103" s="344"/>
      <c r="AB103" s="344"/>
      <c r="AC103" s="344"/>
      <c r="AD103" s="344"/>
      <c r="AE103" s="344"/>
      <c r="AF103" s="344"/>
      <c r="AG103" s="344"/>
      <c r="AH103" s="344"/>
      <c r="AI103" s="344"/>
      <c r="AJ103" s="344"/>
      <c r="AK103" s="344"/>
      <c r="AL103" s="344"/>
      <c r="AM103" s="344"/>
    </row>
    <row r="104" spans="3:39" x14ac:dyDescent="0.25">
      <c r="C104" s="344"/>
      <c r="D104" s="344"/>
      <c r="E104" s="344"/>
      <c r="F104" s="344"/>
      <c r="G104" s="344"/>
      <c r="H104" s="344"/>
      <c r="I104" s="344"/>
      <c r="J104" s="344"/>
      <c r="K104" s="344"/>
      <c r="L104" s="344"/>
      <c r="M104" s="344"/>
      <c r="N104" s="344"/>
      <c r="O104" s="344"/>
      <c r="P104" s="344"/>
      <c r="Q104" s="344"/>
      <c r="R104" s="344"/>
      <c r="S104" s="344"/>
      <c r="T104" s="344"/>
      <c r="U104" s="344"/>
      <c r="V104" s="344"/>
      <c r="W104" s="344"/>
      <c r="X104" s="344"/>
      <c r="Y104" s="344"/>
      <c r="Z104" s="344"/>
      <c r="AA104" s="344"/>
      <c r="AB104" s="344"/>
      <c r="AC104" s="344"/>
      <c r="AD104" s="344"/>
      <c r="AE104" s="344"/>
      <c r="AF104" s="344"/>
      <c r="AG104" s="344"/>
      <c r="AH104" s="344"/>
      <c r="AI104" s="344"/>
      <c r="AJ104" s="344"/>
      <c r="AK104" s="344"/>
      <c r="AL104" s="344"/>
      <c r="AM104" s="344"/>
    </row>
    <row r="105" spans="3:39" x14ac:dyDescent="0.25">
      <c r="C105" s="344"/>
      <c r="D105" s="344"/>
      <c r="E105" s="344"/>
      <c r="F105" s="344"/>
      <c r="G105" s="344"/>
      <c r="H105" s="344"/>
      <c r="I105" s="344"/>
      <c r="J105" s="344"/>
      <c r="K105" s="344"/>
      <c r="L105" s="344"/>
      <c r="M105" s="344"/>
      <c r="N105" s="344"/>
      <c r="O105" s="344"/>
      <c r="P105" s="344"/>
      <c r="Q105" s="344"/>
      <c r="R105" s="344"/>
      <c r="S105" s="344"/>
      <c r="T105" s="344"/>
      <c r="U105" s="344"/>
      <c r="V105" s="344"/>
      <c r="W105" s="344"/>
      <c r="X105" s="344"/>
      <c r="Y105" s="344"/>
      <c r="Z105" s="344"/>
      <c r="AA105" s="344"/>
      <c r="AB105" s="344"/>
      <c r="AC105" s="344"/>
      <c r="AD105" s="344"/>
      <c r="AE105" s="344"/>
      <c r="AF105" s="344"/>
      <c r="AG105" s="344"/>
      <c r="AH105" s="344"/>
      <c r="AI105" s="344"/>
      <c r="AJ105" s="344"/>
      <c r="AK105" s="344"/>
      <c r="AL105" s="344"/>
      <c r="AM105" s="344"/>
    </row>
    <row r="106" spans="3:39" x14ac:dyDescent="0.25">
      <c r="C106" s="344"/>
      <c r="D106" s="344"/>
      <c r="E106" s="344"/>
      <c r="F106" s="344"/>
      <c r="G106" s="344"/>
      <c r="H106" s="344"/>
      <c r="I106" s="344"/>
      <c r="J106" s="344"/>
      <c r="K106" s="344"/>
      <c r="L106" s="344"/>
      <c r="M106" s="344"/>
      <c r="N106" s="344"/>
      <c r="O106" s="344"/>
      <c r="P106" s="344"/>
      <c r="Q106" s="344"/>
      <c r="R106" s="344"/>
      <c r="S106" s="344"/>
      <c r="T106" s="344"/>
      <c r="U106" s="344"/>
      <c r="V106" s="344"/>
      <c r="W106" s="344"/>
      <c r="X106" s="344"/>
      <c r="Y106" s="344"/>
      <c r="Z106" s="344"/>
      <c r="AA106" s="344"/>
      <c r="AB106" s="344"/>
      <c r="AC106" s="344"/>
      <c r="AD106" s="344"/>
      <c r="AE106" s="344"/>
      <c r="AF106" s="344"/>
      <c r="AG106" s="344"/>
      <c r="AH106" s="344"/>
      <c r="AI106" s="344"/>
      <c r="AJ106" s="344"/>
      <c r="AK106" s="344"/>
      <c r="AL106" s="344"/>
      <c r="AM106" s="344"/>
    </row>
    <row r="107" spans="3:39" x14ac:dyDescent="0.25">
      <c r="C107" s="344"/>
      <c r="D107" s="344"/>
      <c r="E107" s="344"/>
      <c r="F107" s="344"/>
      <c r="G107" s="344"/>
      <c r="H107" s="344"/>
      <c r="I107" s="344"/>
      <c r="J107" s="344"/>
      <c r="K107" s="344"/>
      <c r="L107" s="344"/>
      <c r="M107" s="344"/>
      <c r="N107" s="344"/>
      <c r="O107" s="344"/>
      <c r="P107" s="344"/>
      <c r="Q107" s="344"/>
      <c r="R107" s="344"/>
      <c r="S107" s="344"/>
      <c r="T107" s="344"/>
      <c r="U107" s="344"/>
      <c r="V107" s="344"/>
      <c r="W107" s="344"/>
      <c r="X107" s="344"/>
      <c r="Y107" s="344"/>
      <c r="Z107" s="344"/>
      <c r="AA107" s="344"/>
      <c r="AB107" s="344"/>
      <c r="AC107" s="344"/>
      <c r="AD107" s="344"/>
      <c r="AE107" s="344"/>
      <c r="AF107" s="344"/>
      <c r="AG107" s="344"/>
      <c r="AH107" s="344"/>
      <c r="AI107" s="344"/>
      <c r="AJ107" s="344"/>
      <c r="AK107" s="344"/>
      <c r="AL107" s="344"/>
      <c r="AM107" s="344"/>
    </row>
    <row r="108" spans="3:39" x14ac:dyDescent="0.25">
      <c r="C108" s="344"/>
      <c r="D108" s="344"/>
      <c r="E108" s="344"/>
      <c r="F108" s="344"/>
      <c r="G108" s="344"/>
      <c r="H108" s="344"/>
      <c r="I108" s="344"/>
      <c r="J108" s="344"/>
      <c r="K108" s="344"/>
      <c r="L108" s="344"/>
      <c r="M108" s="344"/>
      <c r="N108" s="344"/>
      <c r="O108" s="344"/>
      <c r="P108" s="344"/>
      <c r="Q108" s="344"/>
      <c r="R108" s="344"/>
      <c r="S108" s="344"/>
      <c r="T108" s="344"/>
      <c r="U108" s="344"/>
      <c r="V108" s="344"/>
      <c r="W108" s="344"/>
      <c r="X108" s="344"/>
      <c r="Y108" s="344"/>
      <c r="Z108" s="344"/>
      <c r="AA108" s="344"/>
      <c r="AB108" s="344"/>
      <c r="AC108" s="344"/>
      <c r="AD108" s="344"/>
      <c r="AE108" s="344"/>
      <c r="AF108" s="344"/>
      <c r="AG108" s="344"/>
      <c r="AH108" s="344"/>
      <c r="AI108" s="344"/>
      <c r="AJ108" s="344"/>
      <c r="AK108" s="344"/>
      <c r="AL108" s="344"/>
      <c r="AM108" s="344"/>
    </row>
    <row r="109" spans="3:39" x14ac:dyDescent="0.25">
      <c r="C109" s="344"/>
      <c r="D109" s="344"/>
      <c r="E109" s="344"/>
      <c r="F109" s="344"/>
      <c r="G109" s="344"/>
      <c r="H109" s="344"/>
      <c r="I109" s="344"/>
      <c r="J109" s="344"/>
      <c r="K109" s="344"/>
      <c r="L109" s="344"/>
      <c r="M109" s="344"/>
      <c r="N109" s="344"/>
      <c r="O109" s="344"/>
      <c r="P109" s="344"/>
      <c r="Q109" s="344"/>
      <c r="R109" s="344"/>
      <c r="S109" s="344"/>
      <c r="T109" s="344"/>
      <c r="U109" s="344"/>
      <c r="V109" s="344"/>
      <c r="W109" s="344"/>
      <c r="X109" s="344"/>
      <c r="Y109" s="344"/>
      <c r="Z109" s="344"/>
      <c r="AA109" s="344"/>
      <c r="AB109" s="344"/>
      <c r="AC109" s="344"/>
      <c r="AD109" s="344"/>
      <c r="AE109" s="344"/>
      <c r="AF109" s="344"/>
      <c r="AG109" s="344"/>
      <c r="AH109" s="344"/>
      <c r="AI109" s="344"/>
      <c r="AJ109" s="344"/>
      <c r="AK109" s="344"/>
      <c r="AL109" s="344"/>
      <c r="AM109" s="344"/>
    </row>
    <row r="110" spans="3:39" x14ac:dyDescent="0.25">
      <c r="C110" s="344"/>
      <c r="D110" s="344"/>
      <c r="E110" s="344"/>
      <c r="F110" s="344"/>
      <c r="G110" s="344"/>
      <c r="H110" s="344"/>
      <c r="I110" s="344"/>
      <c r="J110" s="344"/>
      <c r="K110" s="344"/>
      <c r="L110" s="344"/>
      <c r="M110" s="344"/>
      <c r="N110" s="344"/>
      <c r="O110" s="344"/>
      <c r="P110" s="344"/>
      <c r="Q110" s="344"/>
      <c r="R110" s="344"/>
      <c r="S110" s="344"/>
      <c r="T110" s="344"/>
      <c r="U110" s="344"/>
      <c r="V110" s="344"/>
      <c r="W110" s="344"/>
      <c r="X110" s="344"/>
      <c r="Y110" s="344"/>
      <c r="Z110" s="344"/>
      <c r="AA110" s="344"/>
      <c r="AB110" s="344"/>
      <c r="AC110" s="344"/>
      <c r="AD110" s="344"/>
      <c r="AE110" s="344"/>
      <c r="AF110" s="344"/>
      <c r="AG110" s="344"/>
      <c r="AH110" s="344"/>
      <c r="AI110" s="344"/>
      <c r="AJ110" s="344"/>
      <c r="AK110" s="344"/>
      <c r="AL110" s="344"/>
      <c r="AM110" s="344"/>
    </row>
    <row r="111" spans="3:39" x14ac:dyDescent="0.25">
      <c r="J111" s="5"/>
    </row>
    <row r="112" spans="3:39" x14ac:dyDescent="0.25">
      <c r="D112" s="6"/>
    </row>
  </sheetData>
  <mergeCells count="6">
    <mergeCell ref="B92:B93"/>
    <mergeCell ref="A4:A19"/>
    <mergeCell ref="A22:A37"/>
    <mergeCell ref="A40:A55"/>
    <mergeCell ref="A58:A74"/>
    <mergeCell ref="A77:A90"/>
  </mergeCells>
  <pageMargins left="0.7" right="0.7" top="0.75" bottom="0.75" header="0.3" footer="0.3"/>
  <pageSetup orientation="portrait" r:id="rId1"/>
  <headerFooter>
    <oddFooter>&amp;RSchedule JNG-D7.F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ListId:Library;"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00D16565766046AD66FE5CD799F667" ma:contentTypeVersion="" ma:contentTypeDescription="Create a new document." ma:contentTypeScope="" ma:versionID="6f244a38415ea8df7e1d91395d71836f">
  <xsd:schema xmlns:xsd="http://www.w3.org/2001/XMLSchema" xmlns:xs="http://www.w3.org/2001/XMLSchema" xmlns:p="http://schemas.microsoft.com/office/2006/metadata/properties" xmlns:ns2="$ListId:Library;" xmlns:ns3="67e41609-3a20-4215-b51d-97d9b7cff2fa" targetNamespace="http://schemas.microsoft.com/office/2006/metadata/properties" ma:root="true" ma:fieldsID="ad1225efa2e736a808bbefa3c6abcfdc" ns2:_="" ns3:_="">
    <xsd:import namespace="$ListId:Library;"/>
    <xsd:import namespace="67e41609-3a20-4215-b51d-97d9b7cff2fa"/>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41609-3a20-4215-b51d-97d9b7cff2f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3DE30A-4DBD-4E5C-AC5B-B8C06E0DA7E1}">
  <ds:schemaRefs>
    <ds:schemaRef ds:uri="http://schemas.microsoft.com/office/2006/metadata/properties"/>
    <ds:schemaRef ds:uri="http://schemas.microsoft.com/office/infopath/2007/PartnerControls"/>
    <ds:schemaRef ds:uri="$ListId:Library;"/>
  </ds:schemaRefs>
</ds:datastoreItem>
</file>

<file path=customXml/itemProps2.xml><?xml version="1.0" encoding="utf-8"?>
<ds:datastoreItem xmlns:ds="http://schemas.openxmlformats.org/officeDocument/2006/customXml" ds:itemID="{B4432B03-E880-45E8-BE48-ACACD14971D6}">
  <ds:schemaRefs>
    <ds:schemaRef ds:uri="http://schemas.microsoft.com/sharepoint/v3/contenttype/forms"/>
  </ds:schemaRefs>
</ds:datastoreItem>
</file>

<file path=customXml/itemProps3.xml><?xml version="1.0" encoding="utf-8"?>
<ds:datastoreItem xmlns:ds="http://schemas.openxmlformats.org/officeDocument/2006/customXml" ds:itemID="{F7BF5ADA-57C3-45E7-9BE9-C97B843ABC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Library;"/>
    <ds:schemaRef ds:uri="67e41609-3a20-4215-b51d-97d9b7cff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Day 5 SOX Review</vt:lpstr>
      <vt:lpstr>Error Checks</vt:lpstr>
      <vt:lpstr>Notes</vt:lpstr>
      <vt:lpstr>REVISED SUMMARY</vt:lpstr>
      <vt:lpstr>RES kWh ENTRY</vt:lpstr>
      <vt:lpstr>BIZ kWh ENTRY</vt:lpstr>
      <vt:lpstr>BIZ SUM</vt:lpstr>
      <vt:lpstr> 1M - RES</vt:lpstr>
      <vt:lpstr>2M - SGS</vt:lpstr>
      <vt:lpstr>3M - LGS</vt:lpstr>
      <vt:lpstr>4M - SPS</vt:lpstr>
      <vt:lpstr>11M - LPS</vt:lpstr>
      <vt:lpstr> LI 1M - RES</vt:lpstr>
      <vt:lpstr>LI 2M - SGS</vt:lpstr>
      <vt:lpstr>LI 3M - LGS</vt:lpstr>
      <vt:lpstr>LI 4M - SPS</vt:lpstr>
      <vt:lpstr>LI 11M - LPS</vt:lpstr>
      <vt:lpstr>Biz DRENE</vt:lpstr>
      <vt:lpstr>Res DRENE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2025-11-12T22:57:33Z</dcterms:created>
  <dcterms:modified xsi:type="dcterms:W3CDTF">2025-12-01T17:44:20Z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0x0101003A00D16565766046AD66FE5CD799F667</vt:lpwstr>
  </property>
</Properties>
</file>