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1BD72AE4-6D38-4D0E-8D1B-5008B402B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EIA 3" sheetId="3" r:id="rId1"/>
    <sheet name="MEEIA 4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24" i="3" l="1"/>
  <c r="DA23" i="3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C52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C50" i="4"/>
  <c r="B52" i="4"/>
  <c r="B51" i="4"/>
  <c r="B50" i="4"/>
  <c r="L49" i="4" l="1"/>
  <c r="O49" i="4"/>
  <c r="M49" i="4"/>
  <c r="V49" i="4"/>
  <c r="W49" i="4"/>
  <c r="E49" i="4"/>
  <c r="F49" i="4"/>
  <c r="D48" i="4"/>
  <c r="D50" i="4"/>
  <c r="L48" i="4"/>
  <c r="E48" i="4"/>
  <c r="M48" i="4"/>
  <c r="M53" i="4" s="1"/>
  <c r="K48" i="4"/>
  <c r="C49" i="4"/>
  <c r="S49" i="4"/>
  <c r="K49" i="4"/>
  <c r="D49" i="4"/>
  <c r="T49" i="4"/>
  <c r="U49" i="4"/>
  <c r="C48" i="4"/>
  <c r="C53" i="4" s="1"/>
  <c r="N49" i="4"/>
  <c r="D51" i="4"/>
  <c r="B49" i="4"/>
  <c r="J49" i="4"/>
  <c r="R49" i="4"/>
  <c r="Z49" i="4"/>
  <c r="P49" i="4"/>
  <c r="X49" i="4"/>
  <c r="G48" i="4"/>
  <c r="Y49" i="4"/>
  <c r="U48" i="4"/>
  <c r="U53" i="4" s="1"/>
  <c r="H48" i="4"/>
  <c r="T48" i="4"/>
  <c r="I48" i="4"/>
  <c r="F48" i="4"/>
  <c r="Q49" i="4"/>
  <c r="D52" i="4"/>
  <c r="J48" i="4"/>
  <c r="J53" i="4" s="1"/>
  <c r="N48" i="4"/>
  <c r="N53" i="4" s="1"/>
  <c r="H49" i="4"/>
  <c r="T53" i="4" l="1"/>
  <c r="H53" i="4"/>
  <c r="K53" i="4"/>
  <c r="G53" i="4"/>
  <c r="L53" i="4"/>
  <c r="F53" i="4"/>
  <c r="E53" i="4"/>
  <c r="I49" i="4"/>
  <c r="I53" i="4" s="1"/>
  <c r="G49" i="4"/>
  <c r="O48" i="4"/>
  <c r="O53" i="4" s="1"/>
  <c r="D53" i="4"/>
  <c r="W48" i="4"/>
  <c r="W53" i="4" s="1"/>
  <c r="X48" i="4"/>
  <c r="X53" i="4" s="1"/>
  <c r="Z48" i="4"/>
  <c r="Z53" i="4" s="1"/>
  <c r="R48" i="4"/>
  <c r="R53" i="4" s="1"/>
  <c r="S48" i="4"/>
  <c r="S53" i="4" s="1"/>
  <c r="Q48" i="4" l="1"/>
  <c r="Q53" i="4" s="1"/>
  <c r="V48" i="4"/>
  <c r="V53" i="4" s="1"/>
  <c r="P48" i="4"/>
  <c r="P53" i="4" s="1"/>
  <c r="Y48" i="4"/>
  <c r="Y53" i="4" s="1"/>
  <c r="B48" i="4"/>
  <c r="B53" i="4" s="1"/>
  <c r="AD48" i="4" l="1"/>
  <c r="AD19" i="4" l="1"/>
  <c r="Z23" i="4"/>
  <c r="Y23" i="4"/>
  <c r="X23" i="4"/>
  <c r="W23" i="4"/>
  <c r="V23" i="4"/>
  <c r="U23" i="4"/>
  <c r="T23" i="4"/>
  <c r="S23" i="4"/>
  <c r="R23" i="4"/>
  <c r="Q23" i="4"/>
  <c r="P23" i="4"/>
  <c r="Z22" i="4"/>
  <c r="Y22" i="4"/>
  <c r="X22" i="4"/>
  <c r="W22" i="4"/>
  <c r="V22" i="4"/>
  <c r="U22" i="4"/>
  <c r="T22" i="4"/>
  <c r="S22" i="4"/>
  <c r="R22" i="4"/>
  <c r="Q22" i="4"/>
  <c r="P22" i="4"/>
  <c r="Z21" i="4"/>
  <c r="Y21" i="4"/>
  <c r="X21" i="4"/>
  <c r="W21" i="4"/>
  <c r="V21" i="4"/>
  <c r="U21" i="4"/>
  <c r="T21" i="4"/>
  <c r="S21" i="4"/>
  <c r="R21" i="4"/>
  <c r="Q21" i="4"/>
  <c r="P21" i="4"/>
  <c r="Z20" i="4"/>
  <c r="Y20" i="4"/>
  <c r="X20" i="4"/>
  <c r="W20" i="4"/>
  <c r="V20" i="4"/>
  <c r="U20" i="4"/>
  <c r="T20" i="4"/>
  <c r="S20" i="4"/>
  <c r="R20" i="4"/>
  <c r="Q20" i="4"/>
  <c r="P20" i="4"/>
  <c r="Z19" i="4"/>
  <c r="Y19" i="4"/>
  <c r="X19" i="4"/>
  <c r="W19" i="4"/>
  <c r="V19" i="4"/>
  <c r="U19" i="4"/>
  <c r="T19" i="4"/>
  <c r="S19" i="4"/>
  <c r="R19" i="4"/>
  <c r="Q19" i="4"/>
  <c r="P19" i="4"/>
  <c r="Z18" i="4"/>
  <c r="Y18" i="4"/>
  <c r="X18" i="4"/>
  <c r="W18" i="4"/>
  <c r="V18" i="4"/>
  <c r="U18" i="4"/>
  <c r="T18" i="4"/>
  <c r="S18" i="4"/>
  <c r="R18" i="4"/>
  <c r="Q18" i="4"/>
  <c r="P18" i="4"/>
  <c r="Z17" i="4"/>
  <c r="Y17" i="4"/>
  <c r="X17" i="4"/>
  <c r="W17" i="4"/>
  <c r="V17" i="4"/>
  <c r="U17" i="4"/>
  <c r="T17" i="4"/>
  <c r="S17" i="4"/>
  <c r="R17" i="4"/>
  <c r="Q17" i="4"/>
  <c r="P17" i="4"/>
  <c r="O23" i="4"/>
  <c r="O19" i="4"/>
  <c r="O20" i="4"/>
  <c r="O21" i="4"/>
  <c r="O22" i="4"/>
  <c r="O18" i="4"/>
  <c r="O17" i="4"/>
  <c r="Z14" i="4" l="1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L12" i="4"/>
  <c r="L13" i="4"/>
  <c r="L14" i="4"/>
  <c r="AO39" i="3" l="1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DA25" i="3" l="1"/>
  <c r="DA15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X17" i="3" l="1"/>
  <c r="DA40" i="3"/>
  <c r="CW44" i="3" l="1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4" i="3"/>
  <c r="D43" i="3"/>
  <c r="D42" i="3"/>
  <c r="D41" i="3"/>
  <c r="D40" i="3"/>
  <c r="K39" i="4" l="1"/>
  <c r="J39" i="4"/>
  <c r="I39" i="4"/>
  <c r="H39" i="4"/>
  <c r="G39" i="4"/>
  <c r="F39" i="4"/>
  <c r="E39" i="4"/>
  <c r="D39" i="4"/>
  <c r="C39" i="4"/>
  <c r="B39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K34" i="4"/>
  <c r="J34" i="4"/>
  <c r="I34" i="4"/>
  <c r="H34" i="4"/>
  <c r="G34" i="4"/>
  <c r="F34" i="4"/>
  <c r="E34" i="4"/>
  <c r="D34" i="4"/>
  <c r="C34" i="4"/>
  <c r="B34" i="4"/>
  <c r="K33" i="4"/>
  <c r="J33" i="4"/>
  <c r="I33" i="4"/>
  <c r="H33" i="4"/>
  <c r="G33" i="4"/>
  <c r="F33" i="4"/>
  <c r="E33" i="4"/>
  <c r="D33" i="4"/>
  <c r="C33" i="4"/>
  <c r="B33" i="4"/>
  <c r="C8" i="4"/>
  <c r="C47" i="4" s="1"/>
  <c r="E32" i="4"/>
  <c r="D32" i="4"/>
  <c r="E24" i="4"/>
  <c r="D24" i="4"/>
  <c r="E16" i="4"/>
  <c r="D16" i="4"/>
  <c r="G32" i="4"/>
  <c r="F32" i="4"/>
  <c r="G24" i="4"/>
  <c r="F24" i="4"/>
  <c r="G16" i="4"/>
  <c r="F16" i="4"/>
  <c r="I32" i="4"/>
  <c r="H32" i="4"/>
  <c r="I24" i="4"/>
  <c r="H24" i="4"/>
  <c r="I16" i="4"/>
  <c r="H16" i="4"/>
  <c r="K32" i="4"/>
  <c r="J32" i="4"/>
  <c r="K24" i="4"/>
  <c r="J24" i="4"/>
  <c r="K16" i="4"/>
  <c r="J16" i="4"/>
  <c r="C32" i="4"/>
  <c r="C24" i="4"/>
  <c r="C16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B32" i="4"/>
  <c r="AH31" i="4"/>
  <c r="AH30" i="4"/>
  <c r="AH29" i="4"/>
  <c r="AH28" i="4"/>
  <c r="AH27" i="4"/>
  <c r="AH26" i="4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CO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V27" i="3"/>
  <c r="CS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W28" i="3"/>
  <c r="CV28" i="3"/>
  <c r="CU28" i="3"/>
  <c r="CT28" i="3"/>
  <c r="CS28" i="3"/>
  <c r="CR28" i="3"/>
  <c r="CQ28" i="3"/>
  <c r="CP28" i="3"/>
  <c r="CN28" i="3"/>
  <c r="CM28" i="3"/>
  <c r="CL28" i="3"/>
  <c r="CK28" i="3"/>
  <c r="CJ28" i="3"/>
  <c r="CW27" i="3"/>
  <c r="CU27" i="3"/>
  <c r="CT27" i="3"/>
  <c r="CR27" i="3"/>
  <c r="CQ27" i="3"/>
  <c r="CP27" i="3"/>
  <c r="CO27" i="3"/>
  <c r="CN27" i="3"/>
  <c r="CM27" i="3"/>
  <c r="CL27" i="3"/>
  <c r="CK27" i="3"/>
  <c r="CJ27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I31" i="3"/>
  <c r="CI30" i="3"/>
  <c r="CI29" i="3"/>
  <c r="CI28" i="3"/>
  <c r="CI27" i="3"/>
  <c r="CI26" i="3"/>
  <c r="D8" i="4" l="1"/>
  <c r="D47" i="4" s="1"/>
  <c r="F40" i="4"/>
  <c r="E40" i="4"/>
  <c r="G40" i="4"/>
  <c r="D40" i="4"/>
  <c r="E8" i="4"/>
  <c r="I40" i="4"/>
  <c r="J40" i="4"/>
  <c r="H40" i="4"/>
  <c r="K40" i="4"/>
  <c r="C40" i="4"/>
  <c r="Z32" i="4"/>
  <c r="AA25" i="4"/>
  <c r="AH25" i="4"/>
  <c r="AH32" i="4" s="1"/>
  <c r="DA12" i="3"/>
  <c r="DA14" i="3"/>
  <c r="DA13" i="3"/>
  <c r="E47" i="4" l="1"/>
  <c r="F8" i="4"/>
  <c r="DA22" i="3"/>
  <c r="F47" i="4" l="1"/>
  <c r="G8" i="4"/>
  <c r="DA21" i="3"/>
  <c r="DA11" i="3"/>
  <c r="DA20" i="3"/>
  <c r="DA10" i="3"/>
  <c r="G47" i="4" l="1"/>
  <c r="H8" i="4"/>
  <c r="CH32" i="3"/>
  <c r="CA32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I8" i="4" l="1"/>
  <c r="H47" i="4"/>
  <c r="BX32" i="3"/>
  <c r="CF32" i="3"/>
  <c r="CB32" i="3"/>
  <c r="CD32" i="3"/>
  <c r="BZ32" i="3"/>
  <c r="CE32" i="3"/>
  <c r="BW32" i="3"/>
  <c r="BY32" i="3"/>
  <c r="CG32" i="3"/>
  <c r="CC32" i="3"/>
  <c r="J8" i="4" l="1"/>
  <c r="I47" i="4"/>
  <c r="J47" i="4" l="1"/>
  <c r="K8" i="4"/>
  <c r="K47" i="4" l="1"/>
  <c r="L8" i="4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Y8" i="4" s="1"/>
  <c r="Z8" i="4" s="1"/>
  <c r="DE39" i="3" l="1"/>
  <c r="AH47" i="4"/>
  <c r="B47" i="4"/>
  <c r="L47" i="4"/>
  <c r="M47" i="4" s="1"/>
  <c r="N47" i="4" s="1"/>
  <c r="O47" i="4" s="1"/>
  <c r="P47" i="4" s="1"/>
  <c r="Q47" i="4" s="1"/>
  <c r="R47" i="4" s="1"/>
  <c r="S47" i="4" s="1"/>
  <c r="T47" i="4" s="1"/>
  <c r="U47" i="4" s="1"/>
  <c r="V47" i="4" s="1"/>
  <c r="W47" i="4" s="1"/>
  <c r="X47" i="4" s="1"/>
  <c r="Y47" i="4" s="1"/>
  <c r="Z47" i="4" s="1"/>
  <c r="M24" i="4"/>
  <c r="L24" i="4"/>
  <c r="B24" i="4"/>
  <c r="B16" i="4"/>
  <c r="AH12" i="4"/>
  <c r="S24" i="4" l="1"/>
  <c r="Z24" i="4"/>
  <c r="W24" i="4"/>
  <c r="T24" i="4"/>
  <c r="AH17" i="4"/>
  <c r="N24" i="4"/>
  <c r="V24" i="4"/>
  <c r="AH22" i="4"/>
  <c r="Q24" i="4"/>
  <c r="Y24" i="4"/>
  <c r="B40" i="4"/>
  <c r="AH20" i="4"/>
  <c r="R24" i="4"/>
  <c r="AH21" i="4"/>
  <c r="U24" i="4"/>
  <c r="AH14" i="4"/>
  <c r="AH18" i="4"/>
  <c r="AH49" i="4"/>
  <c r="AH51" i="4"/>
  <c r="AH11" i="4"/>
  <c r="P24" i="4"/>
  <c r="X24" i="4"/>
  <c r="AH23" i="4"/>
  <c r="AH50" i="4"/>
  <c r="AH48" i="4"/>
  <c r="AH13" i="4"/>
  <c r="AA17" i="4"/>
  <c r="AH52" i="4"/>
  <c r="AH19" i="4"/>
  <c r="O24" i="4"/>
  <c r="AA48" i="4"/>
  <c r="AD49" i="4" s="1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CV32" i="3"/>
  <c r="CU32" i="3"/>
  <c r="CT32" i="3"/>
  <c r="CS32" i="3"/>
  <c r="CR32" i="3"/>
  <c r="CN32" i="3"/>
  <c r="CM32" i="3"/>
  <c r="CK32" i="3"/>
  <c r="CJ32" i="3"/>
  <c r="BV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CL32" i="3" l="1"/>
  <c r="CP32" i="3"/>
  <c r="CO32" i="3"/>
  <c r="BU32" i="3"/>
  <c r="CW32" i="3"/>
  <c r="CQ32" i="3"/>
  <c r="CI32" i="3"/>
  <c r="AH53" i="4"/>
  <c r="AH24" i="4"/>
  <c r="AH38" i="4"/>
  <c r="AH35" i="4"/>
  <c r="AH37" i="4"/>
  <c r="AH36" i="4"/>
  <c r="DA16" i="3" l="1"/>
  <c r="DE23" i="3" l="1"/>
  <c r="DE22" i="3"/>
  <c r="DE21" i="3"/>
  <c r="DE20" i="3"/>
  <c r="DE19" i="3"/>
  <c r="DE18" i="3"/>
  <c r="DE17" i="3"/>
  <c r="DE15" i="3"/>
  <c r="DE14" i="3"/>
  <c r="DE13" i="3"/>
  <c r="DE12" i="3"/>
  <c r="DE11" i="3"/>
  <c r="DE10" i="3"/>
  <c r="DE9" i="3"/>
  <c r="CX9" i="3"/>
  <c r="DA28" i="3" s="1"/>
  <c r="DA17" i="3" l="1"/>
  <c r="AM51" i="3"/>
  <c r="DE30" i="3" l="1"/>
  <c r="DE28" i="3"/>
  <c r="DE27" i="3"/>
  <c r="DE29" i="3"/>
  <c r="DA26" i="3" l="1"/>
  <c r="DA30" i="3" l="1"/>
  <c r="AX16" i="3" l="1"/>
  <c r="AL16" i="3" l="1"/>
  <c r="AO16" i="3" l="1"/>
  <c r="AV16" i="3"/>
  <c r="AN16" i="3"/>
  <c r="AT16" i="3"/>
  <c r="AW16" i="3"/>
  <c r="AM16" i="3"/>
  <c r="AS16" i="3"/>
  <c r="AR16" i="3"/>
  <c r="AU16" i="3"/>
  <c r="AQ16" i="3"/>
  <c r="AP16" i="3"/>
  <c r="AE56" i="3" l="1"/>
  <c r="BB32" i="3" l="1"/>
  <c r="AE16" i="3" l="1"/>
  <c r="AH16" i="3"/>
  <c r="AF16" i="3"/>
  <c r="AD16" i="3"/>
  <c r="AG16" i="3"/>
  <c r="AK16" i="3"/>
  <c r="AC16" i="3"/>
  <c r="AJ16" i="3"/>
  <c r="AB16" i="3"/>
  <c r="AI16" i="3"/>
  <c r="AA16" i="3"/>
  <c r="AP8" i="3"/>
  <c r="AQ8" i="3" l="1"/>
  <c r="AP39" i="3"/>
  <c r="AV32" i="3"/>
  <c r="AT32" i="3"/>
  <c r="AX32" i="3"/>
  <c r="AR32" i="3"/>
  <c r="AZ32" i="3"/>
  <c r="AR8" i="3" l="1"/>
  <c r="AQ39" i="3"/>
  <c r="AS32" i="3"/>
  <c r="AQ32" i="3"/>
  <c r="BA32" i="3"/>
  <c r="AW32" i="3"/>
  <c r="AY32" i="3"/>
  <c r="AU32" i="3"/>
  <c r="AP32" i="3"/>
  <c r="AS8" i="3" l="1"/>
  <c r="AR39" i="3"/>
  <c r="DE16" i="3"/>
  <c r="AT8" i="3" l="1"/>
  <c r="AS39" i="3"/>
  <c r="AU8" i="3" l="1"/>
  <c r="AT39" i="3"/>
  <c r="D32" i="3"/>
  <c r="T32" i="3"/>
  <c r="E32" i="3"/>
  <c r="I16" i="3"/>
  <c r="M16" i="3"/>
  <c r="U16" i="3"/>
  <c r="Y16" i="3"/>
  <c r="P16" i="3"/>
  <c r="Q16" i="3"/>
  <c r="I32" i="3"/>
  <c r="J16" i="3"/>
  <c r="J32" i="3"/>
  <c r="N16" i="3"/>
  <c r="N32" i="3"/>
  <c r="R16" i="3"/>
  <c r="R32" i="3"/>
  <c r="V16" i="3"/>
  <c r="V32" i="3"/>
  <c r="Z16" i="3"/>
  <c r="Z32" i="3"/>
  <c r="T16" i="3"/>
  <c r="M32" i="3"/>
  <c r="Y32" i="3"/>
  <c r="G16" i="3"/>
  <c r="G32" i="3"/>
  <c r="K16" i="3"/>
  <c r="K32" i="3"/>
  <c r="O16" i="3"/>
  <c r="O32" i="3"/>
  <c r="S16" i="3"/>
  <c r="S32" i="3"/>
  <c r="W16" i="3"/>
  <c r="W32" i="3"/>
  <c r="H16" i="3"/>
  <c r="X16" i="3"/>
  <c r="Q32" i="3"/>
  <c r="H32" i="3"/>
  <c r="L32" i="3"/>
  <c r="P32" i="3"/>
  <c r="X32" i="3"/>
  <c r="L16" i="3"/>
  <c r="U32" i="3"/>
  <c r="B32" i="3"/>
  <c r="F32" i="3"/>
  <c r="C32" i="3"/>
  <c r="AV8" i="3" l="1"/>
  <c r="AU39" i="3"/>
  <c r="DE24" i="3"/>
  <c r="AD32" i="3"/>
  <c r="AM32" i="3"/>
  <c r="AH32" i="3"/>
  <c r="AG32" i="3"/>
  <c r="AF32" i="3"/>
  <c r="AA32" i="3"/>
  <c r="AN32" i="3"/>
  <c r="AI32" i="3"/>
  <c r="AC32" i="3"/>
  <c r="AO32" i="3"/>
  <c r="AL32" i="3"/>
  <c r="AK32" i="3"/>
  <c r="AJ32" i="3"/>
  <c r="AE32" i="3"/>
  <c r="AB32" i="3"/>
  <c r="AW8" i="3" l="1"/>
  <c r="AV39" i="3"/>
  <c r="CM45" i="3"/>
  <c r="CI45" i="3"/>
  <c r="CT45" i="3"/>
  <c r="CR45" i="3"/>
  <c r="CP45" i="3"/>
  <c r="CJ45" i="3"/>
  <c r="CL45" i="3"/>
  <c r="CV45" i="3"/>
  <c r="CK45" i="3"/>
  <c r="DE42" i="3"/>
  <c r="CS45" i="3"/>
  <c r="CQ45" i="3"/>
  <c r="CW45" i="3"/>
  <c r="CU45" i="3"/>
  <c r="DE44" i="3"/>
  <c r="AX8" i="3" l="1"/>
  <c r="AW39" i="3"/>
  <c r="DE43" i="3"/>
  <c r="CO45" i="3"/>
  <c r="AY8" i="3" l="1"/>
  <c r="AX39" i="3"/>
  <c r="DE40" i="3"/>
  <c r="DE41" i="3"/>
  <c r="CN45" i="3"/>
  <c r="AZ8" i="3" l="1"/>
  <c r="AY39" i="3"/>
  <c r="DE45" i="3"/>
  <c r="BA8" i="3" l="1"/>
  <c r="AZ39" i="3"/>
  <c r="DE31" i="3"/>
  <c r="BB8" i="3" l="1"/>
  <c r="BA39" i="3"/>
  <c r="DE26" i="3"/>
  <c r="BC8" i="3" l="1"/>
  <c r="BB39" i="3"/>
  <c r="DE25" i="3"/>
  <c r="DE32" i="3" s="1"/>
  <c r="CX25" i="3"/>
  <c r="DA31" i="3" s="1"/>
  <c r="BD8" i="3" l="1"/>
  <c r="BC39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BE8" i="3" l="1"/>
  <c r="BD39" i="3"/>
  <c r="D45" i="3"/>
  <c r="CX40" i="3"/>
  <c r="DA41" i="3" s="1"/>
  <c r="BF8" i="3" l="1"/>
  <c r="BE39" i="3"/>
  <c r="AT45" i="3"/>
  <c r="AL45" i="3"/>
  <c r="BI45" i="3"/>
  <c r="AS45" i="3"/>
  <c r="AK45" i="3"/>
  <c r="BH45" i="3"/>
  <c r="AR45" i="3"/>
  <c r="AJ45" i="3"/>
  <c r="BG45" i="3"/>
  <c r="AI45" i="3"/>
  <c r="BF45" i="3"/>
  <c r="AX45" i="3"/>
  <c r="AP45" i="3"/>
  <c r="AH45" i="3"/>
  <c r="BD45" i="3"/>
  <c r="AV45" i="3"/>
  <c r="AN45" i="3"/>
  <c r="AF45" i="3"/>
  <c r="BJ45" i="3"/>
  <c r="BC45" i="3"/>
  <c r="AU45" i="3"/>
  <c r="AM45" i="3"/>
  <c r="AY45" i="3"/>
  <c r="AQ45" i="3"/>
  <c r="BE45" i="3"/>
  <c r="AW45" i="3"/>
  <c r="AO45" i="3"/>
  <c r="AG45" i="3"/>
  <c r="BG8" i="3" l="1"/>
  <c r="BF39" i="3"/>
  <c r="AZ45" i="3"/>
  <c r="BA45" i="3"/>
  <c r="BH8" i="3" l="1"/>
  <c r="BG39" i="3"/>
  <c r="BB45" i="3"/>
  <c r="BI8" i="3" l="1"/>
  <c r="BH39" i="3"/>
  <c r="BJ8" i="3" l="1"/>
  <c r="BI39" i="3"/>
  <c r="BK8" i="3" l="1"/>
  <c r="BJ39" i="3"/>
  <c r="BL8" i="3" l="1"/>
  <c r="BK39" i="3"/>
  <c r="BM8" i="3" l="1"/>
  <c r="BL39" i="3"/>
  <c r="BN8" i="3" l="1"/>
  <c r="BM39" i="3"/>
  <c r="BO8" i="3" l="1"/>
  <c r="BN39" i="3"/>
  <c r="BP8" i="3" l="1"/>
  <c r="BO39" i="3"/>
  <c r="BQ8" i="3" l="1"/>
  <c r="BP39" i="3"/>
  <c r="BR8" i="3" l="1"/>
  <c r="BQ39" i="3"/>
  <c r="BS8" i="3" l="1"/>
  <c r="BR39" i="3"/>
  <c r="BT8" i="3" l="1"/>
  <c r="BS39" i="3"/>
  <c r="BU8" i="3" l="1"/>
  <c r="BT39" i="3"/>
  <c r="BV8" i="3" l="1"/>
  <c r="BU39" i="3"/>
  <c r="BV39" i="3" l="1"/>
  <c r="BW8" i="3"/>
  <c r="BX8" i="3" l="1"/>
  <c r="BW39" i="3"/>
  <c r="BY8" i="3" l="1"/>
  <c r="BX39" i="3"/>
  <c r="BZ8" i="3" l="1"/>
  <c r="BY39" i="3"/>
  <c r="CA8" i="3" l="1"/>
  <c r="BZ39" i="3"/>
  <c r="CB8" i="3" l="1"/>
  <c r="CA39" i="3"/>
  <c r="CC8" i="3" l="1"/>
  <c r="CB39" i="3"/>
  <c r="CD8" i="3" l="1"/>
  <c r="CC39" i="3"/>
  <c r="CE8" i="3" l="1"/>
  <c r="CD39" i="3"/>
  <c r="CF8" i="3" l="1"/>
  <c r="CE39" i="3"/>
  <c r="CG8" i="3" l="1"/>
  <c r="CF39" i="3"/>
  <c r="CH8" i="3" l="1"/>
  <c r="CG39" i="3"/>
  <c r="CI8" i="3" l="1"/>
  <c r="CH39" i="3"/>
  <c r="CJ8" i="3" l="1"/>
  <c r="CI39" i="3"/>
  <c r="CK8" i="3" l="1"/>
  <c r="CJ39" i="3"/>
  <c r="CL8" i="3" l="1"/>
  <c r="CK39" i="3"/>
  <c r="CM8" i="3" l="1"/>
  <c r="CL39" i="3"/>
  <c r="CN8" i="3" l="1"/>
  <c r="CM39" i="3"/>
  <c r="CO8" i="3" l="1"/>
  <c r="CN39" i="3"/>
  <c r="CP8" i="3" l="1"/>
  <c r="CO39" i="3"/>
  <c r="CQ8" i="3" l="1"/>
  <c r="CP39" i="3"/>
  <c r="CR8" i="3" l="1"/>
  <c r="CQ39" i="3"/>
  <c r="CS8" i="3" l="1"/>
  <c r="CR39" i="3"/>
  <c r="CT8" i="3" l="1"/>
  <c r="CS39" i="3"/>
  <c r="CU8" i="3" l="1"/>
  <c r="CT39" i="3"/>
  <c r="CV8" i="3" l="1"/>
  <c r="CU39" i="3"/>
  <c r="CW8" i="3" l="1"/>
  <c r="CW39" i="3" s="1"/>
  <c r="CV39" i="3"/>
  <c r="L10" i="4" l="1"/>
  <c r="L34" i="4" s="1"/>
  <c r="M10" i="4" l="1"/>
  <c r="M34" i="4" s="1"/>
  <c r="L15" i="4" l="1"/>
  <c r="L39" i="4" s="1"/>
  <c r="L9" i="4"/>
  <c r="N10" i="4"/>
  <c r="N34" i="4" s="1"/>
  <c r="L33" i="4" l="1"/>
  <c r="L16" i="4"/>
  <c r="M15" i="4"/>
  <c r="M39" i="4" s="1"/>
  <c r="M9" i="4"/>
  <c r="O10" i="4"/>
  <c r="M33" i="4" l="1"/>
  <c r="M40" i="4" s="1"/>
  <c r="M16" i="4"/>
  <c r="O34" i="4"/>
  <c r="L40" i="4"/>
  <c r="N9" i="4"/>
  <c r="N15" i="4"/>
  <c r="N39" i="4" s="1"/>
  <c r="P10" i="4"/>
  <c r="P34" i="4" s="1"/>
  <c r="AD10" i="4" l="1"/>
  <c r="AD11" i="4" s="1"/>
  <c r="AD12" i="4" s="1"/>
  <c r="N33" i="4"/>
  <c r="N16" i="4"/>
  <c r="O9" i="4"/>
  <c r="O15" i="4"/>
  <c r="Q10" i="4"/>
  <c r="Q34" i="4" s="1"/>
  <c r="N40" i="4" l="1"/>
  <c r="O33" i="4"/>
  <c r="O16" i="4"/>
  <c r="O39" i="4"/>
  <c r="R10" i="4"/>
  <c r="R34" i="4" s="1"/>
  <c r="O40" i="4" l="1"/>
  <c r="P9" i="4"/>
  <c r="P15" i="4"/>
  <c r="S10" i="4"/>
  <c r="S34" i="4" s="1"/>
  <c r="P33" i="4" l="1"/>
  <c r="P16" i="4"/>
  <c r="P39" i="4"/>
  <c r="Q15" i="4"/>
  <c r="Q39" i="4" s="1"/>
  <c r="Q9" i="4"/>
  <c r="R15" i="4"/>
  <c r="R39" i="4" s="1"/>
  <c r="T10" i="4"/>
  <c r="T34" i="4" s="1"/>
  <c r="Q33" i="4" l="1"/>
  <c r="Q40" i="4" s="1"/>
  <c r="Q16" i="4"/>
  <c r="P40" i="4"/>
  <c r="S15" i="4"/>
  <c r="S39" i="4" s="1"/>
  <c r="R9" i="4"/>
  <c r="U10" i="4"/>
  <c r="U34" i="4" s="1"/>
  <c r="R33" i="4" l="1"/>
  <c r="R16" i="4"/>
  <c r="S9" i="4"/>
  <c r="V10" i="4"/>
  <c r="V34" i="4" s="1"/>
  <c r="S33" i="4" l="1"/>
  <c r="S40" i="4" s="1"/>
  <c r="S16" i="4"/>
  <c r="R40" i="4"/>
  <c r="T9" i="4"/>
  <c r="T15" i="4"/>
  <c r="W10" i="4"/>
  <c r="W34" i="4" s="1"/>
  <c r="T33" i="4" l="1"/>
  <c r="T16" i="4"/>
  <c r="T39" i="4"/>
  <c r="U9" i="4"/>
  <c r="U15" i="4"/>
  <c r="U39" i="4" s="1"/>
  <c r="V15" i="4"/>
  <c r="V39" i="4" s="1"/>
  <c r="X10" i="4"/>
  <c r="X34" i="4" s="1"/>
  <c r="U33" i="4" l="1"/>
  <c r="U40" i="4" s="1"/>
  <c r="U16" i="4"/>
  <c r="T40" i="4"/>
  <c r="W15" i="4"/>
  <c r="W39" i="4" s="1"/>
  <c r="V9" i="4"/>
  <c r="Y10" i="4"/>
  <c r="Y34" i="4" s="1"/>
  <c r="V33" i="4" l="1"/>
  <c r="V16" i="4"/>
  <c r="W9" i="4"/>
  <c r="Z10" i="4"/>
  <c r="Z34" i="4" l="1"/>
  <c r="AH34" i="4" s="1"/>
  <c r="AH10" i="4"/>
  <c r="W33" i="4"/>
  <c r="W40" i="4" s="1"/>
  <c r="W16" i="4"/>
  <c r="V40" i="4"/>
  <c r="X9" i="4"/>
  <c r="Y15" i="4"/>
  <c r="Y39" i="4" s="1"/>
  <c r="X15" i="4"/>
  <c r="X39" i="4" s="1"/>
  <c r="X33" i="4" l="1"/>
  <c r="X40" i="4" s="1"/>
  <c r="X16" i="4"/>
  <c r="Y9" i="4"/>
  <c r="Z15" i="4"/>
  <c r="Y33" i="4" l="1"/>
  <c r="Y40" i="4" s="1"/>
  <c r="Y16" i="4"/>
  <c r="Z39" i="4"/>
  <c r="AH39" i="4" s="1"/>
  <c r="AH15" i="4"/>
  <c r="Z9" i="4"/>
  <c r="Z33" i="4" l="1"/>
  <c r="Z16" i="4"/>
  <c r="AA9" i="4"/>
  <c r="AD23" i="4" s="1"/>
  <c r="AH9" i="4"/>
  <c r="AH16" i="4" s="1"/>
  <c r="AD18" i="4"/>
  <c r="AD21" i="4" s="1"/>
  <c r="AD25" i="4" l="1"/>
  <c r="Z40" i="4"/>
  <c r="AA33" i="4"/>
  <c r="AD26" i="4" s="1"/>
  <c r="AH33" i="4"/>
  <c r="AH40" i="4" s="1"/>
</calcChain>
</file>

<file path=xl/sharedStrings.xml><?xml version="1.0" encoding="utf-8"?>
<sst xmlns="http://schemas.openxmlformats.org/spreadsheetml/2006/main" count="160" uniqueCount="84">
  <si>
    <t>TD</t>
  </si>
  <si>
    <t>Total</t>
  </si>
  <si>
    <t>PC</t>
  </si>
  <si>
    <t>Rider EEIC Data - by Program Year</t>
  </si>
  <si>
    <t xml:space="preserve">     Res</t>
  </si>
  <si>
    <t xml:space="preserve">     Biz</t>
  </si>
  <si>
    <t xml:space="preserve">     Low Income</t>
  </si>
  <si>
    <t xml:space="preserve">     General</t>
  </si>
  <si>
    <t>M3</t>
  </si>
  <si>
    <t xml:space="preserve">     1M - RES</t>
  </si>
  <si>
    <t xml:space="preserve">     2M - SGS</t>
  </si>
  <si>
    <t xml:space="preserve">     3M - LGS</t>
  </si>
  <si>
    <t xml:space="preserve">     4M - SPS</t>
  </si>
  <si>
    <t xml:space="preserve">     11M - LPS</t>
  </si>
  <si>
    <t>Green = match previous Rider EEIC</t>
  </si>
  <si>
    <t>Difference from O/U</t>
  </si>
  <si>
    <t>Difference</t>
  </si>
  <si>
    <t>&lt;-- Actuals</t>
  </si>
  <si>
    <t>Forecast --&gt;</t>
  </si>
  <si>
    <t>M3 TOTAL</t>
  </si>
  <si>
    <t>Check Actuals</t>
  </si>
  <si>
    <t>Check Actuals + Forecast</t>
  </si>
  <si>
    <t>Check</t>
  </si>
  <si>
    <t>Source file:</t>
  </si>
  <si>
    <t>Forecast</t>
  </si>
  <si>
    <t>PAYS Labor correction for charges since Prudence Review through current (10/1/20-10/31/21)</t>
  </si>
  <si>
    <t>Interest</t>
  </si>
  <si>
    <t>Total PAYS Labor correction</t>
  </si>
  <si>
    <t xml:space="preserve">Throughput Disincentive by Program Year (Monthly; rather than Cumulative) </t>
  </si>
  <si>
    <t>2021 Rate Case finding correction - ER-2021-0240</t>
  </si>
  <si>
    <t>See Rate Case correction to right (cell AM83) --&gt;</t>
  </si>
  <si>
    <t>2021 Prudence Review finding correction - EO-2021-0157</t>
  </si>
  <si>
    <t>Resource Type 34 (Purchasing Rate) correction for MEEIA 3 through 2/28/21</t>
  </si>
  <si>
    <t>Total RT 34 correction</t>
  </si>
  <si>
    <t>See Prudence Review correction to right (cell AE88) --&gt;</t>
  </si>
  <si>
    <t>MEEIA 2019-21 PY19_TD Calc_post trueup_REBASED_2022-10-24.xlsx</t>
  </si>
  <si>
    <t>MEEIA 2019-21 PY20_TD Calc_post trueup_REBASED_2022-10-24.xlsx</t>
  </si>
  <si>
    <t>MEEIA 2019-21 PY21_TD Calc_post trueup_REBASED_2023-10-23.xlsx</t>
  </si>
  <si>
    <t>M3 PY24</t>
  </si>
  <si>
    <t>M3 PY25</t>
  </si>
  <si>
    <t>M3 PY19-24 actuals</t>
  </si>
  <si>
    <t>Program Costs (based on actuals through October 2024)</t>
  </si>
  <si>
    <t>Total PY19 to PY24 from TD Calcs</t>
  </si>
  <si>
    <t>Total PY19 to PY24</t>
  </si>
  <si>
    <t>M3 PY26</t>
  </si>
  <si>
    <t>Based on Actuals through October 2025</t>
  </si>
  <si>
    <t>Total from M3 PY22 thru 10/2025</t>
  </si>
  <si>
    <t>Total from M3 PY23 thru 10/2025</t>
  </si>
  <si>
    <t>Total from M3 PY24 thru 10/2025</t>
  </si>
  <si>
    <t>Total from M3 PY21 thru 10/2025</t>
  </si>
  <si>
    <t>Total from M3 PY20 thru 10/2025</t>
  </si>
  <si>
    <t>Total from M3 PY19 thru 10/2025</t>
  </si>
  <si>
    <t>MEEIA 2019-21 PY22_TD Calc_post 
trueup_REBASED_2025-11-01.xlsx</t>
  </si>
  <si>
    <t>Total M3 PY19 start to 1/2027</t>
  </si>
  <si>
    <t>Total M3 PY20 start to 1/2027</t>
  </si>
  <si>
    <t>Total M3 PY21 start to 1/2027</t>
  </si>
  <si>
    <t>Total M3 PY22 start to 1/2027</t>
  </si>
  <si>
    <t>Total M3 PY23 start to 1/2027</t>
  </si>
  <si>
    <t>Total M3 PY24 start to 1/2027</t>
  </si>
  <si>
    <t>Total M3 thru 10/2025</t>
  </si>
  <si>
    <t>M3 PY27</t>
  </si>
  <si>
    <t>PY2019-PY2024 based on evaluated savings (though TD True-ups are booked to EO)</t>
  </si>
  <si>
    <t>12 months: Feb 2026-Jan 2027 --&gt;</t>
  </si>
  <si>
    <t>Already verified past data matches last Rider EEIC</t>
  </si>
  <si>
    <t>Total M3 Program Costs through 1/2027</t>
  </si>
  <si>
    <t>MEEIA 2019-21 PY24_TD Calc_post trueup_2025-11-07.xlsx</t>
  </si>
  <si>
    <t>Done</t>
  </si>
  <si>
    <t>^ Actuals in Rider EEIC Workpaper 3; "M3 Allocations - TD" tab; beginning in cell BT14</t>
  </si>
  <si>
    <t>^ Actuals in Rider EEIC Workpaper 2; "PCR (M3)" tab; beginning in cell BU15</t>
  </si>
  <si>
    <t>Feb-26 to Jan-27 Total</t>
  </si>
  <si>
    <t>Total M4 thru 10/2025</t>
  </si>
  <si>
    <t>Total from M4 PY25 thru 10/2025</t>
  </si>
  <si>
    <t>Total M4 PY25 start to 1/2027</t>
  </si>
  <si>
    <t>Total M4 PY26 start to 1/2027</t>
  </si>
  <si>
    <t>Total M4 PY27 start to 1/2027</t>
  </si>
  <si>
    <t>Total PY25 to PY27 from TD Calcs</t>
  </si>
  <si>
    <t>Total PY25 to PY27</t>
  </si>
  <si>
    <t>(Actuals from 2025-10 MEEIA over under calculations…xlsx and checked PY files)</t>
  </si>
  <si>
    <t>MEEIA 2025-27 PY25_TD Calc_OctActuals+ Forecast_2025-11-11.xlsx</t>
  </si>
  <si>
    <t>n/a</t>
  </si>
  <si>
    <t>MEEIA 2025-27 PY26_TD Calc_Forecast_
2025-11-11.xlsx</t>
  </si>
  <si>
    <t xml:space="preserve"> PY25-26 based on filed savings and 70%/100% filed NTG per program (per MEEIA 4 approved filing)</t>
  </si>
  <si>
    <t>GL_M4PC Program Cost SUMMARY_2025-11-12_10+2_CONF.xlsx</t>
  </si>
  <si>
    <t>GL_M3PC Program Cost SUMMARY_2025-11-11_10+2_CONF.xlsx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</si>
</sst>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5DF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medium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/>
      <right style="mediumDashed">
        <color auto="1"/>
      </right>
      <top style="thick">
        <color rgb="FFFF0000"/>
      </top>
      <bottom style="thin">
        <color indexed="64"/>
      </bottom>
      <diagonal/>
    </border>
    <border>
      <left/>
      <right style="mediumDashed">
        <color auto="1"/>
      </right>
      <top/>
      <bottom style="medium">
        <color indexed="64"/>
      </bottom>
      <diagonal/>
    </border>
    <border>
      <left/>
      <right style="mediumDashed">
        <color auto="1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165" fontId="0" fillId="0" borderId="5" xfId="1" applyNumberFormat="1" applyFont="1" applyFill="1" applyBorder="1"/>
    <xf numFmtId="165" fontId="5" fillId="0" borderId="0" xfId="1" applyNumberFormat="1" applyFont="1"/>
    <xf numFmtId="165" fontId="0" fillId="0" borderId="0" xfId="1" applyNumberFormat="1" applyFont="1"/>
    <xf numFmtId="44" fontId="0" fillId="0" borderId="0" xfId="1" applyFont="1"/>
    <xf numFmtId="165" fontId="0" fillId="0" borderId="8" xfId="1" applyNumberFormat="1" applyFont="1" applyFill="1" applyBorder="1"/>
    <xf numFmtId="165" fontId="8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165" fontId="9" fillId="0" borderId="0" xfId="1" applyNumberFormat="1" applyFont="1" applyFill="1" applyBorder="1"/>
    <xf numFmtId="165" fontId="2" fillId="0" borderId="0" xfId="0" applyNumberFormat="1" applyFont="1"/>
    <xf numFmtId="44" fontId="0" fillId="0" borderId="0" xfId="1" applyFont="1" applyFill="1"/>
    <xf numFmtId="164" fontId="3" fillId="4" borderId="2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0" fontId="0" fillId="4" borderId="0" xfId="0" applyFill="1"/>
    <xf numFmtId="165" fontId="3" fillId="0" borderId="0" xfId="0" applyNumberFormat="1" applyFont="1"/>
    <xf numFmtId="164" fontId="3" fillId="4" borderId="3" xfId="0" applyNumberFormat="1" applyFont="1" applyFill="1" applyBorder="1" applyAlignment="1">
      <alignment horizontal="center"/>
    </xf>
    <xf numFmtId="165" fontId="0" fillId="3" borderId="13" xfId="1" quotePrefix="1" applyNumberFormat="1" applyFont="1" applyFill="1" applyBorder="1"/>
    <xf numFmtId="165" fontId="0" fillId="0" borderId="14" xfId="1" applyNumberFormat="1" applyFont="1" applyFill="1" applyBorder="1"/>
    <xf numFmtId="165" fontId="0" fillId="6" borderId="18" xfId="1" applyNumberFormat="1" applyFont="1" applyFill="1" applyBorder="1"/>
    <xf numFmtId="165" fontId="0" fillId="2" borderId="13" xfId="1" applyNumberFormat="1" applyFont="1" applyFill="1" applyBorder="1"/>
    <xf numFmtId="165" fontId="0" fillId="6" borderId="10" xfId="1" quotePrefix="1" applyNumberFormat="1" applyFont="1" applyFill="1" applyBorder="1"/>
    <xf numFmtId="165" fontId="0" fillId="6" borderId="11" xfId="1" applyNumberFormat="1" applyFont="1" applyFill="1" applyBorder="1"/>
    <xf numFmtId="165" fontId="0" fillId="6" borderId="12" xfId="1" applyNumberFormat="1" applyFont="1" applyFill="1" applyBorder="1"/>
    <xf numFmtId="165" fontId="5" fillId="0" borderId="0" xfId="1" applyNumberFormat="1" applyFont="1" applyFill="1"/>
    <xf numFmtId="165" fontId="0" fillId="0" borderId="0" xfId="1" applyNumberFormat="1" applyFont="1" applyFill="1"/>
    <xf numFmtId="165" fontId="0" fillId="3" borderId="4" xfId="1" applyNumberFormat="1" applyFont="1" applyFill="1" applyBorder="1"/>
    <xf numFmtId="165" fontId="0" fillId="8" borderId="0" xfId="0" applyNumberFormat="1" applyFill="1"/>
    <xf numFmtId="165" fontId="0" fillId="0" borderId="0" xfId="1" applyNumberFormat="1" applyFont="1" applyFill="1" applyBorder="1"/>
    <xf numFmtId="165" fontId="0" fillId="3" borderId="7" xfId="1" quotePrefix="1" applyNumberFormat="1" applyFont="1" applyFill="1" applyBorder="1"/>
    <xf numFmtId="0" fontId="2" fillId="0" borderId="0" xfId="0" applyFont="1"/>
    <xf numFmtId="165" fontId="2" fillId="0" borderId="0" xfId="0" applyNumberFormat="1" applyFont="1" applyAlignment="1">
      <alignment horizontal="right"/>
    </xf>
    <xf numFmtId="165" fontId="0" fillId="6" borderId="20" xfId="1" applyNumberFormat="1" applyFont="1" applyFill="1" applyBorder="1"/>
    <xf numFmtId="165" fontId="0" fillId="6" borderId="21" xfId="1" applyNumberFormat="1" applyFont="1" applyFill="1" applyBorder="1"/>
    <xf numFmtId="165" fontId="0" fillId="0" borderId="0" xfId="0" applyNumberFormat="1" applyAlignment="1">
      <alignment horizontal="right"/>
    </xf>
    <xf numFmtId="165" fontId="11" fillId="0" borderId="0" xfId="0" applyNumberFormat="1" applyFont="1"/>
    <xf numFmtId="165" fontId="12" fillId="0" borderId="0" xfId="0" applyNumberFormat="1" applyFont="1"/>
    <xf numFmtId="165" fontId="14" fillId="0" borderId="0" xfId="0" applyNumberFormat="1" applyFont="1"/>
    <xf numFmtId="165" fontId="14" fillId="0" borderId="0" xfId="0" applyNumberFormat="1" applyFont="1" applyAlignment="1">
      <alignment horizontal="right"/>
    </xf>
    <xf numFmtId="0" fontId="6" fillId="10" borderId="23" xfId="0" applyFont="1" applyFill="1" applyBorder="1" applyAlignment="1">
      <alignment horizontal="center"/>
    </xf>
    <xf numFmtId="0" fontId="0" fillId="0" borderId="23" xfId="0" applyBorder="1"/>
    <xf numFmtId="165" fontId="0" fillId="6" borderId="29" xfId="1" applyNumberFormat="1" applyFont="1" applyFill="1" applyBorder="1"/>
    <xf numFmtId="165" fontId="0" fillId="0" borderId="26" xfId="1" applyNumberFormat="1" applyFont="1" applyFill="1" applyBorder="1"/>
    <xf numFmtId="165" fontId="0" fillId="0" borderId="28" xfId="1" applyNumberFormat="1" applyFont="1" applyFill="1" applyBorder="1"/>
    <xf numFmtId="165" fontId="0" fillId="6" borderId="30" xfId="1" applyNumberFormat="1" applyFont="1" applyFill="1" applyBorder="1"/>
    <xf numFmtId="165" fontId="2" fillId="0" borderId="5" xfId="1" applyNumberFormat="1" applyFont="1" applyFill="1" applyBorder="1"/>
    <xf numFmtId="0" fontId="6" fillId="0" borderId="0" xfId="0" applyFont="1"/>
    <xf numFmtId="165" fontId="10" fillId="9" borderId="5" xfId="1" applyNumberFormat="1" applyFont="1" applyFill="1" applyBorder="1"/>
    <xf numFmtId="165" fontId="10" fillId="9" borderId="14" xfId="1" applyNumberFormat="1" applyFont="1" applyFill="1" applyBorder="1"/>
    <xf numFmtId="165" fontId="10" fillId="9" borderId="8" xfId="1" applyNumberFormat="1" applyFont="1" applyFill="1" applyBorder="1"/>
    <xf numFmtId="0" fontId="14" fillId="0" borderId="0" xfId="0" applyFont="1"/>
    <xf numFmtId="0" fontId="14" fillId="0" borderId="22" xfId="0" applyFont="1" applyBorder="1"/>
    <xf numFmtId="165" fontId="14" fillId="0" borderId="22" xfId="0" applyNumberFormat="1" applyFont="1" applyBorder="1"/>
    <xf numFmtId="0" fontId="3" fillId="4" borderId="0" xfId="0" applyFont="1" applyFill="1"/>
    <xf numFmtId="165" fontId="2" fillId="0" borderId="0" xfId="0" quotePrefix="1" applyNumberFormat="1" applyFont="1" applyAlignment="1">
      <alignment wrapText="1"/>
    </xf>
    <xf numFmtId="165" fontId="2" fillId="0" borderId="0" xfId="0" quotePrefix="1" applyNumberFormat="1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165" fontId="0" fillId="6" borderId="10" xfId="1" applyNumberFormat="1" applyFont="1" applyFill="1" applyBorder="1"/>
    <xf numFmtId="0" fontId="3" fillId="4" borderId="0" xfId="0" applyFont="1" applyFill="1" applyAlignment="1">
      <alignment horizontal="center"/>
    </xf>
    <xf numFmtId="165" fontId="0" fillId="9" borderId="37" xfId="1" applyNumberFormat="1" applyFont="1" applyFill="1" applyBorder="1"/>
    <xf numFmtId="165" fontId="0" fillId="9" borderId="38" xfId="1" applyNumberFormat="1" applyFont="1" applyFill="1" applyBorder="1"/>
    <xf numFmtId="165" fontId="2" fillId="0" borderId="0" xfId="1" applyNumberFormat="1" applyFont="1"/>
    <xf numFmtId="165" fontId="0" fillId="0" borderId="13" xfId="1" applyNumberFormat="1" applyFont="1" applyFill="1" applyBorder="1"/>
    <xf numFmtId="165" fontId="0" fillId="9" borderId="46" xfId="1" applyNumberFormat="1" applyFont="1" applyFill="1" applyBorder="1"/>
    <xf numFmtId="165" fontId="2" fillId="0" borderId="0" xfId="1" applyNumberFormat="1" applyFont="1" applyFill="1"/>
    <xf numFmtId="165" fontId="10" fillId="9" borderId="2" xfId="1" applyNumberFormat="1" applyFont="1" applyFill="1" applyBorder="1"/>
    <xf numFmtId="165" fontId="14" fillId="0" borderId="51" xfId="0" applyNumberFormat="1" applyFont="1" applyBorder="1"/>
    <xf numFmtId="0" fontId="0" fillId="0" borderId="51" xfId="0" applyBorder="1"/>
    <xf numFmtId="165" fontId="0" fillId="6" borderId="58" xfId="1" applyNumberFormat="1" applyFont="1" applyFill="1" applyBorder="1"/>
    <xf numFmtId="165" fontId="0" fillId="0" borderId="51" xfId="0" applyNumberFormat="1" applyBorder="1"/>
    <xf numFmtId="0" fontId="2" fillId="0" borderId="0" xfId="0" applyFont="1" applyAlignment="1">
      <alignment horizontal="left"/>
    </xf>
    <xf numFmtId="0" fontId="0" fillId="0" borderId="61" xfId="0" applyBorder="1"/>
    <xf numFmtId="164" fontId="3" fillId="5" borderId="1" xfId="0" applyNumberFormat="1" applyFont="1" applyFill="1" applyBorder="1" applyAlignment="1">
      <alignment horizontal="center"/>
    </xf>
    <xf numFmtId="165" fontId="0" fillId="6" borderId="62" xfId="1" applyNumberFormat="1" applyFont="1" applyFill="1" applyBorder="1"/>
    <xf numFmtId="0" fontId="14" fillId="0" borderId="63" xfId="0" applyFont="1" applyBorder="1"/>
    <xf numFmtId="165" fontId="7" fillId="0" borderId="0" xfId="1" applyNumberFormat="1" applyFont="1" applyFill="1"/>
    <xf numFmtId="165" fontId="13" fillId="0" borderId="0" xfId="1" applyNumberFormat="1" applyFont="1" applyFill="1"/>
    <xf numFmtId="165" fontId="7" fillId="0" borderId="33" xfId="1" applyNumberFormat="1" applyFont="1" applyFill="1" applyBorder="1"/>
    <xf numFmtId="165" fontId="7" fillId="0" borderId="31" xfId="1" applyNumberFormat="1" applyFont="1" applyFill="1" applyBorder="1"/>
    <xf numFmtId="165" fontId="7" fillId="0" borderId="35" xfId="1" applyNumberFormat="1" applyFont="1" applyFill="1" applyBorder="1"/>
    <xf numFmtId="165" fontId="7" fillId="0" borderId="32" xfId="1" applyNumberFormat="1" applyFont="1" applyFill="1" applyBorder="1"/>
    <xf numFmtId="0" fontId="15" fillId="0" borderId="0" xfId="0" applyFont="1"/>
    <xf numFmtId="164" fontId="3" fillId="4" borderId="64" xfId="0" applyNumberFormat="1" applyFont="1" applyFill="1" applyBorder="1" applyAlignment="1">
      <alignment horizontal="center"/>
    </xf>
    <xf numFmtId="165" fontId="0" fillId="3" borderId="68" xfId="0" applyNumberFormat="1" applyFill="1" applyBorder="1"/>
    <xf numFmtId="165" fontId="0" fillId="3" borderId="69" xfId="0" applyNumberFormat="1" applyFill="1" applyBorder="1"/>
    <xf numFmtId="165" fontId="0" fillId="3" borderId="74" xfId="0" applyNumberFormat="1" applyFill="1" applyBorder="1"/>
    <xf numFmtId="165" fontId="0" fillId="3" borderId="75" xfId="0" applyNumberFormat="1" applyFill="1" applyBorder="1"/>
    <xf numFmtId="0" fontId="0" fillId="3" borderId="35" xfId="0" applyFill="1" applyBorder="1"/>
    <xf numFmtId="0" fontId="0" fillId="3" borderId="61" xfId="0" applyFill="1" applyBorder="1"/>
    <xf numFmtId="165" fontId="3" fillId="2" borderId="13" xfId="1" applyNumberFormat="1" applyFont="1" applyFill="1" applyBorder="1"/>
    <xf numFmtId="165" fontId="3" fillId="3" borderId="13" xfId="1" quotePrefix="1" applyNumberFormat="1" applyFont="1" applyFill="1" applyBorder="1"/>
    <xf numFmtId="165" fontId="3" fillId="3" borderId="7" xfId="1" quotePrefix="1" applyNumberFormat="1" applyFont="1" applyFill="1" applyBorder="1"/>
    <xf numFmtId="165" fontId="3" fillId="2" borderId="4" xfId="1" applyNumberFormat="1" applyFont="1" applyFill="1" applyBorder="1"/>
    <xf numFmtId="165" fontId="3" fillId="2" borderId="13" xfId="1" quotePrefix="1" applyNumberFormat="1" applyFont="1" applyFill="1" applyBorder="1"/>
    <xf numFmtId="0" fontId="3" fillId="3" borderId="36" xfId="0" applyFont="1" applyFill="1" applyBorder="1" applyAlignment="1">
      <alignment horizontal="right"/>
    </xf>
    <xf numFmtId="165" fontId="0" fillId="3" borderId="70" xfId="0" applyNumberFormat="1" applyFill="1" applyBorder="1" applyAlignment="1">
      <alignment horizontal="right"/>
    </xf>
    <xf numFmtId="165" fontId="0" fillId="3" borderId="76" xfId="0" applyNumberFormat="1" applyFill="1" applyBorder="1" applyAlignment="1">
      <alignment horizontal="right"/>
    </xf>
    <xf numFmtId="165" fontId="3" fillId="0" borderId="14" xfId="1" applyNumberFormat="1" applyFont="1" applyFill="1" applyBorder="1"/>
    <xf numFmtId="165" fontId="3" fillId="0" borderId="8" xfId="1" applyNumberFormat="1" applyFont="1" applyFill="1" applyBorder="1"/>
    <xf numFmtId="165" fontId="3" fillId="6" borderId="20" xfId="1" applyNumberFormat="1" applyFont="1" applyFill="1" applyBorder="1"/>
    <xf numFmtId="165" fontId="3" fillId="6" borderId="11" xfId="1" applyNumberFormat="1" applyFont="1" applyFill="1" applyBorder="1"/>
    <xf numFmtId="165" fontId="3" fillId="6" borderId="10" xfId="1" applyNumberFormat="1" applyFont="1" applyFill="1" applyBorder="1"/>
    <xf numFmtId="165" fontId="3" fillId="6" borderId="29" xfId="1" applyNumberFormat="1" applyFont="1" applyFill="1" applyBorder="1"/>
    <xf numFmtId="165" fontId="3" fillId="6" borderId="12" xfId="1" applyNumberFormat="1" applyFont="1" applyFill="1" applyBorder="1"/>
    <xf numFmtId="165" fontId="3" fillId="6" borderId="52" xfId="1" applyNumberFormat="1" applyFont="1" applyFill="1" applyBorder="1"/>
    <xf numFmtId="165" fontId="3" fillId="8" borderId="14" xfId="1" applyNumberFormat="1" applyFont="1" applyFill="1" applyBorder="1"/>
    <xf numFmtId="165" fontId="3" fillId="8" borderId="13" xfId="1" applyNumberFormat="1" applyFont="1" applyFill="1" applyBorder="1"/>
    <xf numFmtId="165" fontId="3" fillId="8" borderId="8" xfId="1" applyNumberFormat="1" applyFont="1" applyFill="1" applyBorder="1"/>
    <xf numFmtId="165" fontId="3" fillId="8" borderId="7" xfId="1" applyNumberFormat="1" applyFont="1" applyFill="1" applyBorder="1"/>
    <xf numFmtId="165" fontId="3" fillId="8" borderId="2" xfId="1" applyNumberFormat="1" applyFont="1" applyFill="1" applyBorder="1"/>
    <xf numFmtId="165" fontId="3" fillId="8" borderId="18" xfId="1" applyNumberFormat="1" applyFont="1" applyFill="1" applyBorder="1"/>
    <xf numFmtId="165" fontId="3" fillId="8" borderId="17" xfId="1" applyNumberFormat="1" applyFont="1" applyFill="1" applyBorder="1"/>
    <xf numFmtId="164" fontId="3" fillId="5" borderId="64" xfId="0" applyNumberFormat="1" applyFont="1" applyFill="1" applyBorder="1" applyAlignment="1">
      <alignment horizontal="center"/>
    </xf>
    <xf numFmtId="0" fontId="0" fillId="3" borderId="68" xfId="0" applyFill="1" applyBorder="1"/>
    <xf numFmtId="0" fontId="0" fillId="3" borderId="69" xfId="0" applyFill="1" applyBorder="1"/>
    <xf numFmtId="0" fontId="0" fillId="3" borderId="70" xfId="0" applyFill="1" applyBorder="1" applyAlignment="1">
      <alignment horizontal="right"/>
    </xf>
    <xf numFmtId="0" fontId="0" fillId="3" borderId="74" xfId="0" applyFill="1" applyBorder="1"/>
    <xf numFmtId="0" fontId="0" fillId="3" borderId="75" xfId="0" applyFill="1" applyBorder="1"/>
    <xf numFmtId="0" fontId="0" fillId="3" borderId="76" xfId="0" applyFill="1" applyBorder="1" applyAlignment="1">
      <alignment horizontal="right"/>
    </xf>
    <xf numFmtId="0" fontId="0" fillId="3" borderId="78" xfId="0" applyFill="1" applyBorder="1"/>
    <xf numFmtId="0" fontId="0" fillId="3" borderId="79" xfId="0" applyFill="1" applyBorder="1"/>
    <xf numFmtId="0" fontId="3" fillId="3" borderId="80" xfId="0" applyFont="1" applyFill="1" applyBorder="1" applyAlignment="1">
      <alignment horizontal="right"/>
    </xf>
    <xf numFmtId="44" fontId="0" fillId="7" borderId="71" xfId="1" applyFont="1" applyFill="1" applyBorder="1"/>
    <xf numFmtId="44" fontId="0" fillId="7" borderId="72" xfId="1" applyFont="1" applyFill="1" applyBorder="1"/>
    <xf numFmtId="44" fontId="3" fillId="7" borderId="77" xfId="1" applyFont="1" applyFill="1" applyBorder="1"/>
    <xf numFmtId="165" fontId="14" fillId="0" borderId="23" xfId="0" applyNumberFormat="1" applyFont="1" applyBorder="1"/>
    <xf numFmtId="165" fontId="0" fillId="0" borderId="23" xfId="0" applyNumberFormat="1" applyBorder="1"/>
    <xf numFmtId="165" fontId="10" fillId="0" borderId="7" xfId="1" applyNumberFormat="1" applyFont="1" applyFill="1" applyBorder="1"/>
    <xf numFmtId="165" fontId="6" fillId="8" borderId="7" xfId="1" applyNumberFormat="1" applyFont="1" applyFill="1" applyBorder="1"/>
    <xf numFmtId="165" fontId="10" fillId="0" borderId="8" xfId="1" applyNumberFormat="1" applyFont="1" applyFill="1" applyBorder="1"/>
    <xf numFmtId="164" fontId="3" fillId="5" borderId="3" xfId="0" applyNumberFormat="1" applyFont="1" applyFill="1" applyBorder="1" applyAlignment="1">
      <alignment horizontal="center"/>
    </xf>
    <xf numFmtId="164" fontId="3" fillId="5" borderId="82" xfId="0" applyNumberFormat="1" applyFont="1" applyFill="1" applyBorder="1" applyAlignment="1">
      <alignment horizontal="center"/>
    </xf>
    <xf numFmtId="44" fontId="5" fillId="0" borderId="0" xfId="1" applyFont="1" applyFill="1"/>
    <xf numFmtId="44" fontId="0" fillId="7" borderId="71" xfId="0" applyNumberFormat="1" applyFill="1" applyBorder="1"/>
    <xf numFmtId="44" fontId="0" fillId="7" borderId="72" xfId="0" applyNumberFormat="1" applyFill="1" applyBorder="1" applyAlignment="1">
      <alignment horizontal="center"/>
    </xf>
    <xf numFmtId="44" fontId="3" fillId="7" borderId="73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64" fontId="3" fillId="5" borderId="63" xfId="0" applyNumberFormat="1" applyFont="1" applyFill="1" applyBorder="1" applyAlignment="1">
      <alignment horizontal="center"/>
    </xf>
    <xf numFmtId="165" fontId="3" fillId="11" borderId="19" xfId="1" applyNumberFormat="1" applyFont="1" applyFill="1" applyBorder="1"/>
    <xf numFmtId="165" fontId="3" fillId="11" borderId="18" xfId="1" applyNumberFormat="1" applyFont="1" applyFill="1" applyBorder="1"/>
    <xf numFmtId="165" fontId="3" fillId="11" borderId="27" xfId="1" applyNumberFormat="1" applyFont="1" applyFill="1" applyBorder="1"/>
    <xf numFmtId="165" fontId="3" fillId="11" borderId="57" xfId="1" applyNumberFormat="1" applyFont="1" applyFill="1" applyBorder="1"/>
    <xf numFmtId="165" fontId="3" fillId="11" borderId="39" xfId="1" applyNumberFormat="1" applyFont="1" applyFill="1" applyBorder="1"/>
    <xf numFmtId="165" fontId="3" fillId="11" borderId="41" xfId="1" applyNumberFormat="1" applyFont="1" applyFill="1" applyBorder="1"/>
    <xf numFmtId="165" fontId="3" fillId="11" borderId="40" xfId="1" applyNumberFormat="1" applyFont="1" applyFill="1" applyBorder="1"/>
    <xf numFmtId="165" fontId="3" fillId="11" borderId="59" xfId="1" applyNumberFormat="1" applyFont="1" applyFill="1" applyBorder="1"/>
    <xf numFmtId="165" fontId="3" fillId="11" borderId="42" xfId="1" applyNumberFormat="1" applyFont="1" applyFill="1" applyBorder="1"/>
    <xf numFmtId="165" fontId="3" fillId="11" borderId="14" xfId="1" applyNumberFormat="1" applyFont="1" applyFill="1" applyBorder="1"/>
    <xf numFmtId="165" fontId="3" fillId="11" borderId="16" xfId="1" applyNumberFormat="1" applyFont="1" applyFill="1" applyBorder="1"/>
    <xf numFmtId="165" fontId="3" fillId="11" borderId="26" xfId="1" applyNumberFormat="1" applyFont="1" applyFill="1" applyBorder="1"/>
    <xf numFmtId="165" fontId="3" fillId="11" borderId="55" xfId="1" applyNumberFormat="1" applyFont="1" applyFill="1" applyBorder="1"/>
    <xf numFmtId="165" fontId="3" fillId="11" borderId="15" xfId="1" applyNumberFormat="1" applyFont="1" applyFill="1" applyBorder="1"/>
    <xf numFmtId="165" fontId="3" fillId="11" borderId="47" xfId="1" applyNumberFormat="1" applyFont="1" applyFill="1" applyBorder="1"/>
    <xf numFmtId="165" fontId="3" fillId="11" borderId="49" xfId="1" applyNumberFormat="1" applyFont="1" applyFill="1" applyBorder="1"/>
    <xf numFmtId="165" fontId="3" fillId="11" borderId="48" xfId="1" applyNumberFormat="1" applyFont="1" applyFill="1" applyBorder="1"/>
    <xf numFmtId="165" fontId="6" fillId="11" borderId="60" xfId="1" applyNumberFormat="1" applyFont="1" applyFill="1" applyBorder="1"/>
    <xf numFmtId="165" fontId="6" fillId="11" borderId="50" xfId="1" applyNumberFormat="1" applyFont="1" applyFill="1" applyBorder="1"/>
    <xf numFmtId="165" fontId="7" fillId="0" borderId="34" xfId="1" applyNumberFormat="1" applyFont="1" applyFill="1" applyBorder="1"/>
    <xf numFmtId="165" fontId="17" fillId="0" borderId="0" xfId="1" applyNumberFormat="1" applyFont="1" applyFill="1"/>
    <xf numFmtId="165" fontId="15" fillId="0" borderId="0" xfId="0" applyNumberFormat="1" applyFont="1"/>
    <xf numFmtId="165" fontId="3" fillId="8" borderId="9" xfId="1" applyNumberFormat="1" applyFont="1" applyFill="1" applyBorder="1"/>
    <xf numFmtId="165" fontId="3" fillId="8" borderId="16" xfId="1" applyNumberFormat="1" applyFont="1" applyFill="1" applyBorder="1"/>
    <xf numFmtId="164" fontId="3" fillId="5" borderId="2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164" fontId="3" fillId="5" borderId="24" xfId="0" applyNumberFormat="1" applyFont="1" applyFill="1" applyBorder="1" applyAlignment="1">
      <alignment horizontal="center"/>
    </xf>
    <xf numFmtId="165" fontId="3" fillId="8" borderId="19" xfId="1" applyNumberFormat="1" applyFont="1" applyFill="1" applyBorder="1"/>
    <xf numFmtId="165" fontId="6" fillId="8" borderId="8" xfId="1" applyNumberFormat="1" applyFont="1" applyFill="1" applyBorder="1"/>
    <xf numFmtId="165" fontId="3" fillId="8" borderId="1" xfId="1" applyNumberFormat="1" applyFont="1" applyFill="1" applyBorder="1"/>
    <xf numFmtId="0" fontId="3" fillId="0" borderId="84" xfId="0" applyFont="1" applyBorder="1" applyAlignment="1">
      <alignment horizontal="center"/>
    </xf>
    <xf numFmtId="164" fontId="3" fillId="5" borderId="83" xfId="0" applyNumberFormat="1" applyFont="1" applyFill="1" applyBorder="1" applyAlignment="1">
      <alignment horizontal="center"/>
    </xf>
    <xf numFmtId="164" fontId="3" fillId="5" borderId="85" xfId="0" applyNumberFormat="1" applyFont="1" applyFill="1" applyBorder="1" applyAlignment="1">
      <alignment horizontal="center"/>
    </xf>
    <xf numFmtId="164" fontId="3" fillId="5" borderId="86" xfId="0" applyNumberFormat="1" applyFont="1" applyFill="1" applyBorder="1" applyAlignment="1">
      <alignment horizontal="center"/>
    </xf>
    <xf numFmtId="164" fontId="3" fillId="4" borderId="85" xfId="0" applyNumberFormat="1" applyFont="1" applyFill="1" applyBorder="1" applyAlignment="1">
      <alignment horizontal="center"/>
    </xf>
    <xf numFmtId="165" fontId="2" fillId="0" borderId="16" xfId="1" applyNumberFormat="1" applyFont="1" applyFill="1" applyBorder="1"/>
    <xf numFmtId="165" fontId="2" fillId="0" borderId="14" xfId="1" applyNumberFormat="1" applyFont="1" applyFill="1" applyBorder="1"/>
    <xf numFmtId="165" fontId="2" fillId="0" borderId="55" xfId="1" applyNumberFormat="1" applyFont="1" applyFill="1" applyBorder="1"/>
    <xf numFmtId="165" fontId="2" fillId="0" borderId="9" xfId="1" applyNumberFormat="1" applyFont="1" applyFill="1" applyBorder="1"/>
    <xf numFmtId="165" fontId="2" fillId="0" borderId="8" xfId="1" applyNumberFormat="1" applyFont="1" applyFill="1" applyBorder="1"/>
    <xf numFmtId="165" fontId="2" fillId="0" borderId="56" xfId="1" applyNumberFormat="1" applyFont="1" applyFill="1" applyBorder="1"/>
    <xf numFmtId="44" fontId="3" fillId="11" borderId="2" xfId="1" applyFont="1" applyFill="1" applyBorder="1"/>
    <xf numFmtId="44" fontId="3" fillId="11" borderId="39" xfId="1" applyFont="1" applyFill="1" applyBorder="1"/>
    <xf numFmtId="44" fontId="3" fillId="11" borderId="14" xfId="1" applyFont="1" applyFill="1" applyBorder="1"/>
    <xf numFmtId="44" fontId="3" fillId="11" borderId="43" xfId="1" applyFont="1" applyFill="1" applyBorder="1"/>
    <xf numFmtId="165" fontId="6" fillId="11" borderId="3" xfId="1" applyNumberFormat="1" applyFont="1" applyFill="1" applyBorder="1"/>
    <xf numFmtId="165" fontId="6" fillId="11" borderId="2" xfId="1" applyNumberFormat="1" applyFont="1" applyFill="1" applyBorder="1"/>
    <xf numFmtId="165" fontId="6" fillId="11" borderId="41" xfId="1" applyNumberFormat="1" applyFont="1" applyFill="1" applyBorder="1"/>
    <xf numFmtId="165" fontId="6" fillId="11" borderId="39" xfId="1" applyNumberFormat="1" applyFont="1" applyFill="1" applyBorder="1"/>
    <xf numFmtId="165" fontId="6" fillId="11" borderId="16" xfId="1" applyNumberFormat="1" applyFont="1" applyFill="1" applyBorder="1"/>
    <xf numFmtId="165" fontId="6" fillId="11" borderId="14" xfId="1" applyNumberFormat="1" applyFont="1" applyFill="1" applyBorder="1"/>
    <xf numFmtId="165" fontId="6" fillId="11" borderId="45" xfId="1" applyNumberFormat="1" applyFont="1" applyFill="1" applyBorder="1"/>
    <xf numFmtId="165" fontId="6" fillId="11" borderId="43" xfId="1" applyNumberFormat="1" applyFont="1" applyFill="1" applyBorder="1"/>
    <xf numFmtId="165" fontId="6" fillId="11" borderId="53" xfId="1" applyNumberFormat="1" applyFont="1" applyFill="1" applyBorder="1"/>
    <xf numFmtId="165" fontId="6" fillId="11" borderId="42" xfId="1" applyNumberFormat="1" applyFont="1" applyFill="1" applyBorder="1"/>
    <xf numFmtId="165" fontId="6" fillId="11" borderId="9" xfId="1" applyNumberFormat="1" applyFont="1" applyFill="1" applyBorder="1"/>
    <xf numFmtId="165" fontId="6" fillId="11" borderId="8" xfId="1" applyNumberFormat="1" applyFont="1" applyFill="1" applyBorder="1"/>
    <xf numFmtId="165" fontId="6" fillId="11" borderId="15" xfId="1" applyNumberFormat="1" applyFont="1" applyFill="1" applyBorder="1"/>
    <xf numFmtId="165" fontId="6" fillId="11" borderId="81" xfId="1" applyNumberFormat="1" applyFont="1" applyFill="1" applyBorder="1"/>
    <xf numFmtId="165" fontId="10" fillId="6" borderId="11" xfId="1" applyNumberFormat="1" applyFont="1" applyFill="1" applyBorder="1"/>
    <xf numFmtId="165" fontId="10" fillId="6" borderId="52" xfId="1" applyNumberFormat="1" applyFont="1" applyFill="1" applyBorder="1"/>
    <xf numFmtId="165" fontId="10" fillId="6" borderId="12" xfId="1" applyNumberFormat="1" applyFont="1" applyFill="1" applyBorder="1"/>
    <xf numFmtId="165" fontId="7" fillId="0" borderId="36" xfId="1" applyNumberFormat="1" applyFont="1" applyFill="1" applyBorder="1"/>
    <xf numFmtId="165" fontId="10" fillId="0" borderId="5" xfId="1" applyNumberFormat="1" applyFont="1" applyFill="1" applyBorder="1"/>
    <xf numFmtId="165" fontId="10" fillId="0" borderId="25" xfId="1" applyNumberFormat="1" applyFont="1" applyFill="1" applyBorder="1"/>
    <xf numFmtId="165" fontId="10" fillId="0" borderId="6" xfId="1" applyNumberFormat="1" applyFont="1" applyFill="1" applyBorder="1"/>
    <xf numFmtId="165" fontId="10" fillId="0" borderId="54" xfId="1" applyNumberFormat="1" applyFont="1" applyFill="1" applyBorder="1"/>
    <xf numFmtId="165" fontId="10" fillId="8" borderId="14" xfId="1" applyNumberFormat="1" applyFont="1" applyFill="1" applyBorder="1"/>
    <xf numFmtId="165" fontId="10" fillId="11" borderId="14" xfId="1" applyNumberFormat="1" applyFont="1" applyFill="1" applyBorder="1"/>
    <xf numFmtId="165" fontId="10" fillId="0" borderId="16" xfId="1" applyNumberFormat="1" applyFont="1" applyFill="1" applyBorder="1"/>
    <xf numFmtId="165" fontId="10" fillId="0" borderId="14" xfId="1" applyNumberFormat="1" applyFont="1" applyFill="1" applyBorder="1"/>
    <xf numFmtId="165" fontId="10" fillId="0" borderId="55" xfId="1" applyNumberFormat="1" applyFont="1" applyFill="1" applyBorder="1"/>
    <xf numFmtId="165" fontId="10" fillId="0" borderId="9" xfId="1" applyNumberFormat="1" applyFont="1" applyFill="1" applyBorder="1"/>
    <xf numFmtId="165" fontId="10" fillId="0" borderId="56" xfId="1" applyNumberFormat="1" applyFont="1" applyFill="1" applyBorder="1"/>
    <xf numFmtId="165" fontId="10" fillId="6" borderId="10" xfId="1" applyNumberFormat="1" applyFont="1" applyFill="1" applyBorder="1"/>
    <xf numFmtId="165" fontId="10" fillId="6" borderId="29" xfId="1" applyNumberFormat="1" applyFont="1" applyFill="1" applyBorder="1"/>
    <xf numFmtId="165" fontId="10" fillId="0" borderId="4" xfId="1" applyNumberFormat="1" applyFont="1" applyFill="1" applyBorder="1"/>
    <xf numFmtId="165" fontId="10" fillId="0" borderId="5" xfId="1" applyNumberFormat="1" applyFont="1" applyFill="1" applyBorder="1" applyAlignment="1">
      <alignment horizontal="right"/>
    </xf>
    <xf numFmtId="165" fontId="10" fillId="11" borderId="6" xfId="1" applyNumberFormat="1" applyFont="1" applyFill="1" applyBorder="1"/>
    <xf numFmtId="165" fontId="10" fillId="11" borderId="5" xfId="1" applyNumberFormat="1" applyFont="1" applyFill="1" applyBorder="1"/>
    <xf numFmtId="165" fontId="10" fillId="11" borderId="54" xfId="1" applyNumberFormat="1" applyFont="1" applyFill="1" applyBorder="1"/>
    <xf numFmtId="165" fontId="10" fillId="0" borderId="13" xfId="1" applyNumberFormat="1" applyFont="1" applyFill="1" applyBorder="1"/>
    <xf numFmtId="165" fontId="10" fillId="0" borderId="26" xfId="1" applyNumberFormat="1" applyFont="1" applyFill="1" applyBorder="1"/>
    <xf numFmtId="165" fontId="10" fillId="11" borderId="16" xfId="1" applyNumberFormat="1" applyFont="1" applyFill="1" applyBorder="1"/>
    <xf numFmtId="165" fontId="10" fillId="11" borderId="55" xfId="1" applyNumberFormat="1" applyFont="1" applyFill="1" applyBorder="1"/>
    <xf numFmtId="165" fontId="10" fillId="0" borderId="28" xfId="1" applyNumberFormat="1" applyFont="1" applyFill="1" applyBorder="1"/>
    <xf numFmtId="165" fontId="10" fillId="11" borderId="9" xfId="1" applyNumberFormat="1" applyFont="1" applyFill="1" applyBorder="1"/>
    <xf numFmtId="165" fontId="10" fillId="11" borderId="8" xfId="1" applyNumberFormat="1" applyFont="1" applyFill="1" applyBorder="1"/>
    <xf numFmtId="165" fontId="10" fillId="11" borderId="56" xfId="1" applyNumberFormat="1" applyFont="1" applyFill="1" applyBorder="1"/>
    <xf numFmtId="165" fontId="10" fillId="6" borderId="20" xfId="1" applyNumberFormat="1" applyFont="1" applyFill="1" applyBorder="1"/>
    <xf numFmtId="165" fontId="10" fillId="6" borderId="62" xfId="1" applyNumberFormat="1" applyFont="1" applyFill="1" applyBorder="1"/>
    <xf numFmtId="165" fontId="10" fillId="6" borderId="21" xfId="1" applyNumberFormat="1" applyFont="1" applyFill="1" applyBorder="1"/>
    <xf numFmtId="165" fontId="10" fillId="6" borderId="30" xfId="1" applyNumberFormat="1" applyFont="1" applyFill="1" applyBorder="1"/>
    <xf numFmtId="165" fontId="10" fillId="6" borderId="58" xfId="1" applyNumberFormat="1" applyFont="1" applyFill="1" applyBorder="1"/>
    <xf numFmtId="165" fontId="7" fillId="0" borderId="0" xfId="0" applyNumberFormat="1" applyFont="1"/>
    <xf numFmtId="165" fontId="6" fillId="6" borderId="12" xfId="1" applyNumberFormat="1" applyFont="1" applyFill="1" applyBorder="1"/>
    <xf numFmtId="165" fontId="6" fillId="6" borderId="11" xfId="1" applyNumberFormat="1" applyFont="1" applyFill="1" applyBorder="1"/>
    <xf numFmtId="165" fontId="6" fillId="6" borderId="52" xfId="1" applyNumberFormat="1" applyFont="1" applyFill="1" applyBorder="1"/>
    <xf numFmtId="165" fontId="3" fillId="8" borderId="5" xfId="1" applyNumberFormat="1" applyFont="1" applyFill="1" applyBorder="1"/>
    <xf numFmtId="44" fontId="3" fillId="8" borderId="5" xfId="1" applyFont="1" applyFill="1" applyBorder="1"/>
    <xf numFmtId="44" fontId="3" fillId="8" borderId="8" xfId="1" applyFont="1" applyFill="1" applyBorder="1"/>
    <xf numFmtId="44" fontId="3" fillId="8" borderId="4" xfId="1" applyFont="1" applyFill="1" applyBorder="1"/>
    <xf numFmtId="44" fontId="3" fillId="8" borderId="7" xfId="1" applyFont="1" applyFill="1" applyBorder="1"/>
    <xf numFmtId="165" fontId="3" fillId="11" borderId="87" xfId="1" applyNumberFormat="1" applyFont="1" applyFill="1" applyBorder="1"/>
    <xf numFmtId="165" fontId="3" fillId="11" borderId="88" xfId="1" applyNumberFormat="1" applyFont="1" applyFill="1" applyBorder="1"/>
    <xf numFmtId="165" fontId="3" fillId="11" borderId="89" xfId="1" applyNumberFormat="1" applyFont="1" applyFill="1" applyBorder="1"/>
    <xf numFmtId="44" fontId="3" fillId="11" borderId="87" xfId="1" applyFont="1" applyFill="1" applyBorder="1"/>
    <xf numFmtId="44" fontId="3" fillId="11" borderId="88" xfId="1" applyFont="1" applyFill="1" applyBorder="1"/>
    <xf numFmtId="44" fontId="3" fillId="11" borderId="90" xfId="1" applyFont="1" applyFill="1" applyBorder="1"/>
    <xf numFmtId="165" fontId="10" fillId="8" borderId="8" xfId="1" applyNumberFormat="1" applyFont="1" applyFill="1" applyBorder="1"/>
    <xf numFmtId="164" fontId="3" fillId="5" borderId="84" xfId="0" applyNumberFormat="1" applyFont="1" applyFill="1" applyBorder="1" applyAlignment="1">
      <alignment horizontal="center"/>
    </xf>
    <xf numFmtId="165" fontId="0" fillId="0" borderId="7" xfId="1" applyNumberFormat="1" applyFont="1" applyFill="1" applyBorder="1"/>
    <xf numFmtId="165" fontId="6" fillId="6" borderId="10" xfId="1" applyNumberFormat="1" applyFont="1" applyFill="1" applyBorder="1"/>
    <xf numFmtId="165" fontId="6" fillId="6" borderId="97" xfId="1" applyNumberFormat="1" applyFont="1" applyFill="1" applyBorder="1"/>
    <xf numFmtId="164" fontId="3" fillId="5" borderId="99" xfId="0" applyNumberFormat="1" applyFont="1" applyFill="1" applyBorder="1" applyAlignment="1">
      <alignment horizontal="center"/>
    </xf>
    <xf numFmtId="165" fontId="0" fillId="11" borderId="13" xfId="1" applyNumberFormat="1" applyFont="1" applyFill="1" applyBorder="1"/>
    <xf numFmtId="165" fontId="0" fillId="11" borderId="14" xfId="1" applyNumberFormat="1" applyFont="1" applyFill="1" applyBorder="1"/>
    <xf numFmtId="165" fontId="0" fillId="11" borderId="7" xfId="1" applyNumberFormat="1" applyFont="1" applyFill="1" applyBorder="1"/>
    <xf numFmtId="165" fontId="0" fillId="11" borderId="8" xfId="1" applyNumberFormat="1" applyFont="1" applyFill="1" applyBorder="1"/>
    <xf numFmtId="165" fontId="3" fillId="11" borderId="17" xfId="1" applyNumberFormat="1" applyFont="1" applyFill="1" applyBorder="1"/>
    <xf numFmtId="165" fontId="3" fillId="11" borderId="91" xfId="1" applyNumberFormat="1" applyFont="1" applyFill="1" applyBorder="1"/>
    <xf numFmtId="165" fontId="3" fillId="11" borderId="92" xfId="1" applyNumberFormat="1" applyFont="1" applyFill="1" applyBorder="1"/>
    <xf numFmtId="165" fontId="3" fillId="11" borderId="93" xfId="1" applyNumberFormat="1" applyFont="1" applyFill="1" applyBorder="1"/>
    <xf numFmtId="165" fontId="10" fillId="12" borderId="23" xfId="0" applyNumberFormat="1" applyFont="1" applyFill="1" applyBorder="1"/>
    <xf numFmtId="165" fontId="10" fillId="12" borderId="0" xfId="0" applyNumberFormat="1" applyFont="1" applyFill="1" applyAlignment="1">
      <alignment horizontal="right"/>
    </xf>
    <xf numFmtId="165" fontId="10" fillId="12" borderId="0" xfId="0" applyNumberFormat="1" applyFont="1" applyFill="1"/>
    <xf numFmtId="165" fontId="10" fillId="11" borderId="26" xfId="1" applyNumberFormat="1" applyFont="1" applyFill="1" applyBorder="1"/>
    <xf numFmtId="165" fontId="10" fillId="11" borderId="28" xfId="1" applyNumberFormat="1" applyFont="1" applyFill="1" applyBorder="1"/>
    <xf numFmtId="0" fontId="10" fillId="12" borderId="23" xfId="0" applyFont="1" applyFill="1" applyBorder="1"/>
    <xf numFmtId="0" fontId="17" fillId="0" borderId="82" xfId="0" applyFont="1" applyBorder="1"/>
    <xf numFmtId="44" fontId="3" fillId="11" borderId="24" xfId="1" applyFont="1" applyFill="1" applyBorder="1"/>
    <xf numFmtId="44" fontId="3" fillId="11" borderId="40" xfId="1" applyFont="1" applyFill="1" applyBorder="1"/>
    <xf numFmtId="44" fontId="3" fillId="11" borderId="26" xfId="1" applyFont="1" applyFill="1" applyBorder="1"/>
    <xf numFmtId="44" fontId="3" fillId="11" borderId="44" xfId="1" applyFont="1" applyFill="1" applyBorder="1"/>
    <xf numFmtId="0" fontId="14" fillId="0" borderId="100" xfId="0" applyFont="1" applyBorder="1"/>
    <xf numFmtId="0" fontId="14" fillId="0" borderId="51" xfId="0" applyFont="1" applyBorder="1"/>
    <xf numFmtId="165" fontId="0" fillId="11" borderId="26" xfId="1" applyNumberFormat="1" applyFont="1" applyFill="1" applyBorder="1"/>
    <xf numFmtId="165" fontId="0" fillId="11" borderId="28" xfId="1" applyNumberFormat="1" applyFont="1" applyFill="1" applyBorder="1"/>
    <xf numFmtId="165" fontId="2" fillId="11" borderId="55" xfId="1" applyNumberFormat="1" applyFont="1" applyFill="1" applyBorder="1"/>
    <xf numFmtId="165" fontId="2" fillId="11" borderId="56" xfId="1" applyNumberFormat="1" applyFont="1" applyFill="1" applyBorder="1"/>
    <xf numFmtId="44" fontId="5" fillId="0" borderId="33" xfId="1" applyFont="1" applyFill="1" applyBorder="1"/>
    <xf numFmtId="165" fontId="0" fillId="0" borderId="34" xfId="1" applyNumberFormat="1" applyFont="1" applyFill="1" applyBorder="1"/>
    <xf numFmtId="165" fontId="7" fillId="0" borderId="34" xfId="0" applyNumberFormat="1" applyFont="1" applyBorder="1"/>
    <xf numFmtId="165" fontId="5" fillId="0" borderId="32" xfId="1" applyNumberFormat="1" applyFont="1" applyFill="1" applyBorder="1"/>
    <xf numFmtId="165" fontId="5" fillId="0" borderId="33" xfId="1" applyNumberFormat="1" applyFont="1" applyFill="1" applyBorder="1"/>
    <xf numFmtId="165" fontId="5" fillId="0" borderId="34" xfId="1" applyNumberFormat="1" applyFont="1" applyFill="1" applyBorder="1"/>
    <xf numFmtId="165" fontId="0" fillId="0" borderId="35" xfId="1" applyNumberFormat="1" applyFont="1" applyFill="1" applyBorder="1"/>
    <xf numFmtId="44" fontId="6" fillId="11" borderId="1" xfId="1" applyFont="1" applyFill="1" applyBorder="1"/>
    <xf numFmtId="44" fontId="6" fillId="11" borderId="2" xfId="1" applyFont="1" applyFill="1" applyBorder="1"/>
    <xf numFmtId="44" fontId="6" fillId="11" borderId="82" xfId="1" applyFont="1" applyFill="1" applyBorder="1"/>
    <xf numFmtId="44" fontId="6" fillId="11" borderId="91" xfId="1" applyFont="1" applyFill="1" applyBorder="1"/>
    <xf numFmtId="44" fontId="6" fillId="11" borderId="39" xfId="1" applyFont="1" applyFill="1" applyBorder="1"/>
    <xf numFmtId="44" fontId="6" fillId="11" borderId="96" xfId="1" applyFont="1" applyFill="1" applyBorder="1"/>
    <xf numFmtId="44" fontId="6" fillId="11" borderId="92" xfId="1" applyFont="1" applyFill="1" applyBorder="1"/>
    <xf numFmtId="44" fontId="6" fillId="11" borderId="14" xfId="1" applyFont="1" applyFill="1" applyBorder="1"/>
    <xf numFmtId="44" fontId="6" fillId="11" borderId="95" xfId="1" applyFont="1" applyFill="1" applyBorder="1"/>
    <xf numFmtId="44" fontId="6" fillId="11" borderId="94" xfId="1" applyFont="1" applyFill="1" applyBorder="1"/>
    <xf numFmtId="44" fontId="6" fillId="11" borderId="43" xfId="1" applyFont="1" applyFill="1" applyBorder="1"/>
    <xf numFmtId="44" fontId="6" fillId="11" borderId="98" xfId="1" applyFont="1" applyFill="1" applyBorder="1"/>
    <xf numFmtId="0" fontId="13" fillId="0" borderId="19" xfId="0" applyFont="1" applyBorder="1" applyAlignment="1">
      <alignment horizontal="left" wrapText="1"/>
    </xf>
    <xf numFmtId="165" fontId="13" fillId="0" borderId="19" xfId="1" applyNumberFormat="1" applyFont="1" applyFill="1" applyBorder="1" applyAlignment="1">
      <alignment horizontal="left" wrapText="1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165" fontId="6" fillId="0" borderId="65" xfId="0" applyNumberFormat="1" applyFont="1" applyBorder="1" applyAlignment="1">
      <alignment horizontal="center"/>
    </xf>
    <xf numFmtId="165" fontId="6" fillId="0" borderId="66" xfId="0" applyNumberFormat="1" applyFont="1" applyBorder="1" applyAlignment="1">
      <alignment horizontal="center"/>
    </xf>
    <xf numFmtId="165" fontId="6" fillId="0" borderId="67" xfId="0" applyNumberFormat="1" applyFont="1" applyBorder="1" applyAlignment="1">
      <alignment horizontal="center"/>
    </xf>
    <xf numFmtId="165" fontId="13" fillId="0" borderId="0" xfId="1" applyNumberFormat="1" applyFont="1" applyFill="1" applyBorder="1" applyAlignment="1">
      <alignment horizontal="left" vertical="top" wrapText="1"/>
    </xf>
    <xf numFmtId="165" fontId="13" fillId="0" borderId="19" xfId="1" applyNumberFormat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B050"/>
      <color rgb="FFFFCCFF"/>
      <color rgb="FFCCFFCC"/>
      <color rgb="FFFFFF00"/>
      <color rgb="FFFF0000"/>
      <color rgb="FF99CCFF"/>
      <color rgb="FFFFFFCC"/>
      <color rgb="FFFFEFFF"/>
      <color rgb="FFFFE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101</xdr:col>
      <xdr:colOff>922020</xdr:colOff>
      <xdr:row>8</xdr:row>
      <xdr:rowOff>45720</xdr:rowOff>
    </xdr:from>
    <xdr:to>
      <xdr:col>102</xdr:col>
      <xdr:colOff>160020</xdr:colOff>
      <xdr:row>22</xdr:row>
      <xdr:rowOff>167640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724560" y="1264920"/>
          <a:ext cx="205740" cy="5631180"/>
        </a:xfrm>
        <a:prstGeom prst="righ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18826</xdr:colOff>
      <xdr:row>15</xdr:row>
      <xdr:rowOff>179294</xdr:rowOff>
    </xdr:from>
    <xdr:to>
      <xdr:col>107</xdr:col>
      <xdr:colOff>8965</xdr:colOff>
      <xdr:row>20</xdr:row>
      <xdr:rowOff>109369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67487202" y="2823882"/>
          <a:ext cx="1119692" cy="8355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9861</xdr:colOff>
      <xdr:row>13</xdr:row>
      <xdr:rowOff>134471</xdr:rowOff>
    </xdr:from>
    <xdr:to>
      <xdr:col>106</xdr:col>
      <xdr:colOff>887506</xdr:colOff>
      <xdr:row>19</xdr:row>
      <xdr:rowOff>97716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67478237" y="2420471"/>
          <a:ext cx="1110728" cy="10479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1110278</xdr:colOff>
      <xdr:row>9</xdr:row>
      <xdr:rowOff>79785</xdr:rowOff>
    </xdr:from>
    <xdr:to>
      <xdr:col>106</xdr:col>
      <xdr:colOff>887506</xdr:colOff>
      <xdr:row>11</xdr:row>
      <xdr:rowOff>107576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7467031" y="1648609"/>
          <a:ext cx="1121934" cy="3863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6275</xdr:colOff>
      <xdr:row>11</xdr:row>
      <xdr:rowOff>111610</xdr:rowOff>
    </xdr:from>
    <xdr:to>
      <xdr:col>106</xdr:col>
      <xdr:colOff>887506</xdr:colOff>
      <xdr:row>15</xdr:row>
      <xdr:rowOff>134471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7474651" y="2039022"/>
          <a:ext cx="1114314" cy="7400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4931</xdr:colOff>
      <xdr:row>10</xdr:row>
      <xdr:rowOff>97267</xdr:rowOff>
    </xdr:from>
    <xdr:to>
      <xdr:col>106</xdr:col>
      <xdr:colOff>887506</xdr:colOff>
      <xdr:row>13</xdr:row>
      <xdr:rowOff>107576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7473307" y="1845385"/>
          <a:ext cx="1115658" cy="5481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896</xdr:colOff>
      <xdr:row>11</xdr:row>
      <xdr:rowOff>134470</xdr:rowOff>
    </xdr:from>
    <xdr:to>
      <xdr:col>106</xdr:col>
      <xdr:colOff>878541</xdr:colOff>
      <xdr:row>18</xdr:row>
      <xdr:rowOff>121920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67469272" y="2061882"/>
          <a:ext cx="1110728" cy="12514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6275</xdr:colOff>
      <xdr:row>12</xdr:row>
      <xdr:rowOff>102646</xdr:rowOff>
    </xdr:from>
    <xdr:to>
      <xdr:col>107</xdr:col>
      <xdr:colOff>0</xdr:colOff>
      <xdr:row>17</xdr:row>
      <xdr:rowOff>116541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469CED7-5139-458F-9EEF-41763BC97C8F}"/>
            </a:ext>
          </a:extLst>
        </xdr:cNvPr>
        <xdr:cNvCxnSpPr/>
      </xdr:nvCxnSpPr>
      <xdr:spPr>
        <a:xfrm>
          <a:off x="78911375" y="2217196"/>
          <a:ext cx="1127200" cy="9282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11767</xdr:colOff>
      <xdr:row>17</xdr:row>
      <xdr:rowOff>152400</xdr:rowOff>
    </xdr:from>
    <xdr:to>
      <xdr:col>107</xdr:col>
      <xdr:colOff>0</xdr:colOff>
      <xdr:row>21</xdr:row>
      <xdr:rowOff>132454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9E7456A-8E9C-4C40-B833-5D53F5AA36F5}"/>
            </a:ext>
          </a:extLst>
        </xdr:cNvPr>
        <xdr:cNvCxnSpPr/>
      </xdr:nvCxnSpPr>
      <xdr:spPr>
        <a:xfrm flipV="1">
          <a:off x="78747798" y="3152775"/>
          <a:ext cx="1119327" cy="6944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15577</xdr:colOff>
      <xdr:row>19</xdr:row>
      <xdr:rowOff>107156</xdr:rowOff>
    </xdr:from>
    <xdr:to>
      <xdr:col>106</xdr:col>
      <xdr:colOff>881063</xdr:colOff>
      <xdr:row>22</xdr:row>
      <xdr:rowOff>132453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6C9E8CC-3DBA-49EB-8B7A-5CBC73CBD5C2}"/>
            </a:ext>
          </a:extLst>
        </xdr:cNvPr>
        <xdr:cNvCxnSpPr/>
      </xdr:nvCxnSpPr>
      <xdr:spPr>
        <a:xfrm flipV="1">
          <a:off x="104266702" y="3498056"/>
          <a:ext cx="1103611" cy="56822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13</xdr:row>
      <xdr:rowOff>114300</xdr:rowOff>
    </xdr:from>
    <xdr:to>
      <xdr:col>107</xdr:col>
      <xdr:colOff>9525</xdr:colOff>
      <xdr:row>19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C3E45E5-F23B-4F04-9B92-4D99B007CD05}"/>
            </a:ext>
          </a:extLst>
        </xdr:cNvPr>
        <xdr:cNvCxnSpPr/>
      </xdr:nvCxnSpPr>
      <xdr:spPr>
        <a:xfrm>
          <a:off x="104260650" y="2409825"/>
          <a:ext cx="1133475" cy="1085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15577</xdr:colOff>
      <xdr:row>21</xdr:row>
      <xdr:rowOff>95250</xdr:rowOff>
    </xdr:from>
    <xdr:to>
      <xdr:col>107</xdr:col>
      <xdr:colOff>0</xdr:colOff>
      <xdr:row>23</xdr:row>
      <xdr:rowOff>132453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C88C3B17-F286-4CBC-B923-AC79D454B51D}"/>
            </a:ext>
          </a:extLst>
        </xdr:cNvPr>
        <xdr:cNvCxnSpPr/>
      </xdr:nvCxnSpPr>
      <xdr:spPr>
        <a:xfrm flipV="1">
          <a:off x="104266702" y="3848100"/>
          <a:ext cx="1117898" cy="3991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14</xdr:row>
      <xdr:rowOff>123825</xdr:rowOff>
    </xdr:from>
    <xdr:to>
      <xdr:col>106</xdr:col>
      <xdr:colOff>876300</xdr:colOff>
      <xdr:row>21</xdr:row>
      <xdr:rowOff>76200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B7EDC51E-4C41-4B06-9CFA-0275C810C7E4}"/>
            </a:ext>
          </a:extLst>
        </xdr:cNvPr>
        <xdr:cNvCxnSpPr/>
      </xdr:nvCxnSpPr>
      <xdr:spPr>
        <a:xfrm>
          <a:off x="104260650" y="2600325"/>
          <a:ext cx="1104900" cy="1228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9</xdr:row>
      <xdr:rowOff>85725</xdr:rowOff>
    </xdr:from>
    <xdr:to>
      <xdr:col>31</xdr:col>
      <xdr:colOff>885825</xdr:colOff>
      <xdr:row>9</xdr:row>
      <xdr:rowOff>133350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5050F5C-879D-49DA-BB73-09EF8B73DDDF}"/>
            </a:ext>
          </a:extLst>
        </xdr:cNvPr>
        <xdr:cNvCxnSpPr/>
      </xdr:nvCxnSpPr>
      <xdr:spPr>
        <a:xfrm>
          <a:off x="30603825" y="1657350"/>
          <a:ext cx="1104900" cy="47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10</xdr:row>
      <xdr:rowOff>9525</xdr:rowOff>
    </xdr:from>
    <xdr:to>
      <xdr:col>31</xdr:col>
      <xdr:colOff>866775</xdr:colOff>
      <xdr:row>17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2BE0C71-08BC-4D2A-8C57-6EF5CBE00A21}"/>
            </a:ext>
          </a:extLst>
        </xdr:cNvPr>
        <xdr:cNvCxnSpPr/>
      </xdr:nvCxnSpPr>
      <xdr:spPr>
        <a:xfrm flipV="1">
          <a:off x="30613350" y="1762125"/>
          <a:ext cx="1076325" cy="1362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16</xdr:row>
      <xdr:rowOff>104775</xdr:rowOff>
    </xdr:from>
    <xdr:to>
      <xdr:col>32</xdr:col>
      <xdr:colOff>0</xdr:colOff>
      <xdr:row>18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35ADF86-FBB1-4097-B068-1CDF47DCD5D9}"/>
            </a:ext>
          </a:extLst>
        </xdr:cNvPr>
        <xdr:cNvCxnSpPr/>
      </xdr:nvCxnSpPr>
      <xdr:spPr>
        <a:xfrm flipV="1">
          <a:off x="30613350" y="2952750"/>
          <a:ext cx="110490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19</xdr:row>
      <xdr:rowOff>104775</xdr:rowOff>
    </xdr:from>
    <xdr:to>
      <xdr:col>31</xdr:col>
      <xdr:colOff>876300</xdr:colOff>
      <xdr:row>24</xdr:row>
      <xdr:rowOff>133350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AE4F5FF4-ABA1-4058-8B98-F18D57BEBA77}"/>
            </a:ext>
          </a:extLst>
        </xdr:cNvPr>
        <xdr:cNvCxnSpPr/>
      </xdr:nvCxnSpPr>
      <xdr:spPr>
        <a:xfrm>
          <a:off x="30603825" y="3495675"/>
          <a:ext cx="1095375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A%20-%20MEEIA%202019-21%20PY19_TD%20Calc_post%20trueup_REBASED%202022-10-24.xlsx" TargetMode="External"/><Relationship Id="rId1" Type="http://schemas.openxmlformats.org/officeDocument/2006/relationships/externalLinkPath" Target="JNG7.A%20-%20MEEIA%202019-21%20PY19_TD%20Calc_post%20trueup_REBASED%202022-10-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GL_M4PC%20Program%20Cost%20SUMMARY_2025-11-12_10+2_CONF.xlsx" TargetMode="External"/><Relationship Id="rId1" Type="http://schemas.openxmlformats.org/officeDocument/2006/relationships/externalLinkPath" Target="GL_M4PC%20Program%20Cost%20SUMMARY_2025-11-12_10+2_CON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B%20-%20MEEIA%202019-21%20PY20_TD%20Calc_post%20trueup_REBASED%202022-10-24.xlsx" TargetMode="External"/><Relationship Id="rId1" Type="http://schemas.openxmlformats.org/officeDocument/2006/relationships/externalLinkPath" Target="JNG7.B%20-%20MEEIA%202019-21%20PY20_TD%20Calc_post%20trueup_REBASED%202022-10-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C%20-%20MEEIA%202019-21%20PY21_TD%20Calc_post%20trueup_REBASED%202023-10-23.xlsx" TargetMode="External"/><Relationship Id="rId1" Type="http://schemas.openxmlformats.org/officeDocument/2006/relationships/externalLinkPath" Target="JNG7.C%20-%20MEEIA%202019-21%20PY21_TD%20Calc_post%20trueup_REBASED%202023-10-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D%20-%20MEEIA%202019-21%20PY22_TD%20Calc_post%20trueup_REBASED_2025-11-01.xlsx" TargetMode="External"/><Relationship Id="rId1" Type="http://schemas.openxmlformats.org/officeDocument/2006/relationships/externalLinkPath" Target="JNG7.D%20-%20MEEIA%202019-21%20PY22_TD%20Calc_post%20trueup_REBASED_2025-11-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E%20-%20MEEIA%202019-21%20PY23_TD%20Calc_post%20trueup_REBASED_2025-11-01.xlsx" TargetMode="External"/><Relationship Id="rId1" Type="http://schemas.openxmlformats.org/officeDocument/2006/relationships/externalLinkPath" Target="JNG7.E%20-%20MEEIA%202019-21%20PY23_TD%20Calc_post%20trueup_REBASED_2025-11-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F%20-%20MEEIA%202019-21%20PY24_TD%20Calc_post%20trueup_2025-11-07.xlsx" TargetMode="External"/><Relationship Id="rId1" Type="http://schemas.openxmlformats.org/officeDocument/2006/relationships/externalLinkPath" Target="JNG7.F%20-%20MEEIA%202019-21%20PY24_TD%20Calc_post%20trueup_2025-11-07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GL_M3PC%20Program%20Cost%20SUMMARY_2025-11-11_10+2_CONF.xlsx" TargetMode="External"/><Relationship Id="rId1" Type="http://schemas.openxmlformats.org/officeDocument/2006/relationships/externalLinkPath" Target="GL_M3PC%20Program%20Cost%20SUMMARY_2025-11-11_10+2_CONF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G%20-%20MEEIA%202025-27%20PY25_TD%20Calc_OctActuals+Forecast_2025-11-11.xlsx" TargetMode="External"/><Relationship Id="rId1" Type="http://schemas.openxmlformats.org/officeDocument/2006/relationships/externalLinkPath" Target="JNG7.G%20-%20MEEIA%202025-27%20PY25_TD%20Calc_OctActuals+Forecast_2025-11-1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5-11%20Rider%20EEIC\JNG7.H%20-%20MEEIA%202025-27%20PY26_TD%20Calc_Forecast_2025-11-11.xlsx" TargetMode="External"/><Relationship Id="rId1" Type="http://schemas.openxmlformats.org/officeDocument/2006/relationships/externalLinkPath" Target="JNG7.H%20-%20MEEIA%202025-27%20PY26_TD%20Calc_Forecast_2025-11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Notes"/>
      <sheetName val="Revised Summary"/>
      <sheetName val="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>
        <row r="11">
          <cell r="BK11">
            <v>14090948.452100439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UALS--&gt;"/>
      <sheetName val="PowerPlant2_w PY sep detail"/>
      <sheetName val="Cost Actuals PIVOT"/>
      <sheetName val="FORECAST--&gt;"/>
      <sheetName val="MEEIA 4 PY Forecast+Actuals"/>
      <sheetName val="MEEIA 4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6">
          <cell r="D26">
            <v>3454807.5431487672</v>
          </cell>
          <cell r="E26">
            <v>1629823.5777280233</v>
          </cell>
          <cell r="F26">
            <v>594498.04342600447</v>
          </cell>
          <cell r="G26">
            <v>2853073.9867166788</v>
          </cell>
          <cell r="H26">
            <v>1681092.2725668531</v>
          </cell>
          <cell r="I26">
            <v>3752921.8097479739</v>
          </cell>
          <cell r="J26">
            <v>3429741.8024297724</v>
          </cell>
          <cell r="K26">
            <v>3329046.2015058729</v>
          </cell>
          <cell r="L26">
            <v>5777558.5108690541</v>
          </cell>
          <cell r="M26">
            <v>3292296.956510595</v>
          </cell>
          <cell r="N26">
            <v>3213814.5035423962</v>
          </cell>
          <cell r="O26">
            <v>9630734.5594817474</v>
          </cell>
          <cell r="P26">
            <v>981815.25946008204</v>
          </cell>
          <cell r="Q26">
            <v>5661611.4533166727</v>
          </cell>
          <cell r="R26">
            <v>2185861.5072666951</v>
          </cell>
          <cell r="S26">
            <v>4314135.3550529303</v>
          </cell>
          <cell r="T26">
            <v>3045361.5630425382</v>
          </cell>
          <cell r="U26">
            <v>3211464.8330788235</v>
          </cell>
          <cell r="V26">
            <v>5852124.8173939204</v>
          </cell>
          <cell r="W26">
            <v>3800974.6674482157</v>
          </cell>
          <cell r="X26">
            <v>3179483.6339306599</v>
          </cell>
          <cell r="Y26">
            <v>7330274.6233537728</v>
          </cell>
          <cell r="Z26">
            <v>2722914.7314334372</v>
          </cell>
          <cell r="AA26">
            <v>5451880.2179425778</v>
          </cell>
          <cell r="AB26">
            <v>378384.92627308297</v>
          </cell>
          <cell r="AC26">
            <v>90755697.356667161</v>
          </cell>
        </row>
        <row r="32">
          <cell r="D32">
            <v>3393008.8831487671</v>
          </cell>
          <cell r="E32">
            <v>517683.77772802301</v>
          </cell>
          <cell r="F32">
            <v>389735.60342600447</v>
          </cell>
          <cell r="G32">
            <v>787079.93671667879</v>
          </cell>
          <cell r="H32">
            <v>563157.44256685313</v>
          </cell>
          <cell r="I32">
            <v>572853.94974797382</v>
          </cell>
          <cell r="J32">
            <v>1145003.9924297724</v>
          </cell>
          <cell r="K32">
            <v>878116.37150587316</v>
          </cell>
          <cell r="L32">
            <v>593727.53086905438</v>
          </cell>
          <cell r="M32">
            <v>1171048.7765105949</v>
          </cell>
          <cell r="N32">
            <v>992871.91714639624</v>
          </cell>
          <cell r="O32">
            <v>2246955.6521454635</v>
          </cell>
          <cell r="P32">
            <v>569902.23041246284</v>
          </cell>
          <cell r="Q32">
            <v>3721685.8851803173</v>
          </cell>
          <cell r="R32">
            <v>637637.00773607637</v>
          </cell>
          <cell r="S32">
            <v>834523.96966063604</v>
          </cell>
          <cell r="T32">
            <v>1021652.8275241517</v>
          </cell>
          <cell r="U32">
            <v>1114252.22632521</v>
          </cell>
          <cell r="V32">
            <v>1610828.190896797</v>
          </cell>
          <cell r="W32">
            <v>1327896.5296170963</v>
          </cell>
          <cell r="X32">
            <v>854923.02811415319</v>
          </cell>
          <cell r="Y32">
            <v>1024679.439872833</v>
          </cell>
          <cell r="Z32">
            <v>752101.75813808048</v>
          </cell>
          <cell r="AA32">
            <v>1491911.0595405225</v>
          </cell>
          <cell r="AB32">
            <v>256686.14543974964</v>
          </cell>
        </row>
        <row r="33">
          <cell r="D33">
            <v>0</v>
          </cell>
          <cell r="E33">
            <v>222088.66999999998</v>
          </cell>
          <cell r="F33">
            <v>226118.89999999997</v>
          </cell>
          <cell r="G33">
            <v>673072.68</v>
          </cell>
          <cell r="H33">
            <v>247869.90999999997</v>
          </cell>
          <cell r="I33">
            <v>1701799.04</v>
          </cell>
          <cell r="J33">
            <v>1242093.69</v>
          </cell>
          <cell r="K33">
            <v>1076283.2899999998</v>
          </cell>
          <cell r="L33">
            <v>3670365.12</v>
          </cell>
          <cell r="M33">
            <v>-246096.74000000028</v>
          </cell>
          <cell r="N33">
            <v>1038060.195388</v>
          </cell>
          <cell r="O33">
            <v>4151441.1442120001</v>
          </cell>
          <cell r="P33">
            <v>127167.83333333334</v>
          </cell>
          <cell r="Q33">
            <v>1647236.6224220693</v>
          </cell>
          <cell r="R33">
            <v>363701.85982233332</v>
          </cell>
          <cell r="S33">
            <v>2471972.0416580085</v>
          </cell>
          <cell r="T33">
            <v>879576.7070099191</v>
          </cell>
          <cell r="U33">
            <v>1116591.4399884185</v>
          </cell>
          <cell r="V33">
            <v>2451705.3423680617</v>
          </cell>
          <cell r="W33">
            <v>952611.76556660444</v>
          </cell>
          <cell r="X33">
            <v>301805.38620426424</v>
          </cell>
          <cell r="Y33">
            <v>4481721.4396494236</v>
          </cell>
          <cell r="Z33">
            <v>1177772.7924620237</v>
          </cell>
          <cell r="AA33">
            <v>2571536.7695155414</v>
          </cell>
          <cell r="AB33">
            <v>0</v>
          </cell>
        </row>
        <row r="34">
          <cell r="D34">
            <v>0</v>
          </cell>
          <cell r="E34">
            <v>798193.27</v>
          </cell>
          <cell r="F34">
            <v>-76102.150000000023</v>
          </cell>
          <cell r="G34">
            <v>1168581.45</v>
          </cell>
          <cell r="H34">
            <v>737787.20000000007</v>
          </cell>
          <cell r="I34">
            <v>1320417.6399999999</v>
          </cell>
          <cell r="J34">
            <v>789713.94</v>
          </cell>
          <cell r="K34">
            <v>1184535.54</v>
          </cell>
          <cell r="L34">
            <v>1533798.86</v>
          </cell>
          <cell r="M34">
            <v>1946437.76</v>
          </cell>
          <cell r="N34">
            <v>1159329.1660079998</v>
          </cell>
          <cell r="O34">
            <v>2925568.9224099992</v>
          </cell>
          <cell r="P34">
            <v>10324.5</v>
          </cell>
          <cell r="Q34">
            <v>13074.5</v>
          </cell>
          <cell r="R34">
            <v>979608.19399400009</v>
          </cell>
          <cell r="S34">
            <v>758072.7980200001</v>
          </cell>
          <cell r="T34">
            <v>894565.48279418168</v>
          </cell>
          <cell r="U34">
            <v>731054.62105090905</v>
          </cell>
          <cell r="V34">
            <v>1623240.4032957272</v>
          </cell>
          <cell r="W34">
            <v>1354115.4914311816</v>
          </cell>
          <cell r="X34">
            <v>1856404.3387789088</v>
          </cell>
          <cell r="Y34">
            <v>1702174.9629981816</v>
          </cell>
          <cell r="Z34">
            <v>641341.4</v>
          </cell>
          <cell r="AA34">
            <v>1266733.6080531818</v>
          </cell>
          <cell r="AB34">
            <v>0</v>
          </cell>
        </row>
        <row r="35">
          <cell r="D35">
            <v>61798.66</v>
          </cell>
          <cell r="E35">
            <v>91857.860000000015</v>
          </cell>
          <cell r="F35">
            <v>54745.69</v>
          </cell>
          <cell r="G35">
            <v>224339.91999999998</v>
          </cell>
          <cell r="H35">
            <v>132277.72</v>
          </cell>
          <cell r="I35">
            <v>157851.18</v>
          </cell>
          <cell r="J35">
            <v>252930.18</v>
          </cell>
          <cell r="K35">
            <v>190111</v>
          </cell>
          <cell r="L35">
            <v>-20333</v>
          </cell>
          <cell r="M35">
            <v>420907.16</v>
          </cell>
          <cell r="N35">
            <v>23553.22500000002</v>
          </cell>
          <cell r="O35">
            <v>306768.84071428573</v>
          </cell>
          <cell r="P35">
            <v>274420.69571428571</v>
          </cell>
          <cell r="Q35">
            <v>279614.44571428571</v>
          </cell>
          <cell r="R35">
            <v>204914.44571428574</v>
          </cell>
          <cell r="S35">
            <v>249566.54571428575</v>
          </cell>
          <cell r="T35">
            <v>249566.54571428575</v>
          </cell>
          <cell r="U35">
            <v>249566.54571428575</v>
          </cell>
          <cell r="V35">
            <v>166350.88083333333</v>
          </cell>
          <cell r="W35">
            <v>166350.88083333333</v>
          </cell>
          <cell r="X35">
            <v>166350.88083333333</v>
          </cell>
          <cell r="Y35">
            <v>121698.78083333334</v>
          </cell>
          <cell r="Z35">
            <v>151698.78083333332</v>
          </cell>
          <cell r="AA35">
            <v>121698.78083333334</v>
          </cell>
          <cell r="AB35">
            <v>121698.78083333334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YTD PROGRAM SUMMARY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 refreshError="1"/>
      <sheetData sheetId="3">
        <row r="11">
          <cell r="AY11">
            <v>25155889.244022183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>
        <row r="11">
          <cell r="AY11">
            <v>30297403.224354014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 refreshError="1"/>
      <sheetData sheetId="3">
        <row r="11">
          <cell r="AV11">
            <v>11892285.465273451</v>
          </cell>
          <cell r="AY11">
            <v>11892285.465273451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 refreshError="1"/>
      <sheetData sheetId="3">
        <row r="11">
          <cell r="AJ11">
            <v>16600487.118266109</v>
          </cell>
          <cell r="AM11">
            <v>16600487.118266109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 refreshError="1"/>
      <sheetData sheetId="3">
        <row r="11">
          <cell r="X11">
            <v>6064977.5842959667</v>
          </cell>
          <cell r="AM11">
            <v>8263231.3281689053</v>
          </cell>
        </row>
        <row r="93">
          <cell r="Y93">
            <v>87440.554442982291</v>
          </cell>
          <cell r="Z93">
            <v>106803.58051463944</v>
          </cell>
          <cell r="AA93">
            <v>109740.14329615333</v>
          </cell>
          <cell r="AB93">
            <v>90251.712610174276</v>
          </cell>
          <cell r="AC93">
            <v>90152.429165050824</v>
          </cell>
          <cell r="AD93">
            <v>75888.074140667071</v>
          </cell>
          <cell r="AE93">
            <v>102090.13220102042</v>
          </cell>
          <cell r="AF93">
            <v>273600.27538346616</v>
          </cell>
          <cell r="AG93">
            <v>346705.76946718502</v>
          </cell>
          <cell r="AH93">
            <v>320216.89179787121</v>
          </cell>
          <cell r="AI93">
            <v>203766.77594898126</v>
          </cell>
          <cell r="AJ93">
            <v>87613.126650972845</v>
          </cell>
          <cell r="AK93">
            <v>87440.554442982291</v>
          </cell>
          <cell r="AL93">
            <v>106803.58051463944</v>
          </cell>
          <cell r="AM93">
            <v>109740.14329615333</v>
          </cell>
        </row>
        <row r="96">
          <cell r="Y96">
            <v>9385.7818216576197</v>
          </cell>
          <cell r="Z96">
            <v>15856.700114050922</v>
          </cell>
          <cell r="AA96">
            <v>15769.242335109098</v>
          </cell>
          <cell r="AB96">
            <v>13255.268636402152</v>
          </cell>
          <cell r="AC96">
            <v>10890.599968636514</v>
          </cell>
          <cell r="AD96">
            <v>8374.671746521879</v>
          </cell>
          <cell r="AE96">
            <v>20727.280752073224</v>
          </cell>
          <cell r="AF96">
            <v>128358.54879592231</v>
          </cell>
          <cell r="AG96">
            <v>173661.26201165543</v>
          </cell>
          <cell r="AH96">
            <v>164937.44622964587</v>
          </cell>
          <cell r="AI96">
            <v>77892.911100381883</v>
          </cell>
          <cell r="AJ96">
            <v>9054.2059805731988</v>
          </cell>
          <cell r="AK96">
            <v>9385.7818216576197</v>
          </cell>
          <cell r="AL96">
            <v>15856.700114050922</v>
          </cell>
          <cell r="AM96">
            <v>15769.242335109098</v>
          </cell>
        </row>
        <row r="97">
          <cell r="Y97">
            <v>24285.50229765481</v>
          </cell>
          <cell r="Z97">
            <v>26548.812918206702</v>
          </cell>
          <cell r="AA97">
            <v>26994.980839663931</v>
          </cell>
          <cell r="AB97">
            <v>21280.954562950348</v>
          </cell>
          <cell r="AC97">
            <v>23824.642798694764</v>
          </cell>
          <cell r="AD97">
            <v>22655.265440089788</v>
          </cell>
          <cell r="AE97">
            <v>30368.674646843949</v>
          </cell>
          <cell r="AF97">
            <v>46686.75991118302</v>
          </cell>
          <cell r="AG97">
            <v>60314.805630049166</v>
          </cell>
          <cell r="AH97">
            <v>51459.29650675453</v>
          </cell>
          <cell r="AI97">
            <v>41489.691717462701</v>
          </cell>
          <cell r="AJ97">
            <v>26948.551734866032</v>
          </cell>
          <cell r="AK97">
            <v>24285.50229765481</v>
          </cell>
          <cell r="AL97">
            <v>26548.812918206702</v>
          </cell>
          <cell r="AM97">
            <v>26994.980839663931</v>
          </cell>
        </row>
        <row r="98">
          <cell r="Y98">
            <v>24910.703130489244</v>
          </cell>
          <cell r="Z98">
            <v>27835.719486109938</v>
          </cell>
          <cell r="AA98">
            <v>29313.246045733693</v>
          </cell>
          <cell r="AB98">
            <v>23993.175261331369</v>
          </cell>
          <cell r="AC98">
            <v>25458.21723991886</v>
          </cell>
          <cell r="AD98">
            <v>23389.773069480354</v>
          </cell>
          <cell r="AE98">
            <v>31621.942773903826</v>
          </cell>
          <cell r="AF98">
            <v>79512.979661513673</v>
          </cell>
          <cell r="AG98">
            <v>97690.219989440928</v>
          </cell>
          <cell r="AH98">
            <v>89918.568531387093</v>
          </cell>
          <cell r="AI98">
            <v>59792.365671663159</v>
          </cell>
          <cell r="AJ98">
            <v>27303.95406656633</v>
          </cell>
          <cell r="AK98">
            <v>24910.703130489244</v>
          </cell>
          <cell r="AL98">
            <v>27835.719486109938</v>
          </cell>
          <cell r="AM98">
            <v>29313.246045733693</v>
          </cell>
        </row>
        <row r="99">
          <cell r="Y99">
            <v>17574.434564466766</v>
          </cell>
          <cell r="Z99">
            <v>17843.472724938918</v>
          </cell>
          <cell r="AA99">
            <v>18277.380747904652</v>
          </cell>
          <cell r="AB99">
            <v>16217.696779627997</v>
          </cell>
          <cell r="AC99">
            <v>17787.870512143065</v>
          </cell>
          <cell r="AD99">
            <v>16742.833119785697</v>
          </cell>
          <cell r="AE99">
            <v>21260.431681508711</v>
          </cell>
          <cell r="AF99">
            <v>53587.086872394022</v>
          </cell>
          <cell r="AG99">
            <v>60390.886677939496</v>
          </cell>
          <cell r="AH99">
            <v>59120.689870521383</v>
          </cell>
          <cell r="AI99">
            <v>41428.862553008374</v>
          </cell>
          <cell r="AJ99">
            <v>18353.422335176798</v>
          </cell>
          <cell r="AK99">
            <v>17574.434564466766</v>
          </cell>
          <cell r="AL99">
            <v>17843.472724938918</v>
          </cell>
          <cell r="AM99">
            <v>18277.380747904652</v>
          </cell>
        </row>
        <row r="100">
          <cell r="Y100">
            <v>1335.8743213138509</v>
          </cell>
          <cell r="Z100">
            <v>1318.5168481118737</v>
          </cell>
          <cell r="AA100">
            <v>1458.4256221376022</v>
          </cell>
          <cell r="AB100">
            <v>1034.9305023027462</v>
          </cell>
          <cell r="AC100">
            <v>1192.0633248756685</v>
          </cell>
          <cell r="AD100">
            <v>1175.1307459199468</v>
          </cell>
          <cell r="AE100">
            <v>1638.9024128050048</v>
          </cell>
          <cell r="AF100">
            <v>2615.9393303181901</v>
          </cell>
          <cell r="AG100">
            <v>3084.1419955418355</v>
          </cell>
          <cell r="AH100">
            <v>2460.9583048145032</v>
          </cell>
          <cell r="AI100">
            <v>2451.6826633403693</v>
          </cell>
          <cell r="AJ100">
            <v>1841.2534931911132</v>
          </cell>
          <cell r="AK100">
            <v>1335.8743213138509</v>
          </cell>
          <cell r="AL100">
            <v>1318.5168481118737</v>
          </cell>
          <cell r="AM100">
            <v>1458.4256221376022</v>
          </cell>
        </row>
        <row r="109">
          <cell r="Y109">
            <v>9948.2583073999995</v>
          </cell>
          <cell r="Z109">
            <v>17400.358423221078</v>
          </cell>
          <cell r="AA109">
            <v>17926.867705604363</v>
          </cell>
          <cell r="AB109">
            <v>14469.686867559669</v>
          </cell>
          <cell r="AC109">
            <v>10999.035320781961</v>
          </cell>
          <cell r="AD109">
            <v>3550.400018869419</v>
          </cell>
          <cell r="AE109">
            <v>-3527.100066114303</v>
          </cell>
          <cell r="AF109">
            <v>-37161.039187865033</v>
          </cell>
          <cell r="AG109">
            <v>-48435.546837441783</v>
          </cell>
          <cell r="AH109">
            <v>-47680.067645252188</v>
          </cell>
          <cell r="AI109">
            <v>-19288.737756875227</v>
          </cell>
          <cell r="AJ109">
            <v>4111.739040599381</v>
          </cell>
          <cell r="AK109">
            <v>9948.2583073999995</v>
          </cell>
          <cell r="AL109">
            <v>17400.358423221078</v>
          </cell>
          <cell r="AM109">
            <v>17926.867705604363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UALS--&gt;"/>
      <sheetName val="PowerPlant2_w PY sep detail"/>
      <sheetName val="Cost Actuals PIVOT"/>
      <sheetName val="FORECAST--&gt;"/>
      <sheetName val="Cost Forecast"/>
      <sheetName val="MEEIA 3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6">
          <cell r="CP56">
            <v>-118664.15000000001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414714788.74081165</v>
          </cell>
        </row>
        <row r="57">
          <cell r="K57">
            <v>472906.7</v>
          </cell>
          <cell r="L57">
            <v>121950.46</v>
          </cell>
          <cell r="M57">
            <v>306057.09999999998</v>
          </cell>
          <cell r="N57">
            <v>3254515.75</v>
          </cell>
          <cell r="O57">
            <v>1441686.8700000006</v>
          </cell>
          <cell r="P57">
            <v>2646810.4000000004</v>
          </cell>
          <cell r="Q57">
            <v>3090012.3199999994</v>
          </cell>
          <cell r="R57">
            <v>3806682.3899999997</v>
          </cell>
          <cell r="S57">
            <v>5667444.0099999998</v>
          </cell>
          <cell r="T57">
            <v>4665040.7600000016</v>
          </cell>
          <cell r="U57">
            <v>4693766.1500000032</v>
          </cell>
          <cell r="V57">
            <v>7981786.3300000001</v>
          </cell>
          <cell r="W57">
            <v>14289408.219999997</v>
          </cell>
          <cell r="X57">
            <v>2300282.3399999994</v>
          </cell>
          <cell r="Y57">
            <v>3266635.3100000005</v>
          </cell>
          <cell r="Z57">
            <v>4668387.1399999997</v>
          </cell>
          <cell r="AA57">
            <v>3355052.560000001</v>
          </cell>
          <cell r="AB57">
            <v>3504036.8800000004</v>
          </cell>
          <cell r="AC57">
            <v>4570550.08</v>
          </cell>
          <cell r="AD57">
            <v>4337551.2399999993</v>
          </cell>
          <cell r="AE57">
            <v>5132057.5999999996</v>
          </cell>
          <cell r="AF57">
            <v>6881005.1299999999</v>
          </cell>
          <cell r="AG57">
            <v>5075926.8299999991</v>
          </cell>
          <cell r="AH57">
            <v>8226323.5899999999</v>
          </cell>
          <cell r="AI57">
            <v>17050986.669999998</v>
          </cell>
          <cell r="AJ57">
            <v>3390691.4000000004</v>
          </cell>
          <cell r="AK57">
            <v>3040542.4899999993</v>
          </cell>
          <cell r="AL57">
            <v>6776151.4500000002</v>
          </cell>
          <cell r="AM57">
            <v>3593096.5983472401</v>
          </cell>
          <cell r="AN57">
            <v>3249816.752362628</v>
          </cell>
          <cell r="AO57">
            <v>6101138.4180074409</v>
          </cell>
          <cell r="AP57">
            <v>5074049.6564757768</v>
          </cell>
          <cell r="AQ57">
            <v>6150752.0389186945</v>
          </cell>
          <cell r="AR57">
            <v>4538886.177325543</v>
          </cell>
          <cell r="AS57">
            <v>5908069.5179605344</v>
          </cell>
          <cell r="AT57">
            <v>11097280.277224224</v>
          </cell>
          <cell r="AU57">
            <v>21856497.240487527</v>
          </cell>
          <cell r="AV57">
            <v>-1206005.0706461675</v>
          </cell>
          <cell r="AW57">
            <v>3292003.067914797</v>
          </cell>
          <cell r="AX57">
            <v>3848947.3665742185</v>
          </cell>
          <cell r="AY57">
            <v>4452149.213101591</v>
          </cell>
          <cell r="AZ57">
            <v>3309739.301438381</v>
          </cell>
          <cell r="BA57">
            <v>6747915.2307812814</v>
          </cell>
          <cell r="BB57">
            <v>3534427.1880222401</v>
          </cell>
          <cell r="BC57">
            <v>5677135.2112908112</v>
          </cell>
          <cell r="BD57">
            <v>6241030.1127156857</v>
          </cell>
          <cell r="BE57">
            <v>4203952.8957806081</v>
          </cell>
          <cell r="BF57">
            <v>6030542.0242398335</v>
          </cell>
          <cell r="BG57">
            <v>20772311.523251541</v>
          </cell>
          <cell r="BH57">
            <v>2818085.4973094049</v>
          </cell>
          <cell r="BI57">
            <v>4550893.0217857901</v>
          </cell>
          <cell r="BJ57">
            <v>4463219.4054105142</v>
          </cell>
          <cell r="BK57">
            <v>3635955.4282210199</v>
          </cell>
          <cell r="BL57">
            <v>5940478.5337780621</v>
          </cell>
          <cell r="BM57">
            <v>4864955.095925808</v>
          </cell>
          <cell r="BN57">
            <v>6175979.8893648321</v>
          </cell>
          <cell r="BO57">
            <v>4736088.9036643831</v>
          </cell>
          <cell r="BP57">
            <v>4816537.1018028697</v>
          </cell>
          <cell r="BQ57">
            <v>5800042.1516872477</v>
          </cell>
          <cell r="BR57">
            <v>3435342.4367465912</v>
          </cell>
          <cell r="BS57">
            <v>23146465.227964673</v>
          </cell>
          <cell r="BT57">
            <v>2918367.9073599945</v>
          </cell>
          <cell r="BU57">
            <v>2325248.0044047316</v>
          </cell>
          <cell r="BV57">
            <v>3748632.1455864673</v>
          </cell>
          <cell r="BW57">
            <v>4257879.0324234702</v>
          </cell>
          <cell r="BX57">
            <v>4537772.0952465348</v>
          </cell>
          <cell r="BY57">
            <v>5861418.8555447645</v>
          </cell>
          <cell r="BZ57">
            <v>5030981.4798310408</v>
          </cell>
          <cell r="CA57">
            <v>6373094.238837651</v>
          </cell>
          <cell r="CB57">
            <v>4600257.3886925438</v>
          </cell>
          <cell r="CC57">
            <v>6371055.8516207505</v>
          </cell>
          <cell r="CD57">
            <v>3899981.2496388676</v>
          </cell>
          <cell r="CE57">
            <v>22237713.506389096</v>
          </cell>
          <cell r="CF57">
            <v>71709.59</v>
          </cell>
          <cell r="CG57">
            <v>-444328.92</v>
          </cell>
          <cell r="CH57">
            <v>59469.49</v>
          </cell>
          <cell r="CI57">
            <v>28215.05</v>
          </cell>
          <cell r="CJ57">
            <v>25011.7</v>
          </cell>
          <cell r="CK57">
            <v>282915.7</v>
          </cell>
          <cell r="CL57">
            <v>8145</v>
          </cell>
          <cell r="CM57">
            <v>-208501.23</v>
          </cell>
          <cell r="CN57">
            <v>-142275</v>
          </cell>
          <cell r="CO57">
            <v>118664.15000000001</v>
          </cell>
        </row>
        <row r="69">
          <cell r="K69">
            <v>173182</v>
          </cell>
          <cell r="L69">
            <v>0</v>
          </cell>
          <cell r="M69">
            <v>120000</v>
          </cell>
          <cell r="N69">
            <v>2283620.9400000004</v>
          </cell>
          <cell r="O69">
            <v>1173927.0200000003</v>
          </cell>
          <cell r="P69">
            <v>1824626.01</v>
          </cell>
          <cell r="Q69">
            <v>2073546.5699999998</v>
          </cell>
          <cell r="R69">
            <v>2562392.2600000002</v>
          </cell>
          <cell r="S69">
            <v>3911693.5300000003</v>
          </cell>
          <cell r="T69">
            <v>1341245.26</v>
          </cell>
          <cell r="U69">
            <v>2745753.689999999</v>
          </cell>
          <cell r="V69">
            <v>5113350.63</v>
          </cell>
          <cell r="W69">
            <v>5712616.25</v>
          </cell>
          <cell r="X69">
            <v>77543.56000000007</v>
          </cell>
          <cell r="Y69">
            <v>2293014.0900000003</v>
          </cell>
          <cell r="Z69">
            <v>3480839.7300000004</v>
          </cell>
          <cell r="AA69">
            <v>1340803.3000000007</v>
          </cell>
          <cell r="AB69">
            <v>2046973.2399999998</v>
          </cell>
          <cell r="AC69">
            <v>2691716.7299999995</v>
          </cell>
          <cell r="AD69">
            <v>3243279.2899999996</v>
          </cell>
          <cell r="AE69">
            <v>2855009.42</v>
          </cell>
          <cell r="AF69">
            <v>3964333.8900000015</v>
          </cell>
          <cell r="AG69">
            <v>1940804.41</v>
          </cell>
          <cell r="AH69">
            <v>3643467.9000000004</v>
          </cell>
          <cell r="AI69">
            <v>5765877.3299999991</v>
          </cell>
          <cell r="AJ69">
            <v>1389889.0000000007</v>
          </cell>
          <cell r="AK69">
            <v>2455616.4899999993</v>
          </cell>
          <cell r="AL69">
            <v>2909880.5700000003</v>
          </cell>
          <cell r="AM69">
            <v>1918604.8883472397</v>
          </cell>
          <cell r="AN69">
            <v>1987553.0723626285</v>
          </cell>
          <cell r="AO69">
            <v>3547044.4480074407</v>
          </cell>
          <cell r="AP69">
            <v>1844269.8764757763</v>
          </cell>
          <cell r="AQ69">
            <v>3425289.2189186942</v>
          </cell>
          <cell r="AR69">
            <v>1989525.0873255432</v>
          </cell>
          <cell r="AS69">
            <v>3215637.9079605332</v>
          </cell>
          <cell r="AT69">
            <v>2419897.6872242242</v>
          </cell>
          <cell r="AU69">
            <v>6569208.8504875274</v>
          </cell>
          <cell r="AV69">
            <v>1060967.5193538328</v>
          </cell>
          <cell r="AW69">
            <v>2221021.2579147974</v>
          </cell>
          <cell r="AX69">
            <v>2799025.1665742192</v>
          </cell>
          <cell r="AY69">
            <v>1466878.8731015907</v>
          </cell>
          <cell r="AZ69">
            <v>1739768.2514383809</v>
          </cell>
          <cell r="BA69">
            <v>2069034.8707812813</v>
          </cell>
          <cell r="BB69">
            <v>2253685.35802224</v>
          </cell>
          <cell r="BC69">
            <v>3297337.4612908121</v>
          </cell>
          <cell r="BD69">
            <v>2112031.1227156851</v>
          </cell>
          <cell r="BE69">
            <v>1596026.1257806076</v>
          </cell>
          <cell r="BF69">
            <v>1635688.3042398337</v>
          </cell>
          <cell r="BG69">
            <v>3967990.473251536</v>
          </cell>
          <cell r="BH69">
            <v>908700.04730940552</v>
          </cell>
          <cell r="BI69">
            <v>2692601.8917857902</v>
          </cell>
          <cell r="BJ69">
            <v>2395398.5554105146</v>
          </cell>
          <cell r="BK69">
            <v>1855242.3382210205</v>
          </cell>
          <cell r="BL69">
            <v>1596925.3237780619</v>
          </cell>
          <cell r="BM69">
            <v>2275226.5659258072</v>
          </cell>
          <cell r="BN69">
            <v>3193926.1693648319</v>
          </cell>
          <cell r="BO69">
            <v>2259228.5736643835</v>
          </cell>
          <cell r="BP69">
            <v>2828882.0118028694</v>
          </cell>
          <cell r="BQ69">
            <v>2373231.8416872486</v>
          </cell>
          <cell r="BR69">
            <v>1774241.6167465914</v>
          </cell>
          <cell r="BS69">
            <v>5703445.4879646711</v>
          </cell>
          <cell r="BT69">
            <v>3980509.3073599953</v>
          </cell>
          <cell r="BU69">
            <v>1229751.8444047314</v>
          </cell>
          <cell r="BV69">
            <v>1560192.2455864679</v>
          </cell>
          <cell r="BW69">
            <v>1237694.9624234699</v>
          </cell>
          <cell r="BX69">
            <v>1768567.5952465346</v>
          </cell>
          <cell r="BY69">
            <v>2649432.7255447642</v>
          </cell>
          <cell r="BZ69">
            <v>2423210.7198310415</v>
          </cell>
          <cell r="CA69">
            <v>3149556.2388376505</v>
          </cell>
          <cell r="CB69">
            <v>229081.47869254395</v>
          </cell>
          <cell r="CC69">
            <v>2209613.1116207507</v>
          </cell>
          <cell r="CD69">
            <v>1243139.9596388675</v>
          </cell>
          <cell r="CE69">
            <v>4307328.6163890939</v>
          </cell>
          <cell r="CF69">
            <v>172938.15000000002</v>
          </cell>
          <cell r="CG69">
            <v>132042.32000000004</v>
          </cell>
          <cell r="CH69">
            <v>15990</v>
          </cell>
          <cell r="CI69">
            <v>1972.5500000000002</v>
          </cell>
          <cell r="CJ69">
            <v>8874.2000000000007</v>
          </cell>
          <cell r="CK69">
            <v>1250</v>
          </cell>
          <cell r="CL69">
            <v>4550</v>
          </cell>
          <cell r="CM69">
            <v>-168986.13</v>
          </cell>
          <cell r="CN69">
            <v>-142275</v>
          </cell>
          <cell r="CO69">
            <v>118664.15000000001</v>
          </cell>
          <cell r="CP69">
            <v>-118664.15000000001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</row>
        <row r="70">
          <cell r="K70">
            <v>0</v>
          </cell>
          <cell r="L70">
            <v>0</v>
          </cell>
          <cell r="M70">
            <v>118003.54</v>
          </cell>
          <cell r="N70">
            <v>325654.18</v>
          </cell>
          <cell r="O70">
            <v>324793.89999999997</v>
          </cell>
          <cell r="P70">
            <v>435080.67</v>
          </cell>
          <cell r="Q70">
            <v>864617.95000000007</v>
          </cell>
          <cell r="R70">
            <v>823563.38</v>
          </cell>
          <cell r="S70">
            <v>1198141.9500000002</v>
          </cell>
          <cell r="T70">
            <v>2168634.0599999996</v>
          </cell>
          <cell r="U70">
            <v>1457645.93</v>
          </cell>
          <cell r="V70">
            <v>2644399.62</v>
          </cell>
          <cell r="W70">
            <v>5773379.71</v>
          </cell>
          <cell r="X70">
            <v>1868023.4499999995</v>
          </cell>
          <cell r="Y70">
            <v>676401.27</v>
          </cell>
          <cell r="Z70">
            <v>571849.35</v>
          </cell>
          <cell r="AA70">
            <v>1291658.1399999999</v>
          </cell>
          <cell r="AB70">
            <v>1204980.8700000001</v>
          </cell>
          <cell r="AC70">
            <v>1282682.5100000005</v>
          </cell>
          <cell r="AD70">
            <v>751621.79999999993</v>
          </cell>
          <cell r="AE70">
            <v>1567131.4100000001</v>
          </cell>
          <cell r="AF70">
            <v>1668146.71</v>
          </cell>
          <cell r="AG70">
            <v>2452279.94</v>
          </cell>
          <cell r="AH70">
            <v>2405967.0900000003</v>
          </cell>
          <cell r="AI70">
            <v>9828288.4500000011</v>
          </cell>
          <cell r="AJ70">
            <v>1602172.68</v>
          </cell>
          <cell r="AK70">
            <v>-57990.009999999929</v>
          </cell>
          <cell r="AL70">
            <v>3093751.8000000003</v>
          </cell>
          <cell r="AM70">
            <v>955307.17</v>
          </cell>
          <cell r="AN70">
            <v>916367.04999999993</v>
          </cell>
          <cell r="AO70">
            <v>1494979.32</v>
          </cell>
          <cell r="AP70">
            <v>3137426.91</v>
          </cell>
          <cell r="AQ70">
            <v>1333218.4600000007</v>
          </cell>
          <cell r="AR70">
            <v>1763933.4000000004</v>
          </cell>
          <cell r="AS70">
            <v>1927184.2300000002</v>
          </cell>
          <cell r="AT70">
            <v>7730801.5700000003</v>
          </cell>
          <cell r="AU70">
            <v>13670067.5</v>
          </cell>
          <cell r="AV70">
            <v>-2916111.5200000005</v>
          </cell>
          <cell r="AW70">
            <v>1342999.1600000004</v>
          </cell>
          <cell r="AX70">
            <v>566106.48</v>
          </cell>
          <cell r="AY70">
            <v>2331992.4200000004</v>
          </cell>
          <cell r="AZ70">
            <v>880775.76000000013</v>
          </cell>
          <cell r="BA70">
            <v>2933247.5599999996</v>
          </cell>
          <cell r="BB70">
            <v>245318.36999999997</v>
          </cell>
          <cell r="BC70">
            <v>1031346.94</v>
          </cell>
          <cell r="BD70">
            <v>2212706.1199999996</v>
          </cell>
          <cell r="BE70">
            <v>1679933.45</v>
          </cell>
          <cell r="BF70">
            <v>2957433.5199999996</v>
          </cell>
          <cell r="BG70">
            <v>13299970.069999998</v>
          </cell>
          <cell r="BH70">
            <v>1273764.8299999994</v>
          </cell>
          <cell r="BI70">
            <v>834468.06000000308</v>
          </cell>
          <cell r="BJ70">
            <v>1089345.5899999999</v>
          </cell>
          <cell r="BK70">
            <v>560428.17000000004</v>
          </cell>
          <cell r="BL70">
            <v>2196833.0599999996</v>
          </cell>
          <cell r="BM70">
            <v>1072852.7300000002</v>
          </cell>
          <cell r="BN70">
            <v>1540782.3599999999</v>
          </cell>
          <cell r="BO70">
            <v>1220373.5</v>
          </cell>
          <cell r="BP70">
            <v>1503398.4700000002</v>
          </cell>
          <cell r="BQ70">
            <v>2556820.79</v>
          </cell>
          <cell r="BR70">
            <v>1087242.5899999999</v>
          </cell>
          <cell r="BS70">
            <v>15225471.890000002</v>
          </cell>
          <cell r="BT70">
            <v>-1097258.55</v>
          </cell>
          <cell r="BU70">
            <v>703520.42</v>
          </cell>
          <cell r="BV70">
            <v>684035.7</v>
          </cell>
          <cell r="BW70">
            <v>1084211.82</v>
          </cell>
          <cell r="BX70">
            <v>1150201.71</v>
          </cell>
          <cell r="BY70">
            <v>1390610.98</v>
          </cell>
          <cell r="BZ70">
            <v>1102566.7999999998</v>
          </cell>
          <cell r="CA70">
            <v>1894343.36</v>
          </cell>
          <cell r="CB70">
            <v>2470610.5700000008</v>
          </cell>
          <cell r="CC70">
            <v>2617622.7600000002</v>
          </cell>
          <cell r="CD70">
            <v>1628113.44</v>
          </cell>
          <cell r="CE70">
            <v>16418648.790000003</v>
          </cell>
          <cell r="CF70">
            <v>-76947.4200000001</v>
          </cell>
          <cell r="CG70">
            <v>23898.380000000005</v>
          </cell>
          <cell r="CH70">
            <v>14754.49</v>
          </cell>
          <cell r="CI70">
            <v>9220</v>
          </cell>
          <cell r="CJ70">
            <v>11787.5</v>
          </cell>
          <cell r="CK70">
            <v>255663.05</v>
          </cell>
          <cell r="CL70">
            <v>1895</v>
          </cell>
          <cell r="CM70">
            <v>712.5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</row>
        <row r="71">
          <cell r="K71">
            <v>0</v>
          </cell>
          <cell r="L71">
            <v>0</v>
          </cell>
          <cell r="M71">
            <v>12500</v>
          </cell>
          <cell r="N71">
            <v>407849.73</v>
          </cell>
          <cell r="O71">
            <v>169743.62999999998</v>
          </cell>
          <cell r="P71">
            <v>145713.57999999999</v>
          </cell>
          <cell r="Q71">
            <v>136424.74</v>
          </cell>
          <cell r="R71">
            <v>113487.89</v>
          </cell>
          <cell r="S71">
            <v>261842.41999999998</v>
          </cell>
          <cell r="T71">
            <v>602635.35</v>
          </cell>
          <cell r="U71">
            <v>314522.86999999988</v>
          </cell>
          <cell r="V71">
            <v>750260.65999999992</v>
          </cell>
          <cell r="W71">
            <v>2774980.98</v>
          </cell>
          <cell r="X71">
            <v>260906.33000000002</v>
          </cell>
          <cell r="Y71">
            <v>242221.72000000003</v>
          </cell>
          <cell r="Z71">
            <v>465816.61999999994</v>
          </cell>
          <cell r="AA71">
            <v>649726.6399999999</v>
          </cell>
          <cell r="AB71">
            <v>223465.31</v>
          </cell>
          <cell r="AC71">
            <v>473624.95999999996</v>
          </cell>
          <cell r="AD71">
            <v>284775.25</v>
          </cell>
          <cell r="AE71">
            <v>645341.54999999993</v>
          </cell>
          <cell r="AF71">
            <v>1244018.73</v>
          </cell>
          <cell r="AG71">
            <v>677493.60000000009</v>
          </cell>
          <cell r="AH71">
            <v>2169850.5999999996</v>
          </cell>
          <cell r="AI71">
            <v>1436003.5299999998</v>
          </cell>
          <cell r="AJ71">
            <v>392436.28</v>
          </cell>
          <cell r="AK71">
            <v>637285.6100000001</v>
          </cell>
          <cell r="AL71">
            <v>743003.91</v>
          </cell>
          <cell r="AM71">
            <v>511672.93999999994</v>
          </cell>
          <cell r="AN71">
            <v>440573.41</v>
          </cell>
          <cell r="AO71">
            <v>1029198.44</v>
          </cell>
          <cell r="AP71">
            <v>-91569.200000000012</v>
          </cell>
          <cell r="AQ71">
            <v>1456158.59</v>
          </cell>
          <cell r="AR71">
            <v>845213.95</v>
          </cell>
          <cell r="AS71">
            <v>654146.44000000006</v>
          </cell>
          <cell r="AT71">
            <v>942358.2200000002</v>
          </cell>
          <cell r="AU71">
            <v>1575397.8299999996</v>
          </cell>
          <cell r="AV71">
            <v>678363.97000000009</v>
          </cell>
          <cell r="AW71">
            <v>-313066.22999999975</v>
          </cell>
          <cell r="AX71">
            <v>478466.84</v>
          </cell>
          <cell r="AY71">
            <v>646521.43999999994</v>
          </cell>
          <cell r="AZ71">
            <v>586153.91</v>
          </cell>
          <cell r="BA71">
            <v>1731599.8800000004</v>
          </cell>
          <cell r="BB71">
            <v>1002230.9299999999</v>
          </cell>
          <cell r="BC71">
            <v>1133214.31</v>
          </cell>
          <cell r="BD71">
            <v>1858763.3900000001</v>
          </cell>
          <cell r="BE71">
            <v>1063098.32</v>
          </cell>
          <cell r="BF71">
            <v>1303951.45</v>
          </cell>
          <cell r="BG71">
            <v>3406959.4800000004</v>
          </cell>
          <cell r="BH71">
            <v>541903.12000000011</v>
          </cell>
          <cell r="BI71">
            <v>1023823.07</v>
          </cell>
          <cell r="BJ71">
            <v>923915.26000000013</v>
          </cell>
          <cell r="BK71">
            <v>1212127.42</v>
          </cell>
          <cell r="BL71">
            <v>1911779.5999999999</v>
          </cell>
          <cell r="BM71">
            <v>1487900.6900000002</v>
          </cell>
          <cell r="BN71">
            <v>1406950.3299999998</v>
          </cell>
          <cell r="BO71">
            <v>1204663.21</v>
          </cell>
          <cell r="BP71">
            <v>447642.49</v>
          </cell>
          <cell r="BQ71">
            <v>786997.19000000006</v>
          </cell>
          <cell r="BR71">
            <v>540971.29</v>
          </cell>
          <cell r="BS71">
            <v>2107349.12</v>
          </cell>
          <cell r="BT71">
            <v>35595.000000000015</v>
          </cell>
          <cell r="BU71">
            <v>355463.42000000004</v>
          </cell>
          <cell r="BV71">
            <v>1367481.26</v>
          </cell>
          <cell r="BW71">
            <v>1881361.64</v>
          </cell>
          <cell r="BX71">
            <v>1521678.75</v>
          </cell>
          <cell r="BY71">
            <v>1672550.09</v>
          </cell>
          <cell r="BZ71">
            <v>1431097.3900000004</v>
          </cell>
          <cell r="CA71">
            <v>1262805.0199999998</v>
          </cell>
          <cell r="CB71">
            <v>1868674.73</v>
          </cell>
          <cell r="CC71">
            <v>1430613.54</v>
          </cell>
          <cell r="CD71">
            <v>916395.66000000015</v>
          </cell>
          <cell r="CE71">
            <v>1435054.9599999997</v>
          </cell>
          <cell r="CF71">
            <v>-48521.14</v>
          </cell>
          <cell r="CG71">
            <v>-541834.62</v>
          </cell>
          <cell r="CH71">
            <v>17100</v>
          </cell>
          <cell r="CI71">
            <v>1637.5</v>
          </cell>
          <cell r="CJ71">
            <v>4350</v>
          </cell>
          <cell r="CK71">
            <v>26002.65</v>
          </cell>
          <cell r="CL71">
            <v>1700</v>
          </cell>
          <cell r="CM71">
            <v>-40227.599999999999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</row>
        <row r="72">
          <cell r="K72">
            <v>299724.7</v>
          </cell>
          <cell r="L72">
            <v>121950.46</v>
          </cell>
          <cell r="M72">
            <v>55553.560000000005</v>
          </cell>
          <cell r="N72">
            <v>237390.9</v>
          </cell>
          <cell r="O72">
            <v>-226777.68</v>
          </cell>
          <cell r="P72">
            <v>241390.13999999998</v>
          </cell>
          <cell r="Q72">
            <v>15423.060000000001</v>
          </cell>
          <cell r="R72">
            <v>307238.86</v>
          </cell>
          <cell r="S72">
            <v>295766.11000000004</v>
          </cell>
          <cell r="T72">
            <v>552526.09000000008</v>
          </cell>
          <cell r="U72">
            <v>175843.65999999997</v>
          </cell>
          <cell r="V72">
            <v>-526224.57999999996</v>
          </cell>
          <cell r="W72">
            <v>28431.279999999999</v>
          </cell>
          <cell r="X72">
            <v>93809</v>
          </cell>
          <cell r="Y72">
            <v>54998.229999999996</v>
          </cell>
          <cell r="Z72">
            <v>149881.44</v>
          </cell>
          <cell r="AA72">
            <v>72864.48000000001</v>
          </cell>
          <cell r="AB72">
            <v>28617.46</v>
          </cell>
          <cell r="AC72">
            <v>122525.88</v>
          </cell>
          <cell r="AD72">
            <v>57874.899999999994</v>
          </cell>
          <cell r="AE72">
            <v>64575.219999999979</v>
          </cell>
          <cell r="AF72">
            <v>4505.8000000000011</v>
          </cell>
          <cell r="AG72">
            <v>5348.88</v>
          </cell>
          <cell r="AH72">
            <v>7038</v>
          </cell>
          <cell r="AI72">
            <v>20817.36</v>
          </cell>
          <cell r="AJ72">
            <v>6193.44</v>
          </cell>
          <cell r="AK72">
            <v>5630.4</v>
          </cell>
          <cell r="AL72">
            <v>29515.170000000002</v>
          </cell>
          <cell r="AM72">
            <v>207511.6</v>
          </cell>
          <cell r="AN72">
            <v>-94676.78</v>
          </cell>
          <cell r="AO72">
            <v>29916.21</v>
          </cell>
          <cell r="AP72">
            <v>183922.07</v>
          </cell>
          <cell r="AQ72">
            <v>-63914.23000000001</v>
          </cell>
          <cell r="AR72">
            <v>-59786.26</v>
          </cell>
          <cell r="AS72">
            <v>111100.94</v>
          </cell>
          <cell r="AT72">
            <v>4222.8</v>
          </cell>
          <cell r="AU72">
            <v>41823.06</v>
          </cell>
          <cell r="AV72">
            <v>-29225.040000000001</v>
          </cell>
          <cell r="AW72">
            <v>41048.879999999997</v>
          </cell>
          <cell r="AX72">
            <v>5348.88</v>
          </cell>
          <cell r="AY72">
            <v>6756.48</v>
          </cell>
          <cell r="AZ72">
            <v>103041.38</v>
          </cell>
          <cell r="BA72">
            <v>14032.92</v>
          </cell>
          <cell r="BB72">
            <v>33192.53</v>
          </cell>
          <cell r="BC72">
            <v>215236.5</v>
          </cell>
          <cell r="BD72">
            <v>57529.479999999996</v>
          </cell>
          <cell r="BE72">
            <v>-135105</v>
          </cell>
          <cell r="BF72">
            <v>133468.75</v>
          </cell>
          <cell r="BG72">
            <v>97391.5</v>
          </cell>
          <cell r="BH72">
            <v>93717.5</v>
          </cell>
          <cell r="BI72">
            <v>0</v>
          </cell>
          <cell r="BJ72">
            <v>54560</v>
          </cell>
          <cell r="BK72">
            <v>8157.5</v>
          </cell>
          <cell r="BL72">
            <v>234940.55</v>
          </cell>
          <cell r="BM72">
            <v>28975.11</v>
          </cell>
          <cell r="BN72">
            <v>34321.03</v>
          </cell>
          <cell r="BO72">
            <v>51823.619999999995</v>
          </cell>
          <cell r="BP72">
            <v>36614.129999999997</v>
          </cell>
          <cell r="BQ72">
            <v>82992.33</v>
          </cell>
          <cell r="BR72">
            <v>32886.94</v>
          </cell>
          <cell r="BS72">
            <v>110198.73</v>
          </cell>
          <cell r="BT72">
            <v>-477.84999999999854</v>
          </cell>
          <cell r="BU72">
            <v>36512.32</v>
          </cell>
          <cell r="BV72">
            <v>136922.94</v>
          </cell>
          <cell r="BW72">
            <v>54610.61</v>
          </cell>
          <cell r="BX72">
            <v>97324.04</v>
          </cell>
          <cell r="BY72">
            <v>148825.06</v>
          </cell>
          <cell r="BZ72">
            <v>74106.570000000007</v>
          </cell>
          <cell r="CA72">
            <v>66389.62</v>
          </cell>
          <cell r="CB72">
            <v>31890.61</v>
          </cell>
          <cell r="CC72">
            <v>113206.44</v>
          </cell>
          <cell r="CD72">
            <v>112332.19</v>
          </cell>
          <cell r="CE72">
            <v>76681.14</v>
          </cell>
          <cell r="CF72">
            <v>24240</v>
          </cell>
          <cell r="CG72">
            <v>-58435</v>
          </cell>
          <cell r="CH72">
            <v>11625</v>
          </cell>
          <cell r="CI72">
            <v>15385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TD Calc --&gt;"/>
      <sheetName val="YTD PROGRAM SUMMARY"/>
      <sheetName val="Forecast Inputs"/>
      <sheetName val="RES kWh ENTRY"/>
      <sheetName val="BIZ kWh ENTRY"/>
      <sheetName val="BIZ SUM"/>
      <sheetName val="1M - RES"/>
      <sheetName val="2M - SGS"/>
      <sheetName val="3M - LGS"/>
      <sheetName val="4M - SPS"/>
      <sheetName val="11M - LPS"/>
      <sheetName val="LI 1M - RES"/>
      <sheetName val="LI 2M - SGS"/>
      <sheetName val="LI 3M - LGS"/>
      <sheetName val="LI 4M - SPS"/>
      <sheetName val="LI 11M - LPS"/>
      <sheetName val="Res DRENE"/>
      <sheetName val="Biz DRE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L11">
            <v>850065.29385745293</v>
          </cell>
          <cell r="AA11">
            <v>4366677.5912355147</v>
          </cell>
        </row>
        <row r="93">
          <cell r="M93">
            <v>97722.955743977378</v>
          </cell>
          <cell r="N93">
            <v>167638.87454110701</v>
          </cell>
          <cell r="O93">
            <v>194483.86028068533</v>
          </cell>
          <cell r="P93">
            <v>164815.38604101972</v>
          </cell>
          <cell r="Q93">
            <v>151439.62082681825</v>
          </cell>
          <cell r="R93">
            <v>109262.26718582195</v>
          </cell>
          <cell r="S93">
            <v>134556.27034552835</v>
          </cell>
          <cell r="T93">
            <v>452117.84768156451</v>
          </cell>
          <cell r="U93">
            <v>560110.86453673313</v>
          </cell>
          <cell r="V93">
            <v>536402.81741588062</v>
          </cell>
          <cell r="W93">
            <v>303805.04540956917</v>
          </cell>
          <cell r="X93">
            <v>115898.82479990092</v>
          </cell>
          <cell r="Y93">
            <v>141608.30076250673</v>
          </cell>
          <cell r="Z93">
            <v>192265.50152626241</v>
          </cell>
          <cell r="AA93">
            <v>194483.86028068533</v>
          </cell>
        </row>
        <row r="96">
          <cell r="M96">
            <v>3994.3045199955754</v>
          </cell>
          <cell r="N96">
            <v>7437.6605178084783</v>
          </cell>
          <cell r="O96">
            <v>8054.300143982603</v>
          </cell>
          <cell r="P96">
            <v>6847.1168899128243</v>
          </cell>
          <cell r="Q96">
            <v>5908.6664351881755</v>
          </cell>
          <cell r="R96">
            <v>3690.4402122238471</v>
          </cell>
          <cell r="S96">
            <v>3876.8901597184986</v>
          </cell>
          <cell r="T96">
            <v>14814.273022698715</v>
          </cell>
          <cell r="U96">
            <v>19040.59750212399</v>
          </cell>
          <cell r="V96">
            <v>18261.100102182154</v>
          </cell>
          <cell r="W96">
            <v>10570.315194698176</v>
          </cell>
          <cell r="X96">
            <v>3662.839977785211</v>
          </cell>
          <cell r="Y96">
            <v>5470.3199574336304</v>
          </cell>
          <cell r="Z96">
            <v>8124.159924776457</v>
          </cell>
          <cell r="AA96">
            <v>8054.300143982603</v>
          </cell>
        </row>
        <row r="97">
          <cell r="M97">
            <v>3911.076705886353</v>
          </cell>
          <cell r="N97">
            <v>5862.8802151714272</v>
          </cell>
          <cell r="O97">
            <v>6638.9652983291253</v>
          </cell>
          <cell r="P97">
            <v>5784.0986166086859</v>
          </cell>
          <cell r="Q97">
            <v>6025.6872943994367</v>
          </cell>
          <cell r="R97">
            <v>5305.3566737709616</v>
          </cell>
          <cell r="S97">
            <v>7610.7915433137714</v>
          </cell>
          <cell r="T97">
            <v>22737.835776819928</v>
          </cell>
          <cell r="U97">
            <v>29278.178008799499</v>
          </cell>
          <cell r="V97">
            <v>27633.073140103472</v>
          </cell>
          <cell r="W97">
            <v>14144.715861709663</v>
          </cell>
          <cell r="X97">
            <v>5327.8191239844164</v>
          </cell>
          <cell r="Y97">
            <v>5878.7248597804164</v>
          </cell>
          <cell r="Z97">
            <v>6986.954438921739</v>
          </cell>
          <cell r="AA97">
            <v>6638.9652983291253</v>
          </cell>
        </row>
        <row r="98">
          <cell r="M98">
            <v>25594.2307801938</v>
          </cell>
          <cell r="N98">
            <v>39083.653458214663</v>
          </cell>
          <cell r="O98">
            <v>46197.071315560381</v>
          </cell>
          <cell r="P98">
            <v>41270.842553088885</v>
          </cell>
          <cell r="Q98">
            <v>40979.502910163385</v>
          </cell>
          <cell r="R98">
            <v>34137.151169569683</v>
          </cell>
          <cell r="S98">
            <v>49437.382022229649</v>
          </cell>
          <cell r="T98">
            <v>197434.75810781503</v>
          </cell>
          <cell r="U98">
            <v>239702.57332658645</v>
          </cell>
          <cell r="V98">
            <v>235622.01704909716</v>
          </cell>
          <cell r="W98">
            <v>121143.15816051961</v>
          </cell>
          <cell r="X98">
            <v>35026.611781030195</v>
          </cell>
          <cell r="Y98">
            <v>38470.593156107359</v>
          </cell>
          <cell r="Z98">
            <v>46577.057009029711</v>
          </cell>
          <cell r="AA98">
            <v>46197.071315560381</v>
          </cell>
        </row>
        <row r="99">
          <cell r="M99">
            <v>10903.799918133282</v>
          </cell>
          <cell r="N99">
            <v>18552.951612516048</v>
          </cell>
          <cell r="O99">
            <v>23129.652251322103</v>
          </cell>
          <cell r="P99">
            <v>19818.416366749992</v>
          </cell>
          <cell r="Q99">
            <v>18082.077128408309</v>
          </cell>
          <cell r="R99">
            <v>13357.794606108706</v>
          </cell>
          <cell r="S99">
            <v>18357.483166375521</v>
          </cell>
          <cell r="T99">
            <v>73265.021504261036</v>
          </cell>
          <cell r="U99">
            <v>87767.955216088507</v>
          </cell>
          <cell r="V99">
            <v>86495.757985063043</v>
          </cell>
          <cell r="W99">
            <v>44389.660713615376</v>
          </cell>
          <cell r="X99">
            <v>13749.415598593601</v>
          </cell>
          <cell r="Y99">
            <v>16389.4611292915</v>
          </cell>
          <cell r="Z99">
            <v>22110.0590267439</v>
          </cell>
          <cell r="AA99">
            <v>23129.652251322103</v>
          </cell>
        </row>
        <row r="100">
          <cell r="M100">
            <v>62.009235692813832</v>
          </cell>
          <cell r="N100">
            <v>35.932675086163968</v>
          </cell>
          <cell r="O100">
            <v>51.600288760143336</v>
          </cell>
          <cell r="P100">
            <v>42.120423037791284</v>
          </cell>
          <cell r="Q100">
            <v>101.21425083613225</v>
          </cell>
          <cell r="R100">
            <v>313.98682259794867</v>
          </cell>
          <cell r="S100">
            <v>1427.135792553006</v>
          </cell>
          <cell r="T100">
            <v>8916.3041938208262</v>
          </cell>
          <cell r="U100">
            <v>9312.0241056377508</v>
          </cell>
          <cell r="V100">
            <v>9581.9805988740845</v>
          </cell>
          <cell r="W100">
            <v>4408.3187451473286</v>
          </cell>
          <cell r="X100">
            <v>331.71932559850364</v>
          </cell>
          <cell r="Y100">
            <v>93.205851691603328</v>
          </cell>
          <cell r="Z100">
            <v>42.821950045292745</v>
          </cell>
          <cell r="AA100">
            <v>51.600288760143336</v>
          </cell>
        </row>
        <row r="109">
          <cell r="M109">
            <v>53257.534584075569</v>
          </cell>
          <cell r="N109">
            <v>96665.796062310226</v>
          </cell>
          <cell r="O109">
            <v>110412.27098273096</v>
          </cell>
          <cell r="P109">
            <v>91052.791191621567</v>
          </cell>
          <cell r="Q109">
            <v>80342.472807822793</v>
          </cell>
          <cell r="R109">
            <v>52457.53770155082</v>
          </cell>
          <cell r="S109">
            <v>53846.5876613379</v>
          </cell>
          <cell r="T109">
            <v>134949.65507614898</v>
          </cell>
          <cell r="U109">
            <v>175009.5363774969</v>
          </cell>
          <cell r="V109">
            <v>158808.88854056079</v>
          </cell>
          <cell r="W109">
            <v>109148.87673387901</v>
          </cell>
          <cell r="X109">
            <v>57800.418992908992</v>
          </cell>
          <cell r="Y109">
            <v>75305.99580820222</v>
          </cell>
          <cell r="Z109">
            <v>108424.44917674531</v>
          </cell>
          <cell r="AA109">
            <v>110412.27098273096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TD Calc --&gt;"/>
      <sheetName val="YTD PROGRAM SUMMARY"/>
      <sheetName val="Forecast inputs"/>
      <sheetName val="Res Curves"/>
      <sheetName val="Biz Curves"/>
      <sheetName val="RES kWh ENTRY"/>
      <sheetName val="BIZ kWh ENTRY"/>
      <sheetName val="BIZ SUM"/>
      <sheetName val="1M - RES"/>
      <sheetName val="2M - SGS"/>
      <sheetName val="3M - LGS"/>
      <sheetName val="4M - SPS"/>
      <sheetName val="11M - LPS"/>
      <sheetName val="LI 1M - RES"/>
      <sheetName val="LI 2M - SGS"/>
      <sheetName val="LI 3M - LGS"/>
      <sheetName val="LI 4M - SPS"/>
      <sheetName val="LI 11M - LPS"/>
      <sheetName val="Res DRENE"/>
      <sheetName val="Biz DRE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O11">
            <v>1428442.4257725205</v>
          </cell>
        </row>
        <row r="93">
          <cell r="D93">
            <v>1945.7916676674281</v>
          </cell>
          <cell r="E93">
            <v>6784.6337326025514</v>
          </cell>
          <cell r="F93">
            <v>8605.8709910921934</v>
          </cell>
          <cell r="G93">
            <v>20565.937687375314</v>
          </cell>
          <cell r="H93">
            <v>117674.02350535196</v>
          </cell>
          <cell r="I93">
            <v>222624.86703445821</v>
          </cell>
          <cell r="J93">
            <v>285250.59480796597</v>
          </cell>
          <cell r="K93">
            <v>191103.74619795423</v>
          </cell>
          <cell r="L93">
            <v>80155.728218899749</v>
          </cell>
          <cell r="M93">
            <v>106204.81468148121</v>
          </cell>
          <cell r="N93">
            <v>178690.48301091127</v>
          </cell>
          <cell r="O93">
            <v>208835.93423676031</v>
          </cell>
        </row>
        <row r="96">
          <cell r="D96">
            <v>51.457040823807539</v>
          </cell>
          <cell r="E96">
            <v>377.27337363936442</v>
          </cell>
          <cell r="F96">
            <v>638.44072541466448</v>
          </cell>
          <cell r="G96">
            <v>1007.5824716775354</v>
          </cell>
          <cell r="H96">
            <v>4505.9611963211746</v>
          </cell>
          <cell r="I96">
            <v>7192.2430810563874</v>
          </cell>
          <cell r="J96">
            <v>8768.0763806830782</v>
          </cell>
          <cell r="K96">
            <v>6828.8625703325888</v>
          </cell>
          <cell r="L96">
            <v>3215.4768768416093</v>
          </cell>
          <cell r="M96">
            <v>6296.422377280147</v>
          </cell>
          <cell r="N96">
            <v>11724.356989935817</v>
          </cell>
          <cell r="O96">
            <v>12696.396933691711</v>
          </cell>
        </row>
        <row r="97">
          <cell r="D97">
            <v>0</v>
          </cell>
          <cell r="E97">
            <v>490.98249306822504</v>
          </cell>
          <cell r="F97">
            <v>1112.6988653058959</v>
          </cell>
          <cell r="G97">
            <v>1517.523706653385</v>
          </cell>
          <cell r="H97">
            <v>3286.9187648203988</v>
          </cell>
          <cell r="I97">
            <v>5806.5266141938018</v>
          </cell>
          <cell r="J97">
            <v>9325.3865458603759</v>
          </cell>
          <cell r="K97">
            <v>8651.0383449467736</v>
          </cell>
          <cell r="L97">
            <v>4485.289124077196</v>
          </cell>
          <cell r="M97">
            <v>5173.3694278489056</v>
          </cell>
          <cell r="N97">
            <v>7755.1138842812079</v>
          </cell>
          <cell r="O97">
            <v>8781.6789824739626</v>
          </cell>
        </row>
        <row r="98">
          <cell r="D98">
            <v>0</v>
          </cell>
          <cell r="E98">
            <v>363.72383044846839</v>
          </cell>
          <cell r="F98">
            <v>798.90561849081087</v>
          </cell>
          <cell r="G98">
            <v>6486.8095818210459</v>
          </cell>
          <cell r="H98">
            <v>54540.701183355828</v>
          </cell>
          <cell r="I98">
            <v>100414.70944465455</v>
          </cell>
          <cell r="J98">
            <v>134829.2794519875</v>
          </cell>
          <cell r="K98">
            <v>85684.631452366841</v>
          </cell>
          <cell r="L98">
            <v>27558.7034039912</v>
          </cell>
          <cell r="M98">
            <v>33854.721092092928</v>
          </cell>
          <cell r="N98">
            <v>51697.829813733188</v>
          </cell>
          <cell r="O98">
            <v>61107.090034920016</v>
          </cell>
        </row>
        <row r="99">
          <cell r="D99">
            <v>0</v>
          </cell>
          <cell r="E99">
            <v>1016.0293267727436</v>
          </cell>
          <cell r="F99">
            <v>2127.0843402042487</v>
          </cell>
          <cell r="G99">
            <v>3092.5876214161776</v>
          </cell>
          <cell r="H99">
            <v>12055.071308627619</v>
          </cell>
          <cell r="I99">
            <v>38796.463825392108</v>
          </cell>
          <cell r="J99">
            <v>60164.718980095997</v>
          </cell>
          <cell r="K99">
            <v>32139.804150042812</v>
          </cell>
          <cell r="L99">
            <v>11562.209785471552</v>
          </cell>
          <cell r="M99">
            <v>14422.981032039939</v>
          </cell>
          <cell r="N99">
            <v>24540.882188297222</v>
          </cell>
          <cell r="O99">
            <v>30594.704433609066</v>
          </cell>
        </row>
        <row r="100">
          <cell r="D100">
            <v>0</v>
          </cell>
          <cell r="E100">
            <v>29.589625073325458</v>
          </cell>
          <cell r="F100">
            <v>251.62472836844682</v>
          </cell>
          <cell r="G100">
            <v>1186.1463606465541</v>
          </cell>
          <cell r="H100">
            <v>7562.2145510803775</v>
          </cell>
          <cell r="I100">
            <v>8035.3024838408182</v>
          </cell>
          <cell r="J100">
            <v>8268.2466918908794</v>
          </cell>
          <cell r="K100">
            <v>3803.9178336102918</v>
          </cell>
          <cell r="L100">
            <v>286.23907011859137</v>
          </cell>
          <cell r="M100">
            <v>82.022601012827565</v>
          </cell>
          <cell r="N100">
            <v>47.529879041188615</v>
          </cell>
          <cell r="O100">
            <v>68.254185845583848</v>
          </cell>
        </row>
        <row r="109">
          <cell r="D109">
            <v>1894.3346268436205</v>
          </cell>
          <cell r="E109">
            <v>4507.0350836004236</v>
          </cell>
          <cell r="F109">
            <v>3677.1167133081267</v>
          </cell>
          <cell r="G109">
            <v>7275.2879451606132</v>
          </cell>
          <cell r="H109">
            <v>35723.156501146557</v>
          </cell>
          <cell r="I109">
            <v>62379.621585320521</v>
          </cell>
          <cell r="J109">
            <v>63894.886757448148</v>
          </cell>
          <cell r="K109">
            <v>53995.491846654913</v>
          </cell>
          <cell r="L109">
            <v>33047.809958399594</v>
          </cell>
          <cell r="M109">
            <v>46375.298151206473</v>
          </cell>
          <cell r="N109">
            <v>82924.770255622658</v>
          </cell>
          <cell r="O109">
            <v>95587.809666219982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94"/>
  <sheetViews>
    <sheetView tabSelected="1" zoomScale="80" zoomScaleNormal="80" workbookViewId="0">
      <pane xSplit="1" ySplit="8" topLeftCell="CS9" activePane="bottomRight" state="frozen"/>
      <selection pane="topRight" activeCell="B1" sqref="B1"/>
      <selection pane="bottomLeft" activeCell="A8" sqref="A8"/>
      <selection pane="bottomRight" activeCell="DD25" sqref="DD25"/>
    </sheetView>
  </sheetViews>
  <sheetFormatPr defaultRowHeight="15" x14ac:dyDescent="0.25"/>
  <cols>
    <col min="1" max="1" width="37.28515625" customWidth="1"/>
    <col min="2" max="62" width="13.7109375" customWidth="1"/>
    <col min="63" max="86" width="15.85546875" customWidth="1"/>
    <col min="87" max="101" width="13.7109375" customWidth="1"/>
    <col min="102" max="102" width="14.140625" style="2" bestFit="1" customWidth="1"/>
    <col min="103" max="103" width="3.5703125" style="2" customWidth="1"/>
    <col min="104" max="104" width="34.140625" customWidth="1"/>
    <col min="105" max="105" width="16.28515625" customWidth="1"/>
    <col min="106" max="106" width="3.42578125" customWidth="1"/>
    <col min="107" max="107" width="13.140625" customWidth="1"/>
    <col min="108" max="108" width="39.85546875" customWidth="1"/>
    <col min="109" max="109" width="21.140625" customWidth="1"/>
    <col min="110" max="110" width="11.42578125" customWidth="1"/>
    <col min="111" max="111" width="14.28515625" customWidth="1"/>
    <col min="112" max="115" width="11.42578125" customWidth="1"/>
  </cols>
  <sheetData>
    <row r="1" spans="1:202" ht="18.75" x14ac:dyDescent="0.3">
      <c r="A1" s="1" t="s">
        <v>3</v>
      </c>
    </row>
    <row r="2" spans="1:202" x14ac:dyDescent="0.25">
      <c r="A2" s="51" t="s">
        <v>45</v>
      </c>
    </row>
    <row r="4" spans="1:202" x14ac:dyDescent="0.25">
      <c r="AB4" s="35"/>
      <c r="AC4" s="75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H4" s="44" t="s">
        <v>17</v>
      </c>
      <c r="CI4" s="141" t="s">
        <v>18</v>
      </c>
      <c r="CK4" s="72"/>
      <c r="CL4" s="58" t="s">
        <v>62</v>
      </c>
      <c r="CM4" s="19"/>
    </row>
    <row r="5" spans="1:202" x14ac:dyDescent="0.25">
      <c r="A5" s="3" t="s">
        <v>28</v>
      </c>
      <c r="CH5" s="45"/>
      <c r="CK5" s="72"/>
    </row>
    <row r="6" spans="1:202" x14ac:dyDescent="0.25">
      <c r="A6" s="3" t="s">
        <v>61</v>
      </c>
      <c r="CH6" s="45"/>
      <c r="CK6" s="72"/>
      <c r="DE6" s="63" t="s">
        <v>24</v>
      </c>
    </row>
    <row r="7" spans="1:202" ht="5.45" customHeight="1" thickBot="1" x14ac:dyDescent="0.3">
      <c r="A7" s="3"/>
      <c r="AC7" s="76"/>
      <c r="AM7" s="76"/>
      <c r="CH7" s="45"/>
      <c r="CK7" s="72"/>
    </row>
    <row r="8" spans="1:202" s="3" customFormat="1" ht="15.75" thickBot="1" x14ac:dyDescent="0.3">
      <c r="A8" s="4" t="s">
        <v>0</v>
      </c>
      <c r="B8" s="18">
        <v>43374</v>
      </c>
      <c r="C8" s="18">
        <v>43405</v>
      </c>
      <c r="D8" s="18">
        <v>43435</v>
      </c>
      <c r="E8" s="18">
        <v>43466</v>
      </c>
      <c r="F8" s="18">
        <v>43497</v>
      </c>
      <c r="G8" s="18">
        <v>43525</v>
      </c>
      <c r="H8" s="18">
        <v>43556</v>
      </c>
      <c r="I8" s="18">
        <v>43586</v>
      </c>
      <c r="J8" s="18">
        <v>43617</v>
      </c>
      <c r="K8" s="18">
        <v>43647</v>
      </c>
      <c r="L8" s="18">
        <v>43678</v>
      </c>
      <c r="M8" s="18">
        <v>43709</v>
      </c>
      <c r="N8" s="18">
        <v>43739</v>
      </c>
      <c r="O8" s="18">
        <v>43770</v>
      </c>
      <c r="P8" s="18">
        <v>43800</v>
      </c>
      <c r="Q8" s="18">
        <v>43831</v>
      </c>
      <c r="R8" s="18">
        <v>43862</v>
      </c>
      <c r="S8" s="18">
        <v>43891</v>
      </c>
      <c r="T8" s="18">
        <v>43922</v>
      </c>
      <c r="U8" s="18">
        <v>43952</v>
      </c>
      <c r="V8" s="18">
        <v>43983</v>
      </c>
      <c r="W8" s="18">
        <v>44013</v>
      </c>
      <c r="X8" s="18">
        <v>44044</v>
      </c>
      <c r="Y8" s="18">
        <v>44075</v>
      </c>
      <c r="Z8" s="77">
        <v>44105</v>
      </c>
      <c r="AA8" s="18">
        <v>44136</v>
      </c>
      <c r="AB8" s="18">
        <v>44166</v>
      </c>
      <c r="AC8" s="77">
        <v>44197</v>
      </c>
      <c r="AD8" s="18">
        <v>44228</v>
      </c>
      <c r="AE8" s="18">
        <v>44256</v>
      </c>
      <c r="AF8" s="18">
        <v>44287</v>
      </c>
      <c r="AG8" s="18">
        <v>44317</v>
      </c>
      <c r="AH8" s="18">
        <v>44348</v>
      </c>
      <c r="AI8" s="18">
        <v>44378</v>
      </c>
      <c r="AJ8" s="18">
        <v>44409</v>
      </c>
      <c r="AK8" s="18">
        <v>44440</v>
      </c>
      <c r="AL8" s="77">
        <v>44470</v>
      </c>
      <c r="AM8" s="18">
        <v>44501</v>
      </c>
      <c r="AN8" s="18">
        <v>44531</v>
      </c>
      <c r="AO8" s="77">
        <v>44562</v>
      </c>
      <c r="AP8" s="18">
        <f>EDATE(AO8,1)</f>
        <v>44593</v>
      </c>
      <c r="AQ8" s="135">
        <f t="shared" ref="AQ8:BA8" si="0">EDATE(AP8,1)</f>
        <v>44621</v>
      </c>
      <c r="AR8" s="135">
        <f t="shared" si="0"/>
        <v>44652</v>
      </c>
      <c r="AS8" s="135">
        <f t="shared" si="0"/>
        <v>44682</v>
      </c>
      <c r="AT8" s="135">
        <f t="shared" si="0"/>
        <v>44713</v>
      </c>
      <c r="AU8" s="135">
        <f t="shared" si="0"/>
        <v>44743</v>
      </c>
      <c r="AV8" s="135">
        <f t="shared" si="0"/>
        <v>44774</v>
      </c>
      <c r="AW8" s="135">
        <f t="shared" si="0"/>
        <v>44805</v>
      </c>
      <c r="AX8" s="18">
        <f t="shared" si="0"/>
        <v>44835</v>
      </c>
      <c r="AY8" s="135">
        <f t="shared" si="0"/>
        <v>44866</v>
      </c>
      <c r="AZ8" s="135">
        <f t="shared" si="0"/>
        <v>44896</v>
      </c>
      <c r="BA8" s="18">
        <f t="shared" si="0"/>
        <v>44927</v>
      </c>
      <c r="BB8" s="135">
        <f t="shared" ref="BB8" si="1">EDATE(BA8,1)</f>
        <v>44958</v>
      </c>
      <c r="BC8" s="135">
        <f t="shared" ref="BC8" si="2">EDATE(BB8,1)</f>
        <v>44986</v>
      </c>
      <c r="BD8" s="135">
        <f t="shared" ref="BD8" si="3">EDATE(BC8,1)</f>
        <v>45017</v>
      </c>
      <c r="BE8" s="135">
        <f t="shared" ref="BE8" si="4">EDATE(BD8,1)</f>
        <v>45047</v>
      </c>
      <c r="BF8" s="135">
        <f t="shared" ref="BF8" si="5">EDATE(BE8,1)</f>
        <v>45078</v>
      </c>
      <c r="BG8" s="135">
        <f t="shared" ref="BG8" si="6">EDATE(BF8,1)</f>
        <v>45108</v>
      </c>
      <c r="BH8" s="135">
        <f t="shared" ref="BH8" si="7">EDATE(BG8,1)</f>
        <v>45139</v>
      </c>
      <c r="BI8" s="135">
        <f t="shared" ref="BI8" si="8">EDATE(BH8,1)</f>
        <v>45170</v>
      </c>
      <c r="BJ8" s="167">
        <f t="shared" ref="BJ8" si="9">EDATE(BI8,1)</f>
        <v>45200</v>
      </c>
      <c r="BK8" s="18">
        <f t="shared" ref="BK8" si="10">EDATE(BJ8,1)</f>
        <v>45231</v>
      </c>
      <c r="BL8" s="18">
        <f t="shared" ref="BL8" si="11">EDATE(BK8,1)</f>
        <v>45261</v>
      </c>
      <c r="BM8" s="18">
        <f t="shared" ref="BM8" si="12">EDATE(BL8,1)</f>
        <v>45292</v>
      </c>
      <c r="BN8" s="18">
        <f t="shared" ref="BN8" si="13">EDATE(BM8,1)</f>
        <v>45323</v>
      </c>
      <c r="BO8" s="18">
        <f t="shared" ref="BO8" si="14">EDATE(BN8,1)</f>
        <v>45352</v>
      </c>
      <c r="BP8" s="18">
        <f t="shared" ref="BP8" si="15">EDATE(BO8,1)</f>
        <v>45383</v>
      </c>
      <c r="BQ8" s="18">
        <f t="shared" ref="BQ8" si="16">EDATE(BP8,1)</f>
        <v>45413</v>
      </c>
      <c r="BR8" s="18">
        <f t="shared" ref="BR8" si="17">EDATE(BQ8,1)</f>
        <v>45444</v>
      </c>
      <c r="BS8" s="18">
        <f t="shared" ref="BS8" si="18">EDATE(BR8,1)</f>
        <v>45474</v>
      </c>
      <c r="BT8" s="18">
        <f t="shared" ref="BT8" si="19">EDATE(BS8,1)</f>
        <v>45505</v>
      </c>
      <c r="BU8" s="18">
        <f t="shared" ref="BU8" si="20">EDATE(BT8,1)</f>
        <v>45536</v>
      </c>
      <c r="BV8" s="18">
        <f t="shared" ref="BV8" si="21">EDATE(BU8,1)</f>
        <v>45566</v>
      </c>
      <c r="BW8" s="135">
        <f t="shared" ref="BW8" si="22">EDATE(BV8,1)</f>
        <v>45597</v>
      </c>
      <c r="BX8" s="18">
        <f t="shared" ref="BX8" si="23">EDATE(BW8,1)</f>
        <v>45627</v>
      </c>
      <c r="BY8" s="18">
        <f t="shared" ref="BY8" si="24">EDATE(BX8,1)</f>
        <v>45658</v>
      </c>
      <c r="BZ8" s="18">
        <f t="shared" ref="BZ8" si="25">EDATE(BY8,1)</f>
        <v>45689</v>
      </c>
      <c r="CA8" s="18">
        <f t="shared" ref="CA8" si="26">EDATE(BZ8,1)</f>
        <v>45717</v>
      </c>
      <c r="CB8" s="18">
        <f t="shared" ref="CB8" si="27">EDATE(CA8,1)</f>
        <v>45748</v>
      </c>
      <c r="CC8" s="18">
        <f t="shared" ref="CC8" si="28">EDATE(CB8,1)</f>
        <v>45778</v>
      </c>
      <c r="CD8" s="18">
        <f t="shared" ref="CD8" si="29">EDATE(CC8,1)</f>
        <v>45809</v>
      </c>
      <c r="CE8" s="18">
        <f t="shared" ref="CE8" si="30">EDATE(CD8,1)</f>
        <v>45839</v>
      </c>
      <c r="CF8" s="18">
        <f t="shared" ref="CF8" si="31">EDATE(CE8,1)</f>
        <v>45870</v>
      </c>
      <c r="CG8" s="18">
        <f t="shared" ref="CG8" si="32">EDATE(CF8,1)</f>
        <v>45901</v>
      </c>
      <c r="CH8" s="171">
        <f t="shared" ref="CH8" si="33">EDATE(CG8,1)</f>
        <v>45931</v>
      </c>
      <c r="CI8" s="135">
        <f t="shared" ref="CI8" si="34">EDATE(CH8,1)</f>
        <v>45962</v>
      </c>
      <c r="CJ8" s="135">
        <f t="shared" ref="CJ8" si="35">EDATE(CI8,1)</f>
        <v>45992</v>
      </c>
      <c r="CK8" s="142">
        <f t="shared" ref="CK8" si="36">EDATE(CJ8,1)</f>
        <v>46023</v>
      </c>
      <c r="CL8" s="21">
        <f t="shared" ref="CL8" si="37">EDATE(CK8,1)</f>
        <v>46054</v>
      </c>
      <c r="CM8" s="21">
        <f t="shared" ref="CM8" si="38">EDATE(CL8,1)</f>
        <v>46082</v>
      </c>
      <c r="CN8" s="21">
        <f t="shared" ref="CN8" si="39">EDATE(CM8,1)</f>
        <v>46113</v>
      </c>
      <c r="CO8" s="21">
        <f t="shared" ref="CO8" si="40">EDATE(CN8,1)</f>
        <v>46143</v>
      </c>
      <c r="CP8" s="21">
        <f t="shared" ref="CP8" si="41">EDATE(CO8,1)</f>
        <v>46174</v>
      </c>
      <c r="CQ8" s="21">
        <f t="shared" ref="CQ8" si="42">EDATE(CP8,1)</f>
        <v>46204</v>
      </c>
      <c r="CR8" s="21">
        <f t="shared" ref="CR8" si="43">EDATE(CQ8,1)</f>
        <v>46235</v>
      </c>
      <c r="CS8" s="21">
        <f t="shared" ref="CS8" si="44">EDATE(CR8,1)</f>
        <v>46266</v>
      </c>
      <c r="CT8" s="21">
        <f t="shared" ref="CT8" si="45">EDATE(CS8,1)</f>
        <v>46296</v>
      </c>
      <c r="CU8" s="21">
        <f t="shared" ref="CU8" si="46">EDATE(CT8,1)</f>
        <v>46327</v>
      </c>
      <c r="CV8" s="21">
        <f t="shared" ref="CV8" si="47">EDATE(CU8,1)</f>
        <v>46357</v>
      </c>
      <c r="CW8" s="21">
        <f t="shared" ref="CW8" si="48">EDATE(CV8,1)</f>
        <v>46388</v>
      </c>
      <c r="CX8" s="5" t="s">
        <v>1</v>
      </c>
      <c r="CY8" s="5"/>
      <c r="DC8" s="5"/>
      <c r="DD8" s="5"/>
      <c r="DE8" s="17" t="s">
        <v>69</v>
      </c>
      <c r="DG8" s="5"/>
    </row>
    <row r="9" spans="1:202" s="9" customFormat="1" x14ac:dyDescent="0.25">
      <c r="A9" s="31" t="s">
        <v>40</v>
      </c>
      <c r="B9" s="6"/>
      <c r="C9" s="6"/>
      <c r="D9" s="6"/>
      <c r="E9" s="6"/>
      <c r="F9" s="50"/>
      <c r="G9" s="208">
        <v>0.71203150918887492</v>
      </c>
      <c r="H9" s="208">
        <v>4695.4207688607357</v>
      </c>
      <c r="I9" s="208">
        <v>39935.570121927383</v>
      </c>
      <c r="J9" s="208">
        <v>291676.37356246018</v>
      </c>
      <c r="K9" s="208">
        <v>544866.33457860793</v>
      </c>
      <c r="L9" s="208">
        <v>663040.9475663905</v>
      </c>
      <c r="M9" s="208">
        <v>547744.67638274853</v>
      </c>
      <c r="N9" s="208">
        <v>270067.89072131994</v>
      </c>
      <c r="O9" s="208">
        <v>449448.83291898988</v>
      </c>
      <c r="P9" s="208">
        <v>672384.11562352569</v>
      </c>
      <c r="Q9" s="208">
        <v>860299.05315340089</v>
      </c>
      <c r="R9" s="208">
        <v>921069.68539476907</v>
      </c>
      <c r="S9" s="208">
        <v>727242.36549864151</v>
      </c>
      <c r="T9" s="208">
        <v>330495.27100759087</v>
      </c>
      <c r="U9" s="208">
        <v>448514.38010054693</v>
      </c>
      <c r="V9" s="208">
        <v>1166466.8526526121</v>
      </c>
      <c r="W9" s="208">
        <v>1596902.1714481555</v>
      </c>
      <c r="X9" s="208">
        <v>1748272.4117888496</v>
      </c>
      <c r="Y9" s="208">
        <v>1519471.01623757</v>
      </c>
      <c r="Z9" s="208">
        <v>764880.45368540613</v>
      </c>
      <c r="AA9" s="208">
        <v>908807.65228987066</v>
      </c>
      <c r="AB9" s="208">
        <v>1120062.856555779</v>
      </c>
      <c r="AC9" s="208">
        <v>1377220.6643166305</v>
      </c>
      <c r="AD9" s="208">
        <v>1195166.5723548159</v>
      </c>
      <c r="AE9" s="208">
        <v>1300632.3993987509</v>
      </c>
      <c r="AF9" s="208">
        <v>1205822.8207733985</v>
      </c>
      <c r="AG9" s="208">
        <v>1472551.2785682736</v>
      </c>
      <c r="AH9" s="208">
        <v>3602609.9103061217</v>
      </c>
      <c r="AI9" s="208">
        <v>4524979.9029475963</v>
      </c>
      <c r="AJ9" s="208">
        <v>4557691.9623519126</v>
      </c>
      <c r="AK9" s="208">
        <v>3395133.6257571932</v>
      </c>
      <c r="AL9" s="208">
        <v>1618999.5517252118</v>
      </c>
      <c r="AM9" s="208">
        <v>1693340.1593012405</v>
      </c>
      <c r="AN9" s="208">
        <v>2043834.5150522969</v>
      </c>
      <c r="AO9" s="208">
        <v>2546894.0685010902</v>
      </c>
      <c r="AP9" s="208">
        <v>2089616.4766016018</v>
      </c>
      <c r="AQ9" s="208">
        <v>912247.85076541675</v>
      </c>
      <c r="AR9" s="208">
        <v>846334.21711913729</v>
      </c>
      <c r="AS9" s="208">
        <v>1066637.678205363</v>
      </c>
      <c r="AT9" s="208">
        <v>2863352.6421243409</v>
      </c>
      <c r="AU9" s="208">
        <v>3675557.523710967</v>
      </c>
      <c r="AV9" s="208">
        <v>3342039.9312423691</v>
      </c>
      <c r="AW9" s="208">
        <v>2373846.5851787962</v>
      </c>
      <c r="AX9" s="208">
        <v>1051178.3111241481</v>
      </c>
      <c r="AY9" s="208">
        <v>1105092.1759465141</v>
      </c>
      <c r="AZ9" s="208">
        <v>1381965.5186848878</v>
      </c>
      <c r="BA9" s="208">
        <v>1700717.7639811411</v>
      </c>
      <c r="BB9" s="208">
        <v>1356926.8590753335</v>
      </c>
      <c r="BC9" s="208">
        <v>1353802.1905861669</v>
      </c>
      <c r="BD9" s="208">
        <v>1239676.1204544338</v>
      </c>
      <c r="BE9" s="208">
        <v>1628086.4160208032</v>
      </c>
      <c r="BF9" s="208">
        <v>4511630.5078466395</v>
      </c>
      <c r="BG9" s="208">
        <v>1051039.3753533266</v>
      </c>
      <c r="BH9" s="208">
        <v>1133487.8662933947</v>
      </c>
      <c r="BI9" s="208">
        <v>808760.63763167639</v>
      </c>
      <c r="BJ9" s="208">
        <v>375458.03446689073</v>
      </c>
      <c r="BK9" s="208">
        <v>426692.32957000914</v>
      </c>
      <c r="BL9" s="208">
        <v>579421.78363716719</v>
      </c>
      <c r="BM9" s="208">
        <v>801605.52584873384</v>
      </c>
      <c r="BN9" s="208">
        <v>596790.15800777823</v>
      </c>
      <c r="BO9" s="208">
        <v>601738.66705846821</v>
      </c>
      <c r="BP9" s="208">
        <v>554067.14924048469</v>
      </c>
      <c r="BQ9" s="208">
        <v>754375.92963655689</v>
      </c>
      <c r="BR9" s="208">
        <v>2025351.8248758968</v>
      </c>
      <c r="BS9" s="208">
        <v>2625386.5745604574</v>
      </c>
      <c r="BT9" s="208">
        <v>2540999.4109809548</v>
      </c>
      <c r="BU9" s="208">
        <v>1733783.3413791929</v>
      </c>
      <c r="BV9" s="208">
        <v>755529.95697051473</v>
      </c>
      <c r="BW9" s="210">
        <v>800386.7883500997</v>
      </c>
      <c r="BX9" s="208">
        <v>1026238.810692295</v>
      </c>
      <c r="BY9" s="208">
        <v>1231550.2114614553</v>
      </c>
      <c r="BZ9" s="208">
        <v>965580.38748209178</v>
      </c>
      <c r="CA9" s="208">
        <v>943950.69423399284</v>
      </c>
      <c r="CB9" s="208">
        <v>832657.91061831987</v>
      </c>
      <c r="CC9" s="208">
        <v>1073282.4949379705</v>
      </c>
      <c r="CD9" s="208">
        <v>275621.41704727127</v>
      </c>
      <c r="CE9" s="208">
        <v>346705.76946718805</v>
      </c>
      <c r="CF9" s="208">
        <v>320216.89179785782</v>
      </c>
      <c r="CG9" s="208">
        <v>203766.77594898478</v>
      </c>
      <c r="CH9" s="209">
        <v>87613.126650978345</v>
      </c>
      <c r="CI9" s="210"/>
      <c r="CJ9" s="208"/>
      <c r="CK9" s="211"/>
      <c r="CL9" s="210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80">
        <f>SUM(B9:CW9)</f>
        <v>104101991.08831213</v>
      </c>
      <c r="CY9" s="29"/>
      <c r="CZ9" s="5" t="s">
        <v>20</v>
      </c>
      <c r="DA9" s="3"/>
      <c r="DB9" s="30"/>
      <c r="DC9" s="30"/>
      <c r="DD9" s="304" t="s">
        <v>77</v>
      </c>
      <c r="DE9" s="6">
        <f>SUM(CL9:CW9)</f>
        <v>0</v>
      </c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</row>
    <row r="10" spans="1:202" s="16" customFormat="1" x14ac:dyDescent="0.25">
      <c r="A10" s="22" t="s">
        <v>9</v>
      </c>
      <c r="B10" s="23"/>
      <c r="C10" s="23"/>
      <c r="D10" s="23"/>
      <c r="E10" s="23"/>
      <c r="F10" s="23"/>
      <c r="G10" s="212">
        <v>0</v>
      </c>
      <c r="H10" s="212">
        <v>3542.7066619947968</v>
      </c>
      <c r="I10" s="212">
        <v>26593.748856903429</v>
      </c>
      <c r="J10" s="212">
        <v>243363.92907678595</v>
      </c>
      <c r="K10" s="212">
        <v>441129.8099540461</v>
      </c>
      <c r="L10" s="212">
        <v>537485.07750592032</v>
      </c>
      <c r="M10" s="212">
        <v>373819.34593685856</v>
      </c>
      <c r="N10" s="212">
        <v>137025.9400139912</v>
      </c>
      <c r="O10" s="212">
        <v>273299.25349150668</v>
      </c>
      <c r="P10" s="212">
        <v>463174.404168193</v>
      </c>
      <c r="Q10" s="212">
        <v>531472.97269952018</v>
      </c>
      <c r="R10" s="212">
        <v>666836.61937977653</v>
      </c>
      <c r="S10" s="212">
        <v>454713.40903503355</v>
      </c>
      <c r="T10" s="212">
        <v>209553.48167778365</v>
      </c>
      <c r="U10" s="212">
        <v>235085.44029895589</v>
      </c>
      <c r="V10" s="212">
        <v>734760.62978666462</v>
      </c>
      <c r="W10" s="212">
        <v>1003556.2831860054</v>
      </c>
      <c r="X10" s="212">
        <v>1196200.4042900102</v>
      </c>
      <c r="Y10" s="212">
        <v>1010150.8980212705</v>
      </c>
      <c r="Z10" s="212">
        <v>444243.3950046096</v>
      </c>
      <c r="AA10" s="212">
        <v>590722.64033336937</v>
      </c>
      <c r="AB10" s="212">
        <v>739064.45472672023</v>
      </c>
      <c r="AC10" s="212">
        <v>760226.35555802099</v>
      </c>
      <c r="AD10" s="212">
        <v>734885.09801949374</v>
      </c>
      <c r="AE10" s="212">
        <v>790050.52627510764</v>
      </c>
      <c r="AF10" s="212">
        <v>712591.15803163499</v>
      </c>
      <c r="AG10" s="212">
        <v>788005.60592493415</v>
      </c>
      <c r="AH10" s="212">
        <v>2172782.5520650391</v>
      </c>
      <c r="AI10" s="212">
        <v>2655713.1081700679</v>
      </c>
      <c r="AJ10" s="212">
        <v>2764862.6405028403</v>
      </c>
      <c r="AK10" s="212">
        <v>2093407.6803619489</v>
      </c>
      <c r="AL10" s="212">
        <v>860529.3097284846</v>
      </c>
      <c r="AM10" s="212">
        <v>981461.85882917792</v>
      </c>
      <c r="AN10" s="212">
        <v>1203203.2163009197</v>
      </c>
      <c r="AO10" s="212">
        <v>1371395.0052714273</v>
      </c>
      <c r="AP10" s="212">
        <v>1187045.9499182627</v>
      </c>
      <c r="AQ10" s="212">
        <v>442726.9085614942</v>
      </c>
      <c r="AR10" s="212">
        <v>394740.24836762995</v>
      </c>
      <c r="AS10" s="212">
        <v>444427.68705686927</v>
      </c>
      <c r="AT10" s="212">
        <v>1411496.7289061919</v>
      </c>
      <c r="AU10" s="212">
        <v>1794317.4913307615</v>
      </c>
      <c r="AV10" s="212">
        <v>1725059.9569640458</v>
      </c>
      <c r="AW10" s="212">
        <v>1180653.1439791694</v>
      </c>
      <c r="AX10" s="212">
        <v>422803.37846041471</v>
      </c>
      <c r="AY10" s="212">
        <v>479921.73548690975</v>
      </c>
      <c r="AZ10" s="212">
        <v>606110.73515086621</v>
      </c>
      <c r="BA10" s="212">
        <v>642953.3740484342</v>
      </c>
      <c r="BB10" s="212">
        <v>553693.13256213069</v>
      </c>
      <c r="BC10" s="212">
        <v>529652.53078147769</v>
      </c>
      <c r="BD10" s="212">
        <v>445884.63840965182</v>
      </c>
      <c r="BE10" s="212">
        <v>534466.72974010557</v>
      </c>
      <c r="BF10" s="212">
        <v>1935258.7858130932</v>
      </c>
      <c r="BG10" s="212">
        <v>262400.13793873042</v>
      </c>
      <c r="BH10" s="212">
        <v>343210.93077355623</v>
      </c>
      <c r="BI10" s="212">
        <v>196084.39263684303</v>
      </c>
      <c r="BJ10" s="212">
        <v>47168.093592233956</v>
      </c>
      <c r="BK10" s="212">
        <v>77022.190419249237</v>
      </c>
      <c r="BL10" s="212">
        <v>143605.50980502367</v>
      </c>
      <c r="BM10" s="212">
        <v>175279.80121040344</v>
      </c>
      <c r="BN10" s="212">
        <v>141093.20038437843</v>
      </c>
      <c r="BO10" s="212">
        <v>117314.74415306747</v>
      </c>
      <c r="BP10" s="212">
        <v>80448.968517124653</v>
      </c>
      <c r="BQ10" s="212">
        <v>125952.04617951065</v>
      </c>
      <c r="BR10" s="212">
        <v>579211.9103250429</v>
      </c>
      <c r="BS10" s="212">
        <v>832900.24593169987</v>
      </c>
      <c r="BT10" s="212">
        <v>850686.77720441669</v>
      </c>
      <c r="BU10" s="212">
        <v>449901.37104590982</v>
      </c>
      <c r="BV10" s="212">
        <v>99237.22831056267</v>
      </c>
      <c r="BW10" s="228">
        <v>158802.03928291053</v>
      </c>
      <c r="BX10" s="213">
        <v>272546.54674580693</v>
      </c>
      <c r="BY10" s="213">
        <v>306561.71710991859</v>
      </c>
      <c r="BZ10" s="213">
        <v>247258.37828180194</v>
      </c>
      <c r="CA10" s="213">
        <v>194360.12245827168</v>
      </c>
      <c r="CB10" s="213">
        <v>120723.96303745359</v>
      </c>
      <c r="CC10" s="213">
        <v>162531.21169597656</v>
      </c>
      <c r="CD10" s="213">
        <v>61054.915652282536</v>
      </c>
      <c r="CE10" s="213">
        <v>173661.26201166213</v>
      </c>
      <c r="CF10" s="213">
        <v>164937.44622963667</v>
      </c>
      <c r="CG10" s="213">
        <v>77892.911100380123</v>
      </c>
      <c r="CH10" s="271">
        <v>9054.2059805840254</v>
      </c>
      <c r="CI10" s="214"/>
      <c r="CJ10" s="215"/>
      <c r="CK10" s="216"/>
      <c r="CL10" s="214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80"/>
      <c r="CY10" s="80"/>
      <c r="CZ10" s="2" t="s">
        <v>51</v>
      </c>
      <c r="DA10" s="13">
        <f>'[1]Revised Summary'!$BK$11</f>
        <v>14090948.452100439</v>
      </c>
      <c r="DB10" s="30"/>
      <c r="DC10" s="30"/>
      <c r="DD10" s="304"/>
      <c r="DE10" s="23">
        <f t="shared" ref="DE10:DE15" si="49">SUM(CL10:CW10)</f>
        <v>0</v>
      </c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</row>
    <row r="11" spans="1:202" s="16" customFormat="1" x14ac:dyDescent="0.25">
      <c r="A11" s="22" t="s">
        <v>10</v>
      </c>
      <c r="B11" s="23"/>
      <c r="C11" s="23"/>
      <c r="D11" s="23"/>
      <c r="E11" s="23"/>
      <c r="F11" s="23"/>
      <c r="G11" s="212">
        <v>0.34412602678174997</v>
      </c>
      <c r="H11" s="212">
        <v>593.85341007321881</v>
      </c>
      <c r="I11" s="212">
        <v>8368.5225960071712</v>
      </c>
      <c r="J11" s="212">
        <v>23641.814181406706</v>
      </c>
      <c r="K11" s="212">
        <v>47663.861231335664</v>
      </c>
      <c r="L11" s="212">
        <v>53281.675633138075</v>
      </c>
      <c r="M11" s="212">
        <v>71676.428272669378</v>
      </c>
      <c r="N11" s="212">
        <v>61749.996111268818</v>
      </c>
      <c r="O11" s="212">
        <v>64301.78087974526</v>
      </c>
      <c r="P11" s="212">
        <v>80879.653386032383</v>
      </c>
      <c r="Q11" s="212">
        <v>111135.9811537732</v>
      </c>
      <c r="R11" s="212">
        <v>85954.403865189641</v>
      </c>
      <c r="S11" s="212">
        <v>101665.26307113573</v>
      </c>
      <c r="T11" s="212">
        <v>43704.587072193855</v>
      </c>
      <c r="U11" s="212">
        <v>71459.375872766483</v>
      </c>
      <c r="V11" s="212">
        <v>97753.498167764628</v>
      </c>
      <c r="W11" s="212">
        <v>141015.1486218411</v>
      </c>
      <c r="X11" s="212">
        <v>108492.50331897987</v>
      </c>
      <c r="Y11" s="212">
        <v>121638.55281044007</v>
      </c>
      <c r="Z11" s="212">
        <v>99508.113558219979</v>
      </c>
      <c r="AA11" s="212">
        <v>93848.281650386052</v>
      </c>
      <c r="AB11" s="212">
        <v>110179.05255875806</v>
      </c>
      <c r="AC11" s="212">
        <v>189905.1953110029</v>
      </c>
      <c r="AD11" s="212">
        <v>137153.48131497181</v>
      </c>
      <c r="AE11" s="212">
        <v>159323.21702728886</v>
      </c>
      <c r="AF11" s="212">
        <v>162609.78061144357</v>
      </c>
      <c r="AG11" s="212">
        <v>219080.05774471955</v>
      </c>
      <c r="AH11" s="212">
        <v>320938.11460895883</v>
      </c>
      <c r="AI11" s="212">
        <v>433498.69397499831</v>
      </c>
      <c r="AJ11" s="212">
        <v>374926.40798967611</v>
      </c>
      <c r="AK11" s="212">
        <v>324413.71329922695</v>
      </c>
      <c r="AL11" s="212">
        <v>240653.64655007282</v>
      </c>
      <c r="AM11" s="212">
        <v>212821.10111611104</v>
      </c>
      <c r="AN11" s="212">
        <v>237800.65090143587</v>
      </c>
      <c r="AO11" s="212">
        <v>308330.26708983164</v>
      </c>
      <c r="AP11" s="212">
        <v>235466.43282882962</v>
      </c>
      <c r="AQ11" s="212">
        <v>95431.089405592531</v>
      </c>
      <c r="AR11" s="212">
        <v>123229.53478879109</v>
      </c>
      <c r="AS11" s="212">
        <v>187141.99566382077</v>
      </c>
      <c r="AT11" s="212">
        <v>251239.36356647499</v>
      </c>
      <c r="AU11" s="212">
        <v>338954.98695240729</v>
      </c>
      <c r="AV11" s="212">
        <v>277707.59700077679</v>
      </c>
      <c r="AW11" s="212">
        <v>275931.14634561911</v>
      </c>
      <c r="AX11" s="212">
        <v>169201.26599771157</v>
      </c>
      <c r="AY11" s="212">
        <v>140301.6171365818</v>
      </c>
      <c r="AZ11" s="212">
        <v>153011.25119291805</v>
      </c>
      <c r="BA11" s="212">
        <v>214829.83458737377</v>
      </c>
      <c r="BB11" s="212">
        <v>154543.28055080492</v>
      </c>
      <c r="BC11" s="212">
        <v>176554.28895668872</v>
      </c>
      <c r="BD11" s="212">
        <v>197186.77753549907</v>
      </c>
      <c r="BE11" s="212">
        <v>269795.15392936859</v>
      </c>
      <c r="BF11" s="212">
        <v>348913.57126938924</v>
      </c>
      <c r="BG11" s="212">
        <v>122750.78765051626</v>
      </c>
      <c r="BH11" s="212">
        <v>107939.99784592353</v>
      </c>
      <c r="BI11" s="212">
        <v>102567.77023728937</v>
      </c>
      <c r="BJ11" s="212">
        <v>76751.691322462633</v>
      </c>
      <c r="BK11" s="212">
        <v>77791.418342143297</v>
      </c>
      <c r="BL11" s="212">
        <v>92721.026401594281</v>
      </c>
      <c r="BM11" s="212">
        <v>140361.9762325082</v>
      </c>
      <c r="BN11" s="212">
        <v>96137.866894440725</v>
      </c>
      <c r="BO11" s="212">
        <v>109415.86891996861</v>
      </c>
      <c r="BP11" s="212">
        <v>122269.75169319287</v>
      </c>
      <c r="BQ11" s="212">
        <v>165989.49032710493</v>
      </c>
      <c r="BR11" s="212">
        <v>238159.77568537928</v>
      </c>
      <c r="BS11" s="212">
        <v>314037.22969015129</v>
      </c>
      <c r="BT11" s="212">
        <v>270338.52973659709</v>
      </c>
      <c r="BU11" s="212">
        <v>234417.42014543898</v>
      </c>
      <c r="BV11" s="212">
        <v>154844.4152282197</v>
      </c>
      <c r="BW11" s="228">
        <v>138717.54423821718</v>
      </c>
      <c r="BX11" s="213">
        <v>153652.88842218556</v>
      </c>
      <c r="BY11" s="213">
        <v>205409.09083076194</v>
      </c>
      <c r="BZ11" s="213">
        <v>145830.50678258017</v>
      </c>
      <c r="CA11" s="213">
        <v>161351.58783326671</v>
      </c>
      <c r="CB11" s="213">
        <v>175604.62536831014</v>
      </c>
      <c r="CC11" s="213">
        <v>231903.90970137157</v>
      </c>
      <c r="CD11" s="213">
        <v>57872.648209175095</v>
      </c>
      <c r="CE11" s="213">
        <v>60314.805630048737</v>
      </c>
      <c r="CF11" s="213">
        <v>51459.296506755054</v>
      </c>
      <c r="CG11" s="213">
        <v>41489.691717462614</v>
      </c>
      <c r="CH11" s="271">
        <v>26948.551734866574</v>
      </c>
      <c r="CI11" s="214"/>
      <c r="CJ11" s="215"/>
      <c r="CK11" s="216"/>
      <c r="CL11" s="214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9"/>
      <c r="CY11" s="29"/>
      <c r="CZ11" s="29" t="s">
        <v>50</v>
      </c>
      <c r="DA11" s="29">
        <f>'[2]Revised Summary'!$AY$11</f>
        <v>25155889.244022183</v>
      </c>
      <c r="DB11" s="30"/>
      <c r="DC11" s="30"/>
      <c r="DD11" s="5"/>
      <c r="DE11" s="23">
        <f t="shared" si="49"/>
        <v>0</v>
      </c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</row>
    <row r="12" spans="1:202" s="16" customFormat="1" x14ac:dyDescent="0.25">
      <c r="A12" s="22" t="s">
        <v>11</v>
      </c>
      <c r="B12" s="23"/>
      <c r="C12" s="23"/>
      <c r="D12" s="23"/>
      <c r="E12" s="23"/>
      <c r="F12" s="23"/>
      <c r="G12" s="212">
        <v>0.36790548240712501</v>
      </c>
      <c r="H12" s="212">
        <v>549.3842450882164</v>
      </c>
      <c r="I12" s="212">
        <v>3822.5375931394819</v>
      </c>
      <c r="J12" s="212">
        <v>16781.332362054229</v>
      </c>
      <c r="K12" s="212">
        <v>40077.718380542559</v>
      </c>
      <c r="L12" s="212">
        <v>53768.83317517324</v>
      </c>
      <c r="M12" s="212">
        <v>78944.93348619208</v>
      </c>
      <c r="N12" s="212">
        <v>55926.350991116371</v>
      </c>
      <c r="O12" s="212">
        <v>83880.449084735184</v>
      </c>
      <c r="P12" s="212">
        <v>99281.072172543674</v>
      </c>
      <c r="Q12" s="212">
        <v>148279.90203829214</v>
      </c>
      <c r="R12" s="212">
        <v>118392.65769132716</v>
      </c>
      <c r="S12" s="212">
        <v>119186.78334495833</v>
      </c>
      <c r="T12" s="212">
        <v>45565.551720377523</v>
      </c>
      <c r="U12" s="212">
        <v>81136.967569354689</v>
      </c>
      <c r="V12" s="212">
        <v>183295.85838448966</v>
      </c>
      <c r="W12" s="212">
        <v>257259.11349060107</v>
      </c>
      <c r="X12" s="212">
        <v>236757.62294599204</v>
      </c>
      <c r="Y12" s="212">
        <v>216017.06686391006</v>
      </c>
      <c r="Z12" s="212">
        <v>134334.55217090389</v>
      </c>
      <c r="AA12" s="212">
        <v>129332.01012655394</v>
      </c>
      <c r="AB12" s="212">
        <v>157922.3659402621</v>
      </c>
      <c r="AC12" s="212">
        <v>270666.33827841002</v>
      </c>
      <c r="AD12" s="212">
        <v>198834.36725015193</v>
      </c>
      <c r="AE12" s="212">
        <v>219482.47434197739</v>
      </c>
      <c r="AF12" s="212">
        <v>208737.50455393642</v>
      </c>
      <c r="AG12" s="212">
        <v>301225.84166622115</v>
      </c>
      <c r="AH12" s="212">
        <v>684145.42895782785</v>
      </c>
      <c r="AI12" s="212">
        <v>917659.32139833691</v>
      </c>
      <c r="AJ12" s="212">
        <v>901807.73008037545</v>
      </c>
      <c r="AK12" s="212">
        <v>630298.83245725092</v>
      </c>
      <c r="AL12" s="212">
        <v>337030.02955732867</v>
      </c>
      <c r="AM12" s="212">
        <v>322004.32534062304</v>
      </c>
      <c r="AN12" s="212">
        <v>392891.60609848052</v>
      </c>
      <c r="AO12" s="212">
        <v>599832.39393610973</v>
      </c>
      <c r="AP12" s="212">
        <v>453055.57220833749</v>
      </c>
      <c r="AQ12" s="212">
        <v>277920.43698708341</v>
      </c>
      <c r="AR12" s="212">
        <v>244050.33216398209</v>
      </c>
      <c r="AS12" s="212">
        <v>327746.93017519452</v>
      </c>
      <c r="AT12" s="212">
        <v>891956.50044952147</v>
      </c>
      <c r="AU12" s="212">
        <v>1113855.8695650622</v>
      </c>
      <c r="AV12" s="212">
        <v>959106.99888556264</v>
      </c>
      <c r="AW12" s="212">
        <v>645737.53209456243</v>
      </c>
      <c r="AX12" s="212">
        <v>328956.22586071491</v>
      </c>
      <c r="AY12" s="212">
        <v>347086.13893463276</v>
      </c>
      <c r="AZ12" s="212">
        <v>440459.06744974852</v>
      </c>
      <c r="BA12" s="212">
        <v>590239.9734992478</v>
      </c>
      <c r="BB12" s="212">
        <v>453536.02234676294</v>
      </c>
      <c r="BC12" s="212">
        <v>454844.71546864137</v>
      </c>
      <c r="BD12" s="212">
        <v>416666.69450271688</v>
      </c>
      <c r="BE12" s="212">
        <v>571603.43783871457</v>
      </c>
      <c r="BF12" s="212">
        <v>1483959.207206985</v>
      </c>
      <c r="BG12" s="212">
        <v>368791.15635281056</v>
      </c>
      <c r="BH12" s="212">
        <v>367814.00473385304</v>
      </c>
      <c r="BI12" s="212">
        <v>278840.28362636641</v>
      </c>
      <c r="BJ12" s="212">
        <v>149921.71366740763</v>
      </c>
      <c r="BK12" s="212">
        <v>157732.86269990355</v>
      </c>
      <c r="BL12" s="212">
        <v>193523.33512783051</v>
      </c>
      <c r="BM12" s="212">
        <v>273314.15854696929</v>
      </c>
      <c r="BN12" s="212">
        <v>202487.37521089986</v>
      </c>
      <c r="BO12" s="212">
        <v>212406.70178601518</v>
      </c>
      <c r="BP12" s="212">
        <v>193564.77171407267</v>
      </c>
      <c r="BQ12" s="212">
        <v>253453.50084989518</v>
      </c>
      <c r="BR12" s="212">
        <v>619341.00828509405</v>
      </c>
      <c r="BS12" s="212">
        <v>761104.7359421663</v>
      </c>
      <c r="BT12" s="212">
        <v>722425.74611830711</v>
      </c>
      <c r="BU12" s="212">
        <v>529990.8243461661</v>
      </c>
      <c r="BV12" s="212">
        <v>257897.68879860267</v>
      </c>
      <c r="BW12" s="228">
        <v>247959.85397308692</v>
      </c>
      <c r="BX12" s="213">
        <v>290754.4529607743</v>
      </c>
      <c r="BY12" s="213">
        <v>355339.29657875374</v>
      </c>
      <c r="BZ12" s="213">
        <v>280864.57034553215</v>
      </c>
      <c r="CA12" s="213">
        <v>294132.80045966431</v>
      </c>
      <c r="CB12" s="213">
        <v>266474.36385888234</v>
      </c>
      <c r="CC12" s="213">
        <v>344866.05199636519</v>
      </c>
      <c r="CD12" s="213">
        <v>77764.468054182827</v>
      </c>
      <c r="CE12" s="213">
        <v>97690.21998943761</v>
      </c>
      <c r="CF12" s="213">
        <v>89918.568531382829</v>
      </c>
      <c r="CG12" s="213">
        <v>59792.365671668202</v>
      </c>
      <c r="CH12" s="271">
        <v>27303.954066559672</v>
      </c>
      <c r="CI12" s="214"/>
      <c r="CJ12" s="215"/>
      <c r="CK12" s="216"/>
      <c r="CL12" s="214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9"/>
      <c r="CY12" s="29"/>
      <c r="CZ12" s="29" t="s">
        <v>49</v>
      </c>
      <c r="DA12" s="29">
        <f>'[3]Revised Summary'!$AY$11</f>
        <v>30297403.224354014</v>
      </c>
      <c r="DB12" s="30"/>
      <c r="DC12" s="30"/>
      <c r="DD12" s="305" t="s">
        <v>35</v>
      </c>
      <c r="DE12" s="23">
        <f t="shared" si="49"/>
        <v>0</v>
      </c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</row>
    <row r="13" spans="1:202" s="16" customFormat="1" ht="14.45" customHeight="1" x14ac:dyDescent="0.25">
      <c r="A13" s="22" t="s">
        <v>12</v>
      </c>
      <c r="B13" s="23"/>
      <c r="C13" s="23"/>
      <c r="D13" s="23"/>
      <c r="E13" s="23"/>
      <c r="F13" s="23"/>
      <c r="G13" s="212">
        <v>0</v>
      </c>
      <c r="H13" s="212">
        <v>9.4764517045030008</v>
      </c>
      <c r="I13" s="212">
        <v>992.38480063141662</v>
      </c>
      <c r="J13" s="212">
        <v>7292.1248374502911</v>
      </c>
      <c r="K13" s="212">
        <v>15994.94501268368</v>
      </c>
      <c r="L13" s="212">
        <v>17164.241699319093</v>
      </c>
      <c r="M13" s="212">
        <v>20320.430103720311</v>
      </c>
      <c r="N13" s="212">
        <v>13070.873255390616</v>
      </c>
      <c r="O13" s="212">
        <v>20231.253087994788</v>
      </c>
      <c r="P13" s="212">
        <v>17598.692062585586</v>
      </c>
      <c r="Q13" s="212">
        <v>38937.79226598228</v>
      </c>
      <c r="R13" s="212">
        <v>27592.203926662129</v>
      </c>
      <c r="S13" s="212">
        <v>30486.6083612293</v>
      </c>
      <c r="T13" s="212">
        <v>20357.95825841499</v>
      </c>
      <c r="U13" s="212">
        <v>40286.379846393131</v>
      </c>
      <c r="V13" s="212">
        <v>90357.200169900665</v>
      </c>
      <c r="W13" s="212">
        <v>120607.08647786122</v>
      </c>
      <c r="X13" s="212">
        <v>117746.82574398903</v>
      </c>
      <c r="Y13" s="212">
        <v>90042.714549710974</v>
      </c>
      <c r="Z13" s="212">
        <v>48103.20895122306</v>
      </c>
      <c r="AA13" s="212">
        <v>44439.238829133916</v>
      </c>
      <c r="AB13" s="212">
        <v>45576.431423941976</v>
      </c>
      <c r="AC13" s="212">
        <v>85493.861875130096</v>
      </c>
      <c r="AD13" s="212">
        <v>60404.694563134573</v>
      </c>
      <c r="AE13" s="212">
        <v>66187.801188615616</v>
      </c>
      <c r="AF13" s="212">
        <v>65843.640583625296</v>
      </c>
      <c r="AG13" s="212">
        <v>97241.818953172537</v>
      </c>
      <c r="AH13" s="212">
        <v>244220.78662038059</v>
      </c>
      <c r="AI13" s="212">
        <v>303404.40532824234</v>
      </c>
      <c r="AJ13" s="212">
        <v>294330.25841648318</v>
      </c>
      <c r="AK13" s="212">
        <v>188595.42307112576</v>
      </c>
      <c r="AL13" s="212">
        <v>104726.50932704005</v>
      </c>
      <c r="AM13" s="212">
        <v>84625.791328145191</v>
      </c>
      <c r="AN13" s="212">
        <v>90870.860348734073</v>
      </c>
      <c r="AO13" s="212">
        <v>132672.81528491154</v>
      </c>
      <c r="AP13" s="212">
        <v>101032.10359475715</v>
      </c>
      <c r="AQ13" s="212">
        <v>45752.79477960337</v>
      </c>
      <c r="AR13" s="212">
        <v>44697.066485182382</v>
      </c>
      <c r="AS13" s="212">
        <v>64771.954259123188</v>
      </c>
      <c r="AT13" s="212">
        <v>193382.71212351602</v>
      </c>
      <c r="AU13" s="212">
        <v>268003.20881172037</v>
      </c>
      <c r="AV13" s="212">
        <v>230566.83769477485</v>
      </c>
      <c r="AW13" s="212">
        <v>149038.78589499276</v>
      </c>
      <c r="AX13" s="212">
        <v>64473.107943349518</v>
      </c>
      <c r="AY13" s="212">
        <v>59595.525131631643</v>
      </c>
      <c r="AZ13" s="212">
        <v>67654.963194404263</v>
      </c>
      <c r="BA13" s="212">
        <v>112653.26245428575</v>
      </c>
      <c r="BB13" s="212">
        <v>80398.783413374331</v>
      </c>
      <c r="BC13" s="212">
        <v>85404.008041627239</v>
      </c>
      <c r="BD13" s="212">
        <v>88412.539526587352</v>
      </c>
      <c r="BE13" s="212">
        <v>133353.43191240355</v>
      </c>
      <c r="BF13" s="212">
        <v>375293.06528367009</v>
      </c>
      <c r="BG13" s="212">
        <v>116311.37203034293</v>
      </c>
      <c r="BH13" s="212">
        <v>120032.35044128075</v>
      </c>
      <c r="BI13" s="212">
        <v>87097.371991563588</v>
      </c>
      <c r="BJ13" s="212">
        <v>40829.558489497751</v>
      </c>
      <c r="BK13" s="212">
        <v>40783.031545895152</v>
      </c>
      <c r="BL13" s="212">
        <v>52624.598783579655</v>
      </c>
      <c r="BM13" s="212">
        <v>90421.767377859913</v>
      </c>
      <c r="BN13" s="212">
        <v>60507.219813821837</v>
      </c>
      <c r="BO13" s="212">
        <v>62812.441748045385</v>
      </c>
      <c r="BP13" s="212">
        <v>59918.908034297638</v>
      </c>
      <c r="BQ13" s="212">
        <v>86225.480218043551</v>
      </c>
      <c r="BR13" s="212">
        <v>224883.4740033159</v>
      </c>
      <c r="BS13" s="212">
        <v>266910.59984022751</v>
      </c>
      <c r="BT13" s="212">
        <v>257347.31360998284</v>
      </c>
      <c r="BU13" s="212">
        <v>178888.37921419926</v>
      </c>
      <c r="BV13" s="212">
        <v>82056.082624640316</v>
      </c>
      <c r="BW13" s="228">
        <v>78647.241794964299</v>
      </c>
      <c r="BX13" s="213">
        <v>95230.445293259807</v>
      </c>
      <c r="BY13" s="213">
        <v>138430.68725733273</v>
      </c>
      <c r="BZ13" s="213">
        <v>107043.84925421607</v>
      </c>
      <c r="CA13" s="213">
        <v>112566.54853670858</v>
      </c>
      <c r="CB13" s="213">
        <v>107205.1742913397</v>
      </c>
      <c r="CC13" s="213">
        <v>144460.52882820647</v>
      </c>
      <c r="CD13" s="213">
        <v>62284.788031520322</v>
      </c>
      <c r="CE13" s="213">
        <v>60390.886677939445</v>
      </c>
      <c r="CF13" s="213">
        <v>59120.689870521426</v>
      </c>
      <c r="CG13" s="213">
        <v>41428.862553008832</v>
      </c>
      <c r="CH13" s="271">
        <v>18353.422335176729</v>
      </c>
      <c r="CI13" s="214"/>
      <c r="CJ13" s="215"/>
      <c r="CK13" s="216"/>
      <c r="CL13" s="214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9"/>
      <c r="CY13" s="29"/>
      <c r="CZ13" s="137" t="s">
        <v>46</v>
      </c>
      <c r="DA13" s="29">
        <f>'[4]REVISED SUMMARY'!$AV$11</f>
        <v>11892285.465273451</v>
      </c>
      <c r="DB13" s="30"/>
      <c r="DD13" s="305"/>
      <c r="DE13" s="23">
        <f t="shared" si="49"/>
        <v>0</v>
      </c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</row>
    <row r="14" spans="1:202" s="16" customFormat="1" x14ac:dyDescent="0.25">
      <c r="A14" s="22" t="s">
        <v>13</v>
      </c>
      <c r="B14" s="23"/>
      <c r="C14" s="23"/>
      <c r="D14" s="23"/>
      <c r="E14" s="23"/>
      <c r="F14" s="23"/>
      <c r="G14" s="212">
        <v>0</v>
      </c>
      <c r="H14" s="212">
        <v>0</v>
      </c>
      <c r="I14" s="212">
        <v>158.37627524588399</v>
      </c>
      <c r="J14" s="212">
        <v>597.17310476301054</v>
      </c>
      <c r="K14" s="212">
        <v>0</v>
      </c>
      <c r="L14" s="212">
        <v>169.81270770721562</v>
      </c>
      <c r="M14" s="212">
        <v>453.93840587905197</v>
      </c>
      <c r="N14" s="212">
        <v>456.28021386938781</v>
      </c>
      <c r="O14" s="212">
        <v>4319.4254014161179</v>
      </c>
      <c r="P14" s="212">
        <v>2081.8680429045771</v>
      </c>
      <c r="Q14" s="212">
        <v>5464.5117731579412</v>
      </c>
      <c r="R14" s="212">
        <v>3916.0471236254289</v>
      </c>
      <c r="S14" s="212">
        <v>4286.7797434903841</v>
      </c>
      <c r="T14" s="212">
        <v>3982.5449796573193</v>
      </c>
      <c r="U14" s="212">
        <v>11299.337986812028</v>
      </c>
      <c r="V14" s="212">
        <v>37266.281050670106</v>
      </c>
      <c r="W14" s="212">
        <v>39305.85563180274</v>
      </c>
      <c r="X14" s="212">
        <v>39825.548110948119</v>
      </c>
      <c r="Y14" s="212">
        <v>24302.15285836329</v>
      </c>
      <c r="Z14" s="212">
        <v>9074.1876762166794</v>
      </c>
      <c r="AA14" s="212">
        <v>8467.5987787623017</v>
      </c>
      <c r="AB14" s="212">
        <v>10043.475176890934</v>
      </c>
      <c r="AC14" s="212">
        <v>11094.93412078757</v>
      </c>
      <c r="AD14" s="212">
        <v>8945.8791974182532</v>
      </c>
      <c r="AE14" s="212">
        <v>9467.3264548647567</v>
      </c>
      <c r="AF14" s="212">
        <v>10005.404829831823</v>
      </c>
      <c r="AG14" s="212">
        <v>18704.704243288696</v>
      </c>
      <c r="AH14" s="212">
        <v>61479.015590718016</v>
      </c>
      <c r="AI14" s="212">
        <v>67159.376438625099</v>
      </c>
      <c r="AJ14" s="212">
        <v>66916.483134767215</v>
      </c>
      <c r="AK14" s="212">
        <v>39486.39096965373</v>
      </c>
      <c r="AL14" s="212">
        <v>16391.286670723639</v>
      </c>
      <c r="AM14" s="212">
        <v>13125.924030081369</v>
      </c>
      <c r="AN14" s="212">
        <v>13410.167764012935</v>
      </c>
      <c r="AO14" s="212">
        <v>14623.775343037792</v>
      </c>
      <c r="AP14" s="212">
        <v>11799.469904855709</v>
      </c>
      <c r="AQ14" s="212">
        <v>3692.3145879389485</v>
      </c>
      <c r="AR14" s="212">
        <v>4204.7855756902136</v>
      </c>
      <c r="AS14" s="212">
        <v>6322.2450522735016</v>
      </c>
      <c r="AT14" s="212">
        <v>16998.740262906649</v>
      </c>
      <c r="AU14" s="212">
        <v>24454.531761112739</v>
      </c>
      <c r="AV14" s="212">
        <v>24505.610798255075</v>
      </c>
      <c r="AW14" s="212">
        <v>18203.425844928715</v>
      </c>
      <c r="AX14" s="212">
        <v>7851.239692067029</v>
      </c>
      <c r="AY14" s="212">
        <v>4908.0126723338617</v>
      </c>
      <c r="AZ14" s="212">
        <v>5923.4047280289233</v>
      </c>
      <c r="BA14" s="212">
        <v>6352.0312849682523</v>
      </c>
      <c r="BB14" s="212">
        <v>5614.7074151191628</v>
      </c>
      <c r="BC14" s="212">
        <v>6811.5314263690962</v>
      </c>
      <c r="BD14" s="212">
        <v>8120.8580014418112</v>
      </c>
      <c r="BE14" s="212">
        <v>16542.396630880423</v>
      </c>
      <c r="BF14" s="212">
        <v>68523.222002004739</v>
      </c>
      <c r="BG14" s="212">
        <v>36624.679884644225</v>
      </c>
      <c r="BH14" s="212">
        <v>38171.607625738019</v>
      </c>
      <c r="BI14" s="212">
        <v>19783.389279484516</v>
      </c>
      <c r="BJ14" s="212">
        <v>3636.3766774955438</v>
      </c>
      <c r="BK14" s="212">
        <v>2369.7234684198629</v>
      </c>
      <c r="BL14" s="212">
        <v>3128.0537732590456</v>
      </c>
      <c r="BM14" s="212">
        <v>11984.518930729129</v>
      </c>
      <c r="BN14" s="212">
        <v>7113.8665358065628</v>
      </c>
      <c r="BO14" s="212">
        <v>7925.8422557272715</v>
      </c>
      <c r="BP14" s="212">
        <v>9713.4254680548329</v>
      </c>
      <c r="BQ14" s="212">
        <v>18592.423872364918</v>
      </c>
      <c r="BR14" s="212">
        <v>55412.093566097436</v>
      </c>
      <c r="BS14" s="212">
        <v>60875.240777692292</v>
      </c>
      <c r="BT14" s="212">
        <v>60707.397697063396</v>
      </c>
      <c r="BU14" s="212">
        <v>39451.202552466886</v>
      </c>
      <c r="BV14" s="212">
        <v>14810.592807402834</v>
      </c>
      <c r="BW14" s="228">
        <v>8480.435754221864</v>
      </c>
      <c r="BX14" s="213">
        <v>8186.9454713328741</v>
      </c>
      <c r="BY14" s="213">
        <v>10569.046507969266</v>
      </c>
      <c r="BZ14" s="213">
        <v>7923.5838327277452</v>
      </c>
      <c r="CA14" s="213">
        <v>9126.9629712353926</v>
      </c>
      <c r="CB14" s="213">
        <v>11417.363509551389</v>
      </c>
      <c r="CC14" s="213">
        <v>22321.405796870822</v>
      </c>
      <c r="CD14" s="213">
        <v>2475.9511458768975</v>
      </c>
      <c r="CE14" s="213">
        <v>3084.1419955417514</v>
      </c>
      <c r="CF14" s="213">
        <v>2460.9583048145287</v>
      </c>
      <c r="CG14" s="213">
        <v>2451.6826633403543</v>
      </c>
      <c r="CH14" s="271">
        <v>1841.2534931912087</v>
      </c>
      <c r="CI14" s="214"/>
      <c r="CJ14" s="215"/>
      <c r="CK14" s="216"/>
      <c r="CL14" s="214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9"/>
      <c r="CY14" s="29"/>
      <c r="CZ14" s="137" t="s">
        <v>47</v>
      </c>
      <c r="DA14" s="29">
        <f>'[5]REVISED SUMMARY'!$AJ$11</f>
        <v>16600487.118266109</v>
      </c>
      <c r="DB14" s="30"/>
      <c r="DD14" s="305" t="s">
        <v>36</v>
      </c>
      <c r="DE14" s="23">
        <f t="shared" si="49"/>
        <v>0</v>
      </c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</row>
    <row r="15" spans="1:202" s="16" customFormat="1" ht="14.45" customHeight="1" x14ac:dyDescent="0.25">
      <c r="A15" s="34" t="s">
        <v>6</v>
      </c>
      <c r="B15" s="10"/>
      <c r="C15" s="10"/>
      <c r="D15" s="10"/>
      <c r="E15" s="10"/>
      <c r="F15" s="10"/>
      <c r="G15" s="212">
        <v>0</v>
      </c>
      <c r="H15" s="212">
        <v>0</v>
      </c>
      <c r="I15" s="212">
        <v>0</v>
      </c>
      <c r="J15" s="212">
        <v>0</v>
      </c>
      <c r="K15" s="212">
        <v>0</v>
      </c>
      <c r="L15" s="212">
        <v>1171.3068451326408</v>
      </c>
      <c r="M15" s="212">
        <v>2529.6001774291863</v>
      </c>
      <c r="N15" s="212">
        <v>1838.4501356835217</v>
      </c>
      <c r="O15" s="212">
        <v>3416.6709735918112</v>
      </c>
      <c r="P15" s="212">
        <v>9368.4257912663998</v>
      </c>
      <c r="Q15" s="212">
        <v>25007.893222675237</v>
      </c>
      <c r="R15" s="212">
        <v>18377.753408188204</v>
      </c>
      <c r="S15" s="212">
        <v>16903.521942794192</v>
      </c>
      <c r="T15" s="212">
        <v>7331.1472991635092</v>
      </c>
      <c r="U15" s="212">
        <v>9246.8785262646852</v>
      </c>
      <c r="V15" s="212">
        <v>23033.385093122604</v>
      </c>
      <c r="W15" s="212">
        <v>35158.684040043896</v>
      </c>
      <c r="X15" s="212">
        <v>49249.50737893011</v>
      </c>
      <c r="Y15" s="212">
        <v>57319.631133875024</v>
      </c>
      <c r="Z15" s="212">
        <v>29616.996324232954</v>
      </c>
      <c r="AA15" s="212">
        <v>41997.882571665046</v>
      </c>
      <c r="AB15" s="212">
        <v>57277.076729206019</v>
      </c>
      <c r="AC15" s="212">
        <v>59833.97917327896</v>
      </c>
      <c r="AD15" s="212">
        <v>54943.052009645617</v>
      </c>
      <c r="AE15" s="212">
        <v>56121.054110896483</v>
      </c>
      <c r="AF15" s="212">
        <v>46035.332162926439</v>
      </c>
      <c r="AG15" s="212">
        <v>48293.250035937643</v>
      </c>
      <c r="AH15" s="212">
        <v>119044.01246319769</v>
      </c>
      <c r="AI15" s="212">
        <v>147544.9976373259</v>
      </c>
      <c r="AJ15" s="212">
        <v>154848.44222777023</v>
      </c>
      <c r="AK15" s="212">
        <v>118931.58559798705</v>
      </c>
      <c r="AL15" s="212">
        <v>59668.76989156194</v>
      </c>
      <c r="AM15" s="212">
        <v>79301.158657101914</v>
      </c>
      <c r="AN15" s="212">
        <v>105658.01363871386</v>
      </c>
      <c r="AO15" s="212">
        <v>120039.81157577224</v>
      </c>
      <c r="AP15" s="212">
        <v>101216.94814655907</v>
      </c>
      <c r="AQ15" s="212">
        <v>46724.306443704292</v>
      </c>
      <c r="AR15" s="212">
        <v>35412.249737861566</v>
      </c>
      <c r="AS15" s="212">
        <v>36226.865998081863</v>
      </c>
      <c r="AT15" s="212">
        <v>98278.596815729747</v>
      </c>
      <c r="AU15" s="212">
        <v>135971.43528990331</v>
      </c>
      <c r="AV15" s="212">
        <v>125092.92989895423</v>
      </c>
      <c r="AW15" s="212">
        <v>104282.55101952376</v>
      </c>
      <c r="AX15" s="212">
        <v>57893.093169890344</v>
      </c>
      <c r="AY15" s="212">
        <v>73279.14658442419</v>
      </c>
      <c r="AZ15" s="212">
        <v>108806.09696892183</v>
      </c>
      <c r="BA15" s="212">
        <v>133689.28810683126</v>
      </c>
      <c r="BB15" s="212">
        <v>109140.9327871413</v>
      </c>
      <c r="BC15" s="212">
        <v>100535.11591136269</v>
      </c>
      <c r="BD15" s="212">
        <v>83404.612478537019</v>
      </c>
      <c r="BE15" s="212">
        <v>102325.26596933044</v>
      </c>
      <c r="BF15" s="212">
        <v>299682.65627149772</v>
      </c>
      <c r="BG15" s="212">
        <v>144161.24149628216</v>
      </c>
      <c r="BH15" s="212">
        <v>156318.97487304313</v>
      </c>
      <c r="BI15" s="212">
        <v>124387.42986012949</v>
      </c>
      <c r="BJ15" s="212">
        <v>57150.600717793219</v>
      </c>
      <c r="BK15" s="212">
        <v>70993.103094398044</v>
      </c>
      <c r="BL15" s="212">
        <v>93819.25974588003</v>
      </c>
      <c r="BM15" s="212">
        <v>110243.30355026387</v>
      </c>
      <c r="BN15" s="212">
        <v>89450.629168430809</v>
      </c>
      <c r="BO15" s="212">
        <v>91863.0681956443</v>
      </c>
      <c r="BP15" s="212">
        <v>88151.323813742027</v>
      </c>
      <c r="BQ15" s="212">
        <v>104162.98818963766</v>
      </c>
      <c r="BR15" s="212">
        <v>308343.56301096734</v>
      </c>
      <c r="BS15" s="212">
        <v>389558.52237852011</v>
      </c>
      <c r="BT15" s="212">
        <v>379493.64661458787</v>
      </c>
      <c r="BU15" s="212">
        <v>301134.14407501183</v>
      </c>
      <c r="BV15" s="254">
        <v>146683.94920108654</v>
      </c>
      <c r="BW15" s="228">
        <v>167779.67330669891</v>
      </c>
      <c r="BX15" s="213">
        <v>205867.5317989355</v>
      </c>
      <c r="BY15" s="213">
        <v>215240.37317671906</v>
      </c>
      <c r="BZ15" s="213">
        <v>176659.49898523372</v>
      </c>
      <c r="CA15" s="213">
        <v>172412.67197484616</v>
      </c>
      <c r="CB15" s="213">
        <v>151232.42055278271</v>
      </c>
      <c r="CC15" s="213">
        <v>167199.38691917993</v>
      </c>
      <c r="CD15" s="213">
        <v>14168.645954233594</v>
      </c>
      <c r="CE15" s="213">
        <v>-48435.546837441623</v>
      </c>
      <c r="CF15" s="213">
        <v>-47680.067645252682</v>
      </c>
      <c r="CG15" s="213">
        <v>-19288.737756875344</v>
      </c>
      <c r="CH15" s="272">
        <v>4111.7390406001359</v>
      </c>
      <c r="CI15" s="217"/>
      <c r="CJ15" s="134"/>
      <c r="CK15" s="218"/>
      <c r="CL15" s="217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29"/>
      <c r="CY15" s="29"/>
      <c r="CZ15" s="137" t="s">
        <v>48</v>
      </c>
      <c r="DA15" s="29">
        <f>'[6]REVISED SUMMARY'!$X$11</f>
        <v>6064977.5842959667</v>
      </c>
      <c r="DB15" s="30"/>
      <c r="DC15" s="30"/>
      <c r="DD15" s="305"/>
      <c r="DE15" s="10">
        <f t="shared" si="49"/>
        <v>0</v>
      </c>
      <c r="DF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</row>
    <row r="16" spans="1:202" s="16" customFormat="1" ht="15.75" thickBot="1" x14ac:dyDescent="0.3">
      <c r="A16" s="26"/>
      <c r="B16" s="27"/>
      <c r="C16" s="27"/>
      <c r="D16" s="27"/>
      <c r="E16" s="27"/>
      <c r="F16" s="27"/>
      <c r="G16" s="204">
        <f>G9-SUM(G10:G15)</f>
        <v>0</v>
      </c>
      <c r="H16" s="204">
        <f t="shared" ref="H16:AK16" si="50">H9-SUM(H10:H15)</f>
        <v>0</v>
      </c>
      <c r="I16" s="204">
        <f t="shared" si="50"/>
        <v>0</v>
      </c>
      <c r="J16" s="204">
        <f t="shared" si="50"/>
        <v>0</v>
      </c>
      <c r="K16" s="204">
        <f t="shared" si="50"/>
        <v>0</v>
      </c>
      <c r="L16" s="204">
        <f t="shared" si="50"/>
        <v>0</v>
      </c>
      <c r="M16" s="204">
        <f t="shared" si="50"/>
        <v>0</v>
      </c>
      <c r="N16" s="204">
        <f t="shared" si="50"/>
        <v>0</v>
      </c>
      <c r="O16" s="204">
        <f t="shared" si="50"/>
        <v>0</v>
      </c>
      <c r="P16" s="204">
        <f t="shared" si="50"/>
        <v>0</v>
      </c>
      <c r="Q16" s="204">
        <f t="shared" si="50"/>
        <v>0</v>
      </c>
      <c r="R16" s="204">
        <f t="shared" si="50"/>
        <v>0</v>
      </c>
      <c r="S16" s="204">
        <f t="shared" si="50"/>
        <v>0</v>
      </c>
      <c r="T16" s="204">
        <f t="shared" si="50"/>
        <v>0</v>
      </c>
      <c r="U16" s="204">
        <f t="shared" si="50"/>
        <v>0</v>
      </c>
      <c r="V16" s="204">
        <f t="shared" si="50"/>
        <v>0</v>
      </c>
      <c r="W16" s="204">
        <f t="shared" si="50"/>
        <v>0</v>
      </c>
      <c r="X16" s="204">
        <f t="shared" si="50"/>
        <v>0</v>
      </c>
      <c r="Y16" s="204">
        <f t="shared" si="50"/>
        <v>0</v>
      </c>
      <c r="Z16" s="219">
        <f t="shared" si="50"/>
        <v>0</v>
      </c>
      <c r="AA16" s="219">
        <f t="shared" si="50"/>
        <v>0</v>
      </c>
      <c r="AB16" s="219">
        <f t="shared" si="50"/>
        <v>0</v>
      </c>
      <c r="AC16" s="219">
        <f t="shared" si="50"/>
        <v>0</v>
      </c>
      <c r="AD16" s="219">
        <f t="shared" si="50"/>
        <v>0</v>
      </c>
      <c r="AE16" s="219">
        <f t="shared" si="50"/>
        <v>0</v>
      </c>
      <c r="AF16" s="219">
        <f t="shared" si="50"/>
        <v>0</v>
      </c>
      <c r="AG16" s="219">
        <f t="shared" si="50"/>
        <v>0</v>
      </c>
      <c r="AH16" s="219">
        <f t="shared" si="50"/>
        <v>0</v>
      </c>
      <c r="AI16" s="219">
        <f t="shared" si="50"/>
        <v>0</v>
      </c>
      <c r="AJ16" s="219">
        <f t="shared" si="50"/>
        <v>0</v>
      </c>
      <c r="AK16" s="219">
        <f t="shared" si="50"/>
        <v>0</v>
      </c>
      <c r="AL16" s="219">
        <f t="shared" ref="AL16:CW16" si="51">AL9-SUM(AL10:AL15)</f>
        <v>0</v>
      </c>
      <c r="AM16" s="219">
        <f t="shared" si="51"/>
        <v>0</v>
      </c>
      <c r="AN16" s="219">
        <f t="shared" si="51"/>
        <v>0</v>
      </c>
      <c r="AO16" s="219">
        <f t="shared" si="51"/>
        <v>0</v>
      </c>
      <c r="AP16" s="219">
        <f t="shared" si="51"/>
        <v>0</v>
      </c>
      <c r="AQ16" s="219">
        <f t="shared" si="51"/>
        <v>0</v>
      </c>
      <c r="AR16" s="219">
        <f t="shared" si="51"/>
        <v>0</v>
      </c>
      <c r="AS16" s="219">
        <f t="shared" si="51"/>
        <v>0</v>
      </c>
      <c r="AT16" s="219">
        <f t="shared" si="51"/>
        <v>0</v>
      </c>
      <c r="AU16" s="219">
        <f t="shared" si="51"/>
        <v>0</v>
      </c>
      <c r="AV16" s="219">
        <f t="shared" si="51"/>
        <v>0</v>
      </c>
      <c r="AW16" s="219">
        <f t="shared" si="51"/>
        <v>0</v>
      </c>
      <c r="AX16" s="204">
        <f t="shared" si="51"/>
        <v>0</v>
      </c>
      <c r="AY16" s="204">
        <f t="shared" si="51"/>
        <v>0</v>
      </c>
      <c r="AZ16" s="204">
        <f t="shared" si="51"/>
        <v>0</v>
      </c>
      <c r="BA16" s="204">
        <f t="shared" si="51"/>
        <v>0</v>
      </c>
      <c r="BB16" s="204">
        <f t="shared" si="51"/>
        <v>0</v>
      </c>
      <c r="BC16" s="204">
        <f t="shared" si="51"/>
        <v>0</v>
      </c>
      <c r="BD16" s="204">
        <f t="shared" si="51"/>
        <v>0</v>
      </c>
      <c r="BE16" s="204">
        <f t="shared" si="51"/>
        <v>0</v>
      </c>
      <c r="BF16" s="204">
        <f t="shared" si="51"/>
        <v>0</v>
      </c>
      <c r="BG16" s="204">
        <f t="shared" si="51"/>
        <v>0</v>
      </c>
      <c r="BH16" s="204">
        <f t="shared" si="51"/>
        <v>0</v>
      </c>
      <c r="BI16" s="204">
        <f t="shared" si="51"/>
        <v>0</v>
      </c>
      <c r="BJ16" s="204">
        <f t="shared" si="51"/>
        <v>0</v>
      </c>
      <c r="BK16" s="204">
        <f t="shared" si="51"/>
        <v>0</v>
      </c>
      <c r="BL16" s="204">
        <f t="shared" si="51"/>
        <v>0</v>
      </c>
      <c r="BM16" s="204">
        <f t="shared" si="51"/>
        <v>0</v>
      </c>
      <c r="BN16" s="204">
        <f t="shared" si="51"/>
        <v>0</v>
      </c>
      <c r="BO16" s="204">
        <f t="shared" si="51"/>
        <v>0</v>
      </c>
      <c r="BP16" s="204">
        <f t="shared" si="51"/>
        <v>0</v>
      </c>
      <c r="BQ16" s="204">
        <f t="shared" si="51"/>
        <v>0</v>
      </c>
      <c r="BR16" s="204">
        <f t="shared" si="51"/>
        <v>0</v>
      </c>
      <c r="BS16" s="204">
        <f t="shared" si="51"/>
        <v>0</v>
      </c>
      <c r="BT16" s="204">
        <f t="shared" si="51"/>
        <v>0</v>
      </c>
      <c r="BU16" s="204">
        <f t="shared" si="51"/>
        <v>0</v>
      </c>
      <c r="BV16" s="204">
        <f t="shared" si="51"/>
        <v>0</v>
      </c>
      <c r="BW16" s="206">
        <f t="shared" ref="BW16:CH16" si="52">BW9-SUM(BW10:BW15)</f>
        <v>0</v>
      </c>
      <c r="BX16" s="204">
        <f t="shared" si="52"/>
        <v>0</v>
      </c>
      <c r="BY16" s="204">
        <f t="shared" si="52"/>
        <v>0</v>
      </c>
      <c r="BZ16" s="204">
        <f t="shared" si="52"/>
        <v>0</v>
      </c>
      <c r="CA16" s="204">
        <f t="shared" si="52"/>
        <v>0</v>
      </c>
      <c r="CB16" s="204">
        <f t="shared" si="52"/>
        <v>0</v>
      </c>
      <c r="CC16" s="204">
        <f t="shared" si="52"/>
        <v>0</v>
      </c>
      <c r="CD16" s="204">
        <f t="shared" si="52"/>
        <v>0</v>
      </c>
      <c r="CE16" s="204">
        <f t="shared" si="52"/>
        <v>0</v>
      </c>
      <c r="CF16" s="204">
        <f t="shared" si="52"/>
        <v>0</v>
      </c>
      <c r="CG16" s="204">
        <f t="shared" si="52"/>
        <v>0</v>
      </c>
      <c r="CH16" s="220">
        <f t="shared" si="52"/>
        <v>0</v>
      </c>
      <c r="CI16" s="206">
        <f t="shared" si="51"/>
        <v>0</v>
      </c>
      <c r="CJ16" s="204">
        <f t="shared" si="51"/>
        <v>0</v>
      </c>
      <c r="CK16" s="205">
        <f t="shared" si="51"/>
        <v>0</v>
      </c>
      <c r="CL16" s="206">
        <f t="shared" si="51"/>
        <v>0</v>
      </c>
      <c r="CM16" s="204">
        <f t="shared" si="51"/>
        <v>0</v>
      </c>
      <c r="CN16" s="204">
        <f t="shared" si="51"/>
        <v>0</v>
      </c>
      <c r="CO16" s="204">
        <f t="shared" si="51"/>
        <v>0</v>
      </c>
      <c r="CP16" s="204">
        <f t="shared" si="51"/>
        <v>0</v>
      </c>
      <c r="CQ16" s="204">
        <f t="shared" si="51"/>
        <v>0</v>
      </c>
      <c r="CR16" s="204">
        <f t="shared" si="51"/>
        <v>0</v>
      </c>
      <c r="CS16" s="204">
        <f t="shared" si="51"/>
        <v>0</v>
      </c>
      <c r="CT16" s="204">
        <f t="shared" si="51"/>
        <v>0</v>
      </c>
      <c r="CU16" s="204">
        <f t="shared" si="51"/>
        <v>0</v>
      </c>
      <c r="CV16" s="204">
        <f t="shared" si="51"/>
        <v>0</v>
      </c>
      <c r="CW16" s="204">
        <f t="shared" si="51"/>
        <v>0</v>
      </c>
      <c r="CX16" s="5" t="s">
        <v>1</v>
      </c>
      <c r="CY16" s="29"/>
      <c r="CZ16" s="80" t="s">
        <v>59</v>
      </c>
      <c r="DA16" s="80">
        <f>SUM(DA10:DA15)</f>
        <v>104101991.08831218</v>
      </c>
      <c r="DB16" s="30"/>
      <c r="DC16" s="30"/>
      <c r="DD16" s="305" t="s">
        <v>37</v>
      </c>
      <c r="DE16" s="27">
        <f>DE9-SUM(DE10:DE15)</f>
        <v>0</v>
      </c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</row>
    <row r="17" spans="1:202" s="9" customFormat="1" ht="14.45" customHeight="1" x14ac:dyDescent="0.25">
      <c r="A17" s="25" t="s">
        <v>38</v>
      </c>
      <c r="B17" s="6"/>
      <c r="C17" s="6"/>
      <c r="D17" s="6"/>
      <c r="E17" s="6"/>
      <c r="F17" s="6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21"/>
      <c r="AA17" s="208"/>
      <c r="AB17" s="222"/>
      <c r="AC17" s="221"/>
      <c r="AD17" s="208"/>
      <c r="AE17" s="208"/>
      <c r="AF17" s="208"/>
      <c r="AG17" s="208"/>
      <c r="AH17" s="208"/>
      <c r="AI17" s="208"/>
      <c r="AJ17" s="208"/>
      <c r="AK17" s="208"/>
      <c r="AL17" s="221"/>
      <c r="AM17" s="208"/>
      <c r="AN17" s="208"/>
      <c r="AO17" s="221"/>
      <c r="AP17" s="208"/>
      <c r="AQ17" s="208"/>
      <c r="AR17" s="208"/>
      <c r="AS17" s="208"/>
      <c r="AT17" s="208"/>
      <c r="AU17" s="208"/>
      <c r="AV17" s="208"/>
      <c r="AW17" s="208"/>
      <c r="AX17" s="208"/>
      <c r="AY17" s="210"/>
      <c r="AZ17" s="208"/>
      <c r="BA17" s="208"/>
      <c r="BB17" s="210"/>
      <c r="BC17" s="208"/>
      <c r="BD17" s="208"/>
      <c r="BE17" s="208"/>
      <c r="BF17" s="208"/>
      <c r="BG17" s="208"/>
      <c r="BH17" s="208"/>
      <c r="BI17" s="208"/>
      <c r="BJ17" s="221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10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9"/>
      <c r="CI17" s="223">
        <f>'[6]REVISED SUMMARY'!Y93</f>
        <v>87440.554442982291</v>
      </c>
      <c r="CJ17" s="224">
        <f>'[6]REVISED SUMMARY'!Z93</f>
        <v>106803.58051463944</v>
      </c>
      <c r="CK17" s="225">
        <f>'[6]REVISED SUMMARY'!AA93</f>
        <v>109740.14329615333</v>
      </c>
      <c r="CL17" s="223">
        <f>'[6]REVISED SUMMARY'!AB93</f>
        <v>90251.712610174276</v>
      </c>
      <c r="CM17" s="224">
        <f>'[6]REVISED SUMMARY'!AC93</f>
        <v>90152.429165050824</v>
      </c>
      <c r="CN17" s="224">
        <f>'[6]REVISED SUMMARY'!AD93</f>
        <v>75888.074140667071</v>
      </c>
      <c r="CO17" s="224">
        <f>'[6]REVISED SUMMARY'!AE93</f>
        <v>102090.13220102042</v>
      </c>
      <c r="CP17" s="224">
        <f>'[6]REVISED SUMMARY'!AF93</f>
        <v>273600.27538346616</v>
      </c>
      <c r="CQ17" s="224">
        <f>'[6]REVISED SUMMARY'!AG93</f>
        <v>346705.76946718502</v>
      </c>
      <c r="CR17" s="224">
        <f>'[6]REVISED SUMMARY'!AH93</f>
        <v>320216.89179787121</v>
      </c>
      <c r="CS17" s="224">
        <f>'[6]REVISED SUMMARY'!AI93</f>
        <v>203766.77594898126</v>
      </c>
      <c r="CT17" s="224">
        <f>'[6]REVISED SUMMARY'!AJ93</f>
        <v>87613.126650972845</v>
      </c>
      <c r="CU17" s="224">
        <f>'[6]REVISED SUMMARY'!AK93</f>
        <v>87440.554442982291</v>
      </c>
      <c r="CV17" s="224">
        <f>'[6]REVISED SUMMARY'!AL93</f>
        <v>106803.58051463944</v>
      </c>
      <c r="CW17" s="224">
        <f>'[6]REVISED SUMMARY'!AM93</f>
        <v>109740.14329615333</v>
      </c>
      <c r="CX17" s="80">
        <f>SUM(B17:CW17)</f>
        <v>2198253.7438729391</v>
      </c>
      <c r="CY17" s="29"/>
      <c r="CZ17" s="80" t="s">
        <v>15</v>
      </c>
      <c r="DA17" s="80">
        <f>DA16-CX9</f>
        <v>0</v>
      </c>
      <c r="DB17" s="30"/>
      <c r="DC17" s="30"/>
      <c r="DD17" s="305"/>
      <c r="DE17" s="52">
        <f>SUM(CL17:CW17)</f>
        <v>1894269.4656191638</v>
      </c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</row>
    <row r="18" spans="1:202" s="16" customFormat="1" ht="15.75" thickBot="1" x14ac:dyDescent="0.3">
      <c r="A18" s="22" t="s">
        <v>9</v>
      </c>
      <c r="B18" s="23"/>
      <c r="C18" s="23"/>
      <c r="D18" s="23"/>
      <c r="E18" s="23"/>
      <c r="F18" s="23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26"/>
      <c r="AA18" s="215"/>
      <c r="AB18" s="215"/>
      <c r="AC18" s="226"/>
      <c r="AD18" s="215"/>
      <c r="AE18" s="215"/>
      <c r="AF18" s="215"/>
      <c r="AG18" s="215"/>
      <c r="AH18" s="215"/>
      <c r="AI18" s="215"/>
      <c r="AJ18" s="215"/>
      <c r="AK18" s="215"/>
      <c r="AL18" s="226"/>
      <c r="AM18" s="215"/>
      <c r="AN18" s="215"/>
      <c r="AO18" s="226"/>
      <c r="AP18" s="215"/>
      <c r="AQ18" s="215"/>
      <c r="AR18" s="215"/>
      <c r="AS18" s="215"/>
      <c r="AT18" s="215"/>
      <c r="AU18" s="215"/>
      <c r="AV18" s="215"/>
      <c r="AW18" s="215"/>
      <c r="AX18" s="215"/>
      <c r="AY18" s="214"/>
      <c r="AZ18" s="215"/>
      <c r="BA18" s="215"/>
      <c r="BB18" s="214"/>
      <c r="BC18" s="215"/>
      <c r="BD18" s="215"/>
      <c r="BE18" s="215"/>
      <c r="BF18" s="215"/>
      <c r="BG18" s="215"/>
      <c r="BH18" s="215"/>
      <c r="BI18" s="215"/>
      <c r="BJ18" s="226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4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27"/>
      <c r="CI18" s="228">
        <f>'[6]REVISED SUMMARY'!Y96</f>
        <v>9385.7818216576197</v>
      </c>
      <c r="CJ18" s="213">
        <f>'[6]REVISED SUMMARY'!Z96</f>
        <v>15856.700114050922</v>
      </c>
      <c r="CK18" s="229">
        <f>'[6]REVISED SUMMARY'!AA96</f>
        <v>15769.242335109098</v>
      </c>
      <c r="CL18" s="228">
        <f>'[6]REVISED SUMMARY'!AB96</f>
        <v>13255.268636402152</v>
      </c>
      <c r="CM18" s="213">
        <f>'[6]REVISED SUMMARY'!AC96</f>
        <v>10890.599968636514</v>
      </c>
      <c r="CN18" s="213">
        <f>'[6]REVISED SUMMARY'!AD96</f>
        <v>8374.671746521879</v>
      </c>
      <c r="CO18" s="213">
        <f>'[6]REVISED SUMMARY'!AE96</f>
        <v>20727.280752073224</v>
      </c>
      <c r="CP18" s="213">
        <f>'[6]REVISED SUMMARY'!AF96</f>
        <v>128358.54879592231</v>
      </c>
      <c r="CQ18" s="213">
        <f>'[6]REVISED SUMMARY'!AG96</f>
        <v>173661.26201165543</v>
      </c>
      <c r="CR18" s="213">
        <f>'[6]REVISED SUMMARY'!AH96</f>
        <v>164937.44622964587</v>
      </c>
      <c r="CS18" s="213">
        <f>'[6]REVISED SUMMARY'!AI96</f>
        <v>77892.911100381883</v>
      </c>
      <c r="CT18" s="213">
        <f>'[6]REVISED SUMMARY'!AJ96</f>
        <v>9054.2059805731988</v>
      </c>
      <c r="CU18" s="213">
        <f>'[6]REVISED SUMMARY'!AK96</f>
        <v>9385.7818216576197</v>
      </c>
      <c r="CV18" s="213">
        <f>'[6]REVISED SUMMARY'!AL96</f>
        <v>15856.700114050922</v>
      </c>
      <c r="CW18" s="213">
        <f>'[6]REVISED SUMMARY'!AM96</f>
        <v>15769.242335109098</v>
      </c>
      <c r="CX18" s="29"/>
      <c r="CY18" s="29"/>
      <c r="DB18" s="30"/>
      <c r="DC18" s="30"/>
      <c r="DD18" s="305" t="s">
        <v>52</v>
      </c>
      <c r="DE18" s="53">
        <f t="shared" ref="DE18:DE23" si="53">SUM(CL18:CW18)</f>
        <v>648163.91949263006</v>
      </c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</row>
    <row r="19" spans="1:202" s="16" customFormat="1" x14ac:dyDescent="0.25">
      <c r="A19" s="22" t="s">
        <v>10</v>
      </c>
      <c r="B19" s="23"/>
      <c r="C19" s="23"/>
      <c r="D19" s="23"/>
      <c r="E19" s="23"/>
      <c r="F19" s="23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26"/>
      <c r="AA19" s="215"/>
      <c r="AB19" s="215"/>
      <c r="AC19" s="226"/>
      <c r="AD19" s="215"/>
      <c r="AE19" s="215"/>
      <c r="AF19" s="215"/>
      <c r="AG19" s="215"/>
      <c r="AH19" s="215"/>
      <c r="AI19" s="215"/>
      <c r="AJ19" s="215"/>
      <c r="AK19" s="215"/>
      <c r="AL19" s="226"/>
      <c r="AM19" s="215"/>
      <c r="AN19" s="215"/>
      <c r="AO19" s="226"/>
      <c r="AP19" s="215"/>
      <c r="AQ19" s="215"/>
      <c r="AR19" s="215"/>
      <c r="AS19" s="215"/>
      <c r="AT19" s="215"/>
      <c r="AU19" s="215"/>
      <c r="AV19" s="215"/>
      <c r="AW19" s="215"/>
      <c r="AX19" s="215"/>
      <c r="AY19" s="214"/>
      <c r="AZ19" s="215"/>
      <c r="BA19" s="215"/>
      <c r="BB19" s="214"/>
      <c r="BC19" s="215"/>
      <c r="BD19" s="215"/>
      <c r="BE19" s="215"/>
      <c r="BF19" s="215"/>
      <c r="BG19" s="215"/>
      <c r="BH19" s="215"/>
      <c r="BI19" s="215"/>
      <c r="BJ19" s="226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4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27"/>
      <c r="CI19" s="228">
        <f>'[6]REVISED SUMMARY'!Y97</f>
        <v>24285.50229765481</v>
      </c>
      <c r="CJ19" s="213">
        <f>'[6]REVISED SUMMARY'!Z97</f>
        <v>26548.812918206702</v>
      </c>
      <c r="CK19" s="229">
        <f>'[6]REVISED SUMMARY'!AA97</f>
        <v>26994.980839663931</v>
      </c>
      <c r="CL19" s="228">
        <f>'[6]REVISED SUMMARY'!AB97</f>
        <v>21280.954562950348</v>
      </c>
      <c r="CM19" s="213">
        <f>'[6]REVISED SUMMARY'!AC97</f>
        <v>23824.642798694764</v>
      </c>
      <c r="CN19" s="213">
        <f>'[6]REVISED SUMMARY'!AD97</f>
        <v>22655.265440089788</v>
      </c>
      <c r="CO19" s="213">
        <f>'[6]REVISED SUMMARY'!AE97</f>
        <v>30368.674646843949</v>
      </c>
      <c r="CP19" s="213">
        <f>'[6]REVISED SUMMARY'!AF97</f>
        <v>46686.75991118302</v>
      </c>
      <c r="CQ19" s="213">
        <f>'[6]REVISED SUMMARY'!AG97</f>
        <v>60314.805630049166</v>
      </c>
      <c r="CR19" s="213">
        <f>'[6]REVISED SUMMARY'!AH97</f>
        <v>51459.29650675453</v>
      </c>
      <c r="CS19" s="213">
        <f>'[6]REVISED SUMMARY'!AI97</f>
        <v>41489.691717462701</v>
      </c>
      <c r="CT19" s="213">
        <f>'[6]REVISED SUMMARY'!AJ97</f>
        <v>26948.551734866032</v>
      </c>
      <c r="CU19" s="213">
        <f>'[6]REVISED SUMMARY'!AK97</f>
        <v>24285.50229765481</v>
      </c>
      <c r="CV19" s="213">
        <f>'[6]REVISED SUMMARY'!AL97</f>
        <v>26548.812918206702</v>
      </c>
      <c r="CW19" s="213">
        <f>'[6]REVISED SUMMARY'!AM97</f>
        <v>26994.980839663931</v>
      </c>
      <c r="CX19" s="29"/>
      <c r="CY19" s="29"/>
      <c r="CZ19" s="83" t="s">
        <v>21</v>
      </c>
      <c r="DA19" s="288"/>
      <c r="DB19" s="30"/>
      <c r="DC19" s="30"/>
      <c r="DD19" s="305"/>
      <c r="DE19" s="53">
        <f t="shared" si="53"/>
        <v>402857.93900441978</v>
      </c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</row>
    <row r="20" spans="1:202" s="16" customFormat="1" ht="14.45" customHeight="1" x14ac:dyDescent="0.25">
      <c r="A20" s="22" t="s">
        <v>11</v>
      </c>
      <c r="B20" s="23"/>
      <c r="C20" s="23"/>
      <c r="D20" s="23"/>
      <c r="E20" s="23"/>
      <c r="F20" s="23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26"/>
      <c r="AA20" s="215"/>
      <c r="AB20" s="215"/>
      <c r="AC20" s="226"/>
      <c r="AD20" s="215"/>
      <c r="AE20" s="215"/>
      <c r="AF20" s="215"/>
      <c r="AG20" s="215"/>
      <c r="AH20" s="215"/>
      <c r="AI20" s="215"/>
      <c r="AJ20" s="215"/>
      <c r="AK20" s="215"/>
      <c r="AL20" s="226"/>
      <c r="AM20" s="215"/>
      <c r="AN20" s="215"/>
      <c r="AO20" s="226"/>
      <c r="AP20" s="215"/>
      <c r="AQ20" s="215"/>
      <c r="AR20" s="215"/>
      <c r="AS20" s="215"/>
      <c r="AT20" s="215"/>
      <c r="AU20" s="215"/>
      <c r="AV20" s="215"/>
      <c r="AW20" s="215"/>
      <c r="AX20" s="215"/>
      <c r="AY20" s="214"/>
      <c r="AZ20" s="215"/>
      <c r="BA20" s="215"/>
      <c r="BB20" s="214"/>
      <c r="BC20" s="215"/>
      <c r="BD20" s="215"/>
      <c r="BE20" s="215"/>
      <c r="BF20" s="215"/>
      <c r="BG20" s="215"/>
      <c r="BH20" s="215"/>
      <c r="BI20" s="215"/>
      <c r="BJ20" s="226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4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27"/>
      <c r="CI20" s="228">
        <f>'[6]REVISED SUMMARY'!Y98</f>
        <v>24910.703130489244</v>
      </c>
      <c r="CJ20" s="213">
        <f>'[6]REVISED SUMMARY'!Z98</f>
        <v>27835.719486109938</v>
      </c>
      <c r="CK20" s="229">
        <f>'[6]REVISED SUMMARY'!AA98</f>
        <v>29313.246045733693</v>
      </c>
      <c r="CL20" s="228">
        <f>'[6]REVISED SUMMARY'!AB98</f>
        <v>23993.175261331369</v>
      </c>
      <c r="CM20" s="213">
        <f>'[6]REVISED SUMMARY'!AC98</f>
        <v>25458.21723991886</v>
      </c>
      <c r="CN20" s="213">
        <f>'[6]REVISED SUMMARY'!AD98</f>
        <v>23389.773069480354</v>
      </c>
      <c r="CO20" s="213">
        <f>'[6]REVISED SUMMARY'!AE98</f>
        <v>31621.942773903826</v>
      </c>
      <c r="CP20" s="213">
        <f>'[6]REVISED SUMMARY'!AF98</f>
        <v>79512.979661513673</v>
      </c>
      <c r="CQ20" s="213">
        <f>'[6]REVISED SUMMARY'!AG98</f>
        <v>97690.219989440928</v>
      </c>
      <c r="CR20" s="213">
        <f>'[6]REVISED SUMMARY'!AH98</f>
        <v>89918.568531387093</v>
      </c>
      <c r="CS20" s="213">
        <f>'[6]REVISED SUMMARY'!AI98</f>
        <v>59792.365671663159</v>
      </c>
      <c r="CT20" s="213">
        <f>'[6]REVISED SUMMARY'!AJ98</f>
        <v>27303.95406656633</v>
      </c>
      <c r="CU20" s="213">
        <f>'[6]REVISED SUMMARY'!AK98</f>
        <v>24910.703130489244</v>
      </c>
      <c r="CV20" s="213">
        <f>'[6]REVISED SUMMARY'!AL98</f>
        <v>27835.719486109938</v>
      </c>
      <c r="CW20" s="213">
        <f>'[6]REVISED SUMMARY'!AM98</f>
        <v>29313.246045733693</v>
      </c>
      <c r="CX20" s="29"/>
      <c r="CY20" s="29"/>
      <c r="CZ20" s="289" t="s">
        <v>53</v>
      </c>
      <c r="DA20" s="290">
        <f>'[1]Revised Summary'!$BK$11</f>
        <v>14090948.452100439</v>
      </c>
      <c r="DB20" s="30"/>
      <c r="DC20" s="30"/>
      <c r="DD20" s="305" t="s">
        <v>52</v>
      </c>
      <c r="DE20" s="53">
        <f t="shared" si="53"/>
        <v>540740.86492753832</v>
      </c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</row>
    <row r="21" spans="1:202" s="16" customFormat="1" x14ac:dyDescent="0.25">
      <c r="A21" s="22" t="s">
        <v>12</v>
      </c>
      <c r="B21" s="23"/>
      <c r="C21" s="23"/>
      <c r="D21" s="23"/>
      <c r="E21" s="23"/>
      <c r="F21" s="23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26"/>
      <c r="AA21" s="215"/>
      <c r="AB21" s="215"/>
      <c r="AC21" s="226"/>
      <c r="AD21" s="215"/>
      <c r="AE21" s="215"/>
      <c r="AF21" s="215"/>
      <c r="AG21" s="215"/>
      <c r="AH21" s="215"/>
      <c r="AI21" s="215"/>
      <c r="AJ21" s="215"/>
      <c r="AK21" s="215"/>
      <c r="AL21" s="226"/>
      <c r="AM21" s="215"/>
      <c r="AN21" s="215"/>
      <c r="AO21" s="226"/>
      <c r="AP21" s="215"/>
      <c r="AQ21" s="215"/>
      <c r="AR21" s="215"/>
      <c r="AS21" s="215"/>
      <c r="AT21" s="215"/>
      <c r="AU21" s="215"/>
      <c r="AV21" s="215"/>
      <c r="AW21" s="215"/>
      <c r="AX21" s="215"/>
      <c r="AY21" s="214"/>
      <c r="AZ21" s="215"/>
      <c r="BA21" s="215"/>
      <c r="BB21" s="214"/>
      <c r="BC21" s="215"/>
      <c r="BD21" s="215"/>
      <c r="BE21" s="215"/>
      <c r="BF21" s="215"/>
      <c r="BG21" s="215"/>
      <c r="BH21" s="215"/>
      <c r="BI21" s="215"/>
      <c r="BJ21" s="226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27"/>
      <c r="CI21" s="228">
        <f>'[6]REVISED SUMMARY'!Y99</f>
        <v>17574.434564466766</v>
      </c>
      <c r="CJ21" s="213">
        <f>'[6]REVISED SUMMARY'!Z99</f>
        <v>17843.472724938918</v>
      </c>
      <c r="CK21" s="229">
        <f>'[6]REVISED SUMMARY'!AA99</f>
        <v>18277.380747904652</v>
      </c>
      <c r="CL21" s="228">
        <f>'[6]REVISED SUMMARY'!AB99</f>
        <v>16217.696779627997</v>
      </c>
      <c r="CM21" s="213">
        <f>'[6]REVISED SUMMARY'!AC99</f>
        <v>17787.870512143065</v>
      </c>
      <c r="CN21" s="213">
        <f>'[6]REVISED SUMMARY'!AD99</f>
        <v>16742.833119785697</v>
      </c>
      <c r="CO21" s="213">
        <f>'[6]REVISED SUMMARY'!AE99</f>
        <v>21260.431681508711</v>
      </c>
      <c r="CP21" s="213">
        <f>'[6]REVISED SUMMARY'!AF99</f>
        <v>53587.086872394022</v>
      </c>
      <c r="CQ21" s="213">
        <f>'[6]REVISED SUMMARY'!AG99</f>
        <v>60390.886677939496</v>
      </c>
      <c r="CR21" s="213">
        <f>'[6]REVISED SUMMARY'!AH99</f>
        <v>59120.689870521383</v>
      </c>
      <c r="CS21" s="213">
        <f>'[6]REVISED SUMMARY'!AI99</f>
        <v>41428.862553008374</v>
      </c>
      <c r="CT21" s="213">
        <f>'[6]REVISED SUMMARY'!AJ99</f>
        <v>18353.422335176798</v>
      </c>
      <c r="CU21" s="213">
        <f>'[6]REVISED SUMMARY'!AK99</f>
        <v>17574.434564466766</v>
      </c>
      <c r="CV21" s="213">
        <f>'[6]REVISED SUMMARY'!AL99</f>
        <v>17843.472724938918</v>
      </c>
      <c r="CW21" s="213">
        <f>'[6]REVISED SUMMARY'!AM99</f>
        <v>18277.380747904652</v>
      </c>
      <c r="CX21" s="29"/>
      <c r="CY21" s="29"/>
      <c r="CZ21" s="289" t="s">
        <v>54</v>
      </c>
      <c r="DA21" s="290">
        <f>'[2]Revised Summary'!$AY$11</f>
        <v>25155889.244022183</v>
      </c>
      <c r="DB21" s="30"/>
      <c r="DC21" s="30"/>
      <c r="DD21" s="305"/>
      <c r="DE21" s="53">
        <f t="shared" si="53"/>
        <v>358585.06843941589</v>
      </c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</row>
    <row r="22" spans="1:202" s="16" customFormat="1" ht="14.45" customHeight="1" x14ac:dyDescent="0.25">
      <c r="A22" s="22" t="s">
        <v>13</v>
      </c>
      <c r="B22" s="23"/>
      <c r="C22" s="23"/>
      <c r="D22" s="23"/>
      <c r="E22" s="23"/>
      <c r="F22" s="23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26"/>
      <c r="AA22" s="215"/>
      <c r="AB22" s="215"/>
      <c r="AC22" s="226"/>
      <c r="AD22" s="215"/>
      <c r="AE22" s="215"/>
      <c r="AF22" s="215"/>
      <c r="AG22" s="215"/>
      <c r="AH22" s="215"/>
      <c r="AI22" s="215"/>
      <c r="AJ22" s="215"/>
      <c r="AK22" s="215"/>
      <c r="AL22" s="226"/>
      <c r="AM22" s="215"/>
      <c r="AN22" s="215"/>
      <c r="AO22" s="226"/>
      <c r="AP22" s="215"/>
      <c r="AQ22" s="215"/>
      <c r="AR22" s="215"/>
      <c r="AS22" s="215"/>
      <c r="AT22" s="215"/>
      <c r="AU22" s="215"/>
      <c r="AV22" s="215"/>
      <c r="AW22" s="215"/>
      <c r="AX22" s="215"/>
      <c r="AY22" s="214"/>
      <c r="AZ22" s="215"/>
      <c r="BA22" s="215"/>
      <c r="BB22" s="214"/>
      <c r="BC22" s="215"/>
      <c r="BD22" s="215"/>
      <c r="BE22" s="215"/>
      <c r="BF22" s="215"/>
      <c r="BG22" s="215"/>
      <c r="BH22" s="215"/>
      <c r="BI22" s="215"/>
      <c r="BJ22" s="226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4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27"/>
      <c r="CI22" s="228">
        <f>'[6]REVISED SUMMARY'!Y100</f>
        <v>1335.8743213138509</v>
      </c>
      <c r="CJ22" s="213">
        <f>'[6]REVISED SUMMARY'!Z100</f>
        <v>1318.5168481118737</v>
      </c>
      <c r="CK22" s="229">
        <f>'[6]REVISED SUMMARY'!AA100</f>
        <v>1458.4256221376022</v>
      </c>
      <c r="CL22" s="228">
        <f>'[6]REVISED SUMMARY'!AB100</f>
        <v>1034.9305023027462</v>
      </c>
      <c r="CM22" s="213">
        <f>'[6]REVISED SUMMARY'!AC100</f>
        <v>1192.0633248756685</v>
      </c>
      <c r="CN22" s="213">
        <f>'[6]REVISED SUMMARY'!AD100</f>
        <v>1175.1307459199468</v>
      </c>
      <c r="CO22" s="213">
        <f>'[6]REVISED SUMMARY'!AE100</f>
        <v>1638.9024128050048</v>
      </c>
      <c r="CP22" s="213">
        <f>'[6]REVISED SUMMARY'!AF100</f>
        <v>2615.9393303181901</v>
      </c>
      <c r="CQ22" s="213">
        <f>'[6]REVISED SUMMARY'!AG100</f>
        <v>3084.1419955418355</v>
      </c>
      <c r="CR22" s="213">
        <f>'[6]REVISED SUMMARY'!AH100</f>
        <v>2460.9583048145032</v>
      </c>
      <c r="CS22" s="213">
        <f>'[6]REVISED SUMMARY'!AI100</f>
        <v>2451.6826633403693</v>
      </c>
      <c r="CT22" s="213">
        <f>'[6]REVISED SUMMARY'!AJ100</f>
        <v>1841.2534931911132</v>
      </c>
      <c r="CU22" s="213">
        <f>'[6]REVISED SUMMARY'!AK100</f>
        <v>1335.8743213138509</v>
      </c>
      <c r="CV22" s="213">
        <f>'[6]REVISED SUMMARY'!AL100</f>
        <v>1318.5168481118737</v>
      </c>
      <c r="CW22" s="213">
        <f>'[6]REVISED SUMMARY'!AM100</f>
        <v>1458.4256221376022</v>
      </c>
      <c r="CX22" s="29"/>
      <c r="CY22" s="29"/>
      <c r="CZ22" s="289" t="s">
        <v>55</v>
      </c>
      <c r="DA22" s="290">
        <f>'[3]Revised Summary'!$AY$11</f>
        <v>30297403.224354014</v>
      </c>
      <c r="DB22" s="30"/>
      <c r="DC22" s="30"/>
      <c r="DD22" s="313" t="s">
        <v>65</v>
      </c>
      <c r="DE22" s="53">
        <f t="shared" si="53"/>
        <v>21607.819564672704</v>
      </c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</row>
    <row r="23" spans="1:202" s="16" customFormat="1" x14ac:dyDescent="0.25">
      <c r="A23" s="34" t="s">
        <v>6</v>
      </c>
      <c r="B23" s="10"/>
      <c r="C23" s="10"/>
      <c r="D23" s="10"/>
      <c r="E23" s="10"/>
      <c r="F23" s="10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2"/>
      <c r="AA23" s="134"/>
      <c r="AB23" s="134"/>
      <c r="AC23" s="132"/>
      <c r="AD23" s="134"/>
      <c r="AE23" s="134"/>
      <c r="AF23" s="134"/>
      <c r="AG23" s="134"/>
      <c r="AH23" s="134"/>
      <c r="AI23" s="134"/>
      <c r="AJ23" s="134"/>
      <c r="AK23" s="134"/>
      <c r="AL23" s="132"/>
      <c r="AM23" s="134"/>
      <c r="AN23" s="134"/>
      <c r="AO23" s="132"/>
      <c r="AP23" s="134"/>
      <c r="AQ23" s="134"/>
      <c r="AR23" s="134"/>
      <c r="AS23" s="134"/>
      <c r="AT23" s="134"/>
      <c r="AU23" s="134"/>
      <c r="AV23" s="134"/>
      <c r="AW23" s="134"/>
      <c r="AX23" s="134"/>
      <c r="AY23" s="217"/>
      <c r="AZ23" s="134"/>
      <c r="BA23" s="134"/>
      <c r="BB23" s="217"/>
      <c r="BC23" s="134"/>
      <c r="BD23" s="134"/>
      <c r="BE23" s="134"/>
      <c r="BF23" s="134"/>
      <c r="BG23" s="134"/>
      <c r="BH23" s="134"/>
      <c r="BI23" s="134"/>
      <c r="BJ23" s="132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217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230"/>
      <c r="CI23" s="231">
        <f>'[6]REVISED SUMMARY'!Y109</f>
        <v>9948.2583073999995</v>
      </c>
      <c r="CJ23" s="232">
        <f>'[6]REVISED SUMMARY'!Z109</f>
        <v>17400.358423221078</v>
      </c>
      <c r="CK23" s="233">
        <f>'[6]REVISED SUMMARY'!AA109</f>
        <v>17926.867705604363</v>
      </c>
      <c r="CL23" s="231">
        <f>'[6]REVISED SUMMARY'!AB109</f>
        <v>14469.686867559669</v>
      </c>
      <c r="CM23" s="232">
        <f>'[6]REVISED SUMMARY'!AC109</f>
        <v>10999.035320781961</v>
      </c>
      <c r="CN23" s="232">
        <f>'[6]REVISED SUMMARY'!AD109</f>
        <v>3550.400018869419</v>
      </c>
      <c r="CO23" s="232">
        <f>'[6]REVISED SUMMARY'!AE109</f>
        <v>-3527.100066114303</v>
      </c>
      <c r="CP23" s="232">
        <f>'[6]REVISED SUMMARY'!AF109</f>
        <v>-37161.039187865033</v>
      </c>
      <c r="CQ23" s="232">
        <f>'[6]REVISED SUMMARY'!AG109</f>
        <v>-48435.546837441783</v>
      </c>
      <c r="CR23" s="232">
        <f>'[6]REVISED SUMMARY'!AH109</f>
        <v>-47680.067645252188</v>
      </c>
      <c r="CS23" s="232">
        <f>'[6]REVISED SUMMARY'!AI109</f>
        <v>-19288.737756875227</v>
      </c>
      <c r="CT23" s="232">
        <f>'[6]REVISED SUMMARY'!AJ109</f>
        <v>4111.739040599381</v>
      </c>
      <c r="CU23" s="232">
        <f>'[6]REVISED SUMMARY'!AK109</f>
        <v>9948.2583073999995</v>
      </c>
      <c r="CV23" s="232">
        <f>'[6]REVISED SUMMARY'!AL109</f>
        <v>17400.358423221078</v>
      </c>
      <c r="CW23" s="232">
        <f>'[6]REVISED SUMMARY'!AM109</f>
        <v>17926.867705604363</v>
      </c>
      <c r="CX23" s="29"/>
      <c r="CY23" s="29"/>
      <c r="CZ23" s="289" t="s">
        <v>56</v>
      </c>
      <c r="DA23" s="290">
        <f>'[4]REVISED SUMMARY'!$AY$11</f>
        <v>11892285.465273451</v>
      </c>
      <c r="DB23" s="30"/>
      <c r="DC23" s="30"/>
      <c r="DD23" s="313"/>
      <c r="DE23" s="54">
        <f t="shared" si="53"/>
        <v>-77686.145809512658</v>
      </c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</row>
    <row r="24" spans="1:202" s="16" customFormat="1" ht="15.75" thickBot="1" x14ac:dyDescent="0.3">
      <c r="A24" s="26"/>
      <c r="B24" s="37"/>
      <c r="C24" s="37"/>
      <c r="D24" s="37"/>
      <c r="E24" s="37"/>
      <c r="F24" s="37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4"/>
      <c r="AN24" s="234"/>
      <c r="AO24" s="235"/>
      <c r="AP24" s="234"/>
      <c r="AQ24" s="234"/>
      <c r="AR24" s="234"/>
      <c r="AS24" s="234"/>
      <c r="AT24" s="234"/>
      <c r="AU24" s="234"/>
      <c r="AV24" s="234"/>
      <c r="AW24" s="234"/>
      <c r="AX24" s="234"/>
      <c r="AY24" s="236"/>
      <c r="AZ24" s="234"/>
      <c r="BA24" s="234"/>
      <c r="BB24" s="236"/>
      <c r="BC24" s="234"/>
      <c r="BD24" s="234"/>
      <c r="BE24" s="234"/>
      <c r="BF24" s="234"/>
      <c r="BG24" s="234"/>
      <c r="BH24" s="234"/>
      <c r="BI24" s="234"/>
      <c r="BJ24" s="235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6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7"/>
      <c r="CI24" s="236">
        <f t="shared" ref="CI24:CW24" si="54">CI17-SUM(CI18:CI23)</f>
        <v>0</v>
      </c>
      <c r="CJ24" s="234">
        <f t="shared" si="54"/>
        <v>0</v>
      </c>
      <c r="CK24" s="238">
        <f t="shared" si="54"/>
        <v>0</v>
      </c>
      <c r="CL24" s="236">
        <f t="shared" si="54"/>
        <v>0</v>
      </c>
      <c r="CM24" s="234">
        <f t="shared" si="54"/>
        <v>0</v>
      </c>
      <c r="CN24" s="234">
        <f t="shared" si="54"/>
        <v>0</v>
      </c>
      <c r="CO24" s="234">
        <f t="shared" si="54"/>
        <v>0</v>
      </c>
      <c r="CP24" s="234">
        <f t="shared" si="54"/>
        <v>0</v>
      </c>
      <c r="CQ24" s="234">
        <f t="shared" si="54"/>
        <v>0</v>
      </c>
      <c r="CR24" s="234">
        <f t="shared" si="54"/>
        <v>0</v>
      </c>
      <c r="CS24" s="234">
        <f t="shared" si="54"/>
        <v>0</v>
      </c>
      <c r="CT24" s="234">
        <f t="shared" si="54"/>
        <v>0</v>
      </c>
      <c r="CU24" s="234">
        <f t="shared" si="54"/>
        <v>0</v>
      </c>
      <c r="CV24" s="234">
        <f t="shared" si="54"/>
        <v>0</v>
      </c>
      <c r="CW24" s="234">
        <f t="shared" si="54"/>
        <v>0</v>
      </c>
      <c r="CX24" s="5" t="s">
        <v>1</v>
      </c>
      <c r="CY24" s="29"/>
      <c r="CZ24" s="289" t="s">
        <v>57</v>
      </c>
      <c r="DA24" s="290">
        <f>'[5]REVISED SUMMARY'!$AM$11</f>
        <v>16600487.118266109</v>
      </c>
      <c r="DB24" s="30"/>
      <c r="DC24" s="30"/>
      <c r="DD24" s="30"/>
      <c r="DE24" s="27">
        <f>DE17-SUM(DE18:DE23)</f>
        <v>0</v>
      </c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</row>
    <row r="25" spans="1:202" s="9" customFormat="1" ht="14.45" customHeight="1" thickBot="1" x14ac:dyDescent="0.3">
      <c r="A25" s="94" t="s">
        <v>19</v>
      </c>
      <c r="B25" s="102">
        <f>B9+B17</f>
        <v>0</v>
      </c>
      <c r="C25" s="102">
        <f t="shared" ref="C25:BN25" si="55">C9+C17</f>
        <v>0</v>
      </c>
      <c r="D25" s="110">
        <f t="shared" si="55"/>
        <v>0</v>
      </c>
      <c r="E25" s="110">
        <f t="shared" si="55"/>
        <v>0</v>
      </c>
      <c r="F25" s="110">
        <f t="shared" si="55"/>
        <v>0</v>
      </c>
      <c r="G25" s="110">
        <f t="shared" si="55"/>
        <v>0.71203150918887492</v>
      </c>
      <c r="H25" s="110">
        <f t="shared" si="55"/>
        <v>4695.4207688607357</v>
      </c>
      <c r="I25" s="110">
        <f t="shared" si="55"/>
        <v>39935.570121927383</v>
      </c>
      <c r="J25" s="110">
        <f t="shared" si="55"/>
        <v>291676.37356246018</v>
      </c>
      <c r="K25" s="110">
        <f t="shared" si="55"/>
        <v>544866.33457860793</v>
      </c>
      <c r="L25" s="110">
        <f t="shared" si="55"/>
        <v>663040.9475663905</v>
      </c>
      <c r="M25" s="110">
        <f t="shared" si="55"/>
        <v>547744.67638274853</v>
      </c>
      <c r="N25" s="110">
        <f t="shared" si="55"/>
        <v>270067.89072131994</v>
      </c>
      <c r="O25" s="115">
        <f t="shared" si="55"/>
        <v>449448.83291898988</v>
      </c>
      <c r="P25" s="115">
        <f t="shared" si="55"/>
        <v>672384.11562352569</v>
      </c>
      <c r="Q25" s="115">
        <f t="shared" si="55"/>
        <v>860299.05315340089</v>
      </c>
      <c r="R25" s="115">
        <f t="shared" si="55"/>
        <v>921069.68539476907</v>
      </c>
      <c r="S25" s="115">
        <f t="shared" si="55"/>
        <v>727242.36549864151</v>
      </c>
      <c r="T25" s="115">
        <f t="shared" si="55"/>
        <v>330495.27100759087</v>
      </c>
      <c r="U25" s="115">
        <f t="shared" si="55"/>
        <v>448514.38010054693</v>
      </c>
      <c r="V25" s="115">
        <f t="shared" si="55"/>
        <v>1166466.8526526121</v>
      </c>
      <c r="W25" s="115">
        <f t="shared" si="55"/>
        <v>1596902.1714481555</v>
      </c>
      <c r="X25" s="115">
        <f t="shared" si="55"/>
        <v>1748272.4117888496</v>
      </c>
      <c r="Y25" s="115">
        <f t="shared" si="55"/>
        <v>1519471.01623757</v>
      </c>
      <c r="Z25" s="116">
        <f t="shared" si="55"/>
        <v>764880.45368540613</v>
      </c>
      <c r="AA25" s="115">
        <f t="shared" si="55"/>
        <v>908807.65228987066</v>
      </c>
      <c r="AB25" s="115">
        <f t="shared" si="55"/>
        <v>1120062.856555779</v>
      </c>
      <c r="AC25" s="116">
        <f t="shared" si="55"/>
        <v>1377220.6643166305</v>
      </c>
      <c r="AD25" s="115">
        <f t="shared" si="55"/>
        <v>1195166.5723548159</v>
      </c>
      <c r="AE25" s="115">
        <f t="shared" si="55"/>
        <v>1300632.3993987509</v>
      </c>
      <c r="AF25" s="115">
        <f t="shared" si="55"/>
        <v>1205822.8207733985</v>
      </c>
      <c r="AG25" s="115">
        <f t="shared" si="55"/>
        <v>1472551.2785682736</v>
      </c>
      <c r="AH25" s="115">
        <f t="shared" si="55"/>
        <v>3602609.9103061217</v>
      </c>
      <c r="AI25" s="115">
        <f t="shared" si="55"/>
        <v>4524979.9029475963</v>
      </c>
      <c r="AJ25" s="115">
        <f t="shared" si="55"/>
        <v>4557691.9623519126</v>
      </c>
      <c r="AK25" s="115">
        <f t="shared" si="55"/>
        <v>3395133.6257571932</v>
      </c>
      <c r="AL25" s="116">
        <f t="shared" si="55"/>
        <v>1618999.5517252118</v>
      </c>
      <c r="AM25" s="115">
        <f t="shared" si="55"/>
        <v>1693340.1593012405</v>
      </c>
      <c r="AN25" s="115">
        <f t="shared" si="55"/>
        <v>2043834.5150522969</v>
      </c>
      <c r="AO25" s="116">
        <f t="shared" si="55"/>
        <v>2546894.0685010902</v>
      </c>
      <c r="AP25" s="115">
        <f t="shared" si="55"/>
        <v>2089616.4766016018</v>
      </c>
      <c r="AQ25" s="115">
        <f t="shared" si="55"/>
        <v>912247.85076541675</v>
      </c>
      <c r="AR25" s="115">
        <f t="shared" si="55"/>
        <v>846334.21711913729</v>
      </c>
      <c r="AS25" s="115">
        <f t="shared" si="55"/>
        <v>1066637.678205363</v>
      </c>
      <c r="AT25" s="115">
        <f t="shared" si="55"/>
        <v>2863352.6421243409</v>
      </c>
      <c r="AU25" s="115">
        <f t="shared" si="55"/>
        <v>3675557.523710967</v>
      </c>
      <c r="AV25" s="115">
        <f t="shared" si="55"/>
        <v>3342039.9312423691</v>
      </c>
      <c r="AW25" s="115">
        <f t="shared" si="55"/>
        <v>2373846.5851787962</v>
      </c>
      <c r="AX25" s="115">
        <f t="shared" si="55"/>
        <v>1051178.3111241481</v>
      </c>
      <c r="AY25" s="172">
        <f t="shared" si="55"/>
        <v>1105092.1759465141</v>
      </c>
      <c r="AZ25" s="115">
        <f t="shared" si="55"/>
        <v>1381965.5186848878</v>
      </c>
      <c r="BA25" s="115">
        <f t="shared" si="55"/>
        <v>1700717.7639811411</v>
      </c>
      <c r="BB25" s="172">
        <f t="shared" si="55"/>
        <v>1356926.8590753335</v>
      </c>
      <c r="BC25" s="115">
        <f t="shared" si="55"/>
        <v>1353802.1905861669</v>
      </c>
      <c r="BD25" s="115">
        <f t="shared" si="55"/>
        <v>1239676.1204544338</v>
      </c>
      <c r="BE25" s="115">
        <f t="shared" si="55"/>
        <v>1628086.4160208032</v>
      </c>
      <c r="BF25" s="115">
        <f t="shared" si="55"/>
        <v>4511630.5078466395</v>
      </c>
      <c r="BG25" s="115">
        <f t="shared" si="55"/>
        <v>1051039.3753533266</v>
      </c>
      <c r="BH25" s="115">
        <f t="shared" si="55"/>
        <v>1133487.8662933947</v>
      </c>
      <c r="BI25" s="115">
        <f t="shared" si="55"/>
        <v>808760.63763167639</v>
      </c>
      <c r="BJ25" s="116">
        <f t="shared" si="55"/>
        <v>375458.03446689073</v>
      </c>
      <c r="BK25" s="243">
        <f t="shared" si="55"/>
        <v>426692.32957000914</v>
      </c>
      <c r="BL25" s="243">
        <f t="shared" si="55"/>
        <v>579421.78363716719</v>
      </c>
      <c r="BM25" s="243">
        <f t="shared" si="55"/>
        <v>801605.52584873384</v>
      </c>
      <c r="BN25" s="243">
        <f t="shared" si="55"/>
        <v>596790.15800777823</v>
      </c>
      <c r="BO25" s="243">
        <f t="shared" ref="BO25:CW25" si="56">BO9+BO17</f>
        <v>601738.66705846821</v>
      </c>
      <c r="BP25" s="243">
        <f t="shared" si="56"/>
        <v>554067.14924048469</v>
      </c>
      <c r="BQ25" s="243">
        <f t="shared" si="56"/>
        <v>754375.92963655689</v>
      </c>
      <c r="BR25" s="243">
        <f t="shared" si="56"/>
        <v>2025351.8248758968</v>
      </c>
      <c r="BS25" s="243">
        <f t="shared" si="56"/>
        <v>2625386.5745604574</v>
      </c>
      <c r="BT25" s="243">
        <f t="shared" si="56"/>
        <v>2540999.4109809548</v>
      </c>
      <c r="BU25" s="243">
        <f t="shared" si="56"/>
        <v>1733783.3413791929</v>
      </c>
      <c r="BV25" s="243">
        <f t="shared" si="56"/>
        <v>755529.95697051473</v>
      </c>
      <c r="BW25" s="143">
        <f t="shared" si="56"/>
        <v>800386.7883500997</v>
      </c>
      <c r="BX25" s="144">
        <f t="shared" si="56"/>
        <v>1026238.810692295</v>
      </c>
      <c r="BY25" s="144">
        <f t="shared" si="56"/>
        <v>1231550.2114614553</v>
      </c>
      <c r="BZ25" s="144">
        <f t="shared" si="56"/>
        <v>965580.38748209178</v>
      </c>
      <c r="CA25" s="144">
        <f t="shared" si="56"/>
        <v>943950.69423399284</v>
      </c>
      <c r="CB25" s="144">
        <f t="shared" si="56"/>
        <v>832657.91061831987</v>
      </c>
      <c r="CC25" s="144">
        <f t="shared" si="56"/>
        <v>1073282.4949379705</v>
      </c>
      <c r="CD25" s="144">
        <f t="shared" si="56"/>
        <v>275621.41704727127</v>
      </c>
      <c r="CE25" s="144">
        <f t="shared" si="56"/>
        <v>346705.76946718805</v>
      </c>
      <c r="CF25" s="144">
        <f t="shared" si="56"/>
        <v>320216.89179785782</v>
      </c>
      <c r="CG25" s="144">
        <f t="shared" si="56"/>
        <v>203766.77594898478</v>
      </c>
      <c r="CH25" s="145">
        <f t="shared" si="56"/>
        <v>87613.126650978345</v>
      </c>
      <c r="CI25" s="143">
        <f t="shared" si="56"/>
        <v>87440.554442982291</v>
      </c>
      <c r="CJ25" s="144">
        <f t="shared" si="56"/>
        <v>106803.58051463944</v>
      </c>
      <c r="CK25" s="146">
        <f t="shared" si="56"/>
        <v>109740.14329615333</v>
      </c>
      <c r="CL25" s="143">
        <f t="shared" si="56"/>
        <v>90251.712610174276</v>
      </c>
      <c r="CM25" s="144">
        <f t="shared" si="56"/>
        <v>90152.429165050824</v>
      </c>
      <c r="CN25" s="144">
        <f t="shared" si="56"/>
        <v>75888.074140667071</v>
      </c>
      <c r="CO25" s="144">
        <f t="shared" si="56"/>
        <v>102090.13220102042</v>
      </c>
      <c r="CP25" s="144">
        <f t="shared" si="56"/>
        <v>273600.27538346616</v>
      </c>
      <c r="CQ25" s="144">
        <f t="shared" si="56"/>
        <v>346705.76946718502</v>
      </c>
      <c r="CR25" s="144">
        <f t="shared" si="56"/>
        <v>320216.89179787121</v>
      </c>
      <c r="CS25" s="144">
        <f t="shared" si="56"/>
        <v>203766.77594898126</v>
      </c>
      <c r="CT25" s="144">
        <f t="shared" si="56"/>
        <v>87613.126650972845</v>
      </c>
      <c r="CU25" s="144">
        <f t="shared" si="56"/>
        <v>87440.554442982291</v>
      </c>
      <c r="CV25" s="144">
        <f t="shared" si="56"/>
        <v>106803.58051463944</v>
      </c>
      <c r="CW25" s="144">
        <f t="shared" si="56"/>
        <v>109740.14329615333</v>
      </c>
      <c r="CX25" s="80">
        <f>SUM(B25:CW25)</f>
        <v>106300244.83218509</v>
      </c>
      <c r="CY25" s="29"/>
      <c r="CZ25" s="289" t="s">
        <v>58</v>
      </c>
      <c r="DA25" s="290">
        <f>'[6]REVISED SUMMARY'!$AM$11</f>
        <v>8263231.3281689053</v>
      </c>
      <c r="DB25" s="30"/>
      <c r="DC25" s="30"/>
      <c r="DD25" s="30"/>
      <c r="DE25" s="70">
        <f t="shared" ref="DE25:DE31" si="57">SUM(CL25:CW25)</f>
        <v>1894269.4656191638</v>
      </c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</row>
    <row r="26" spans="1:202" s="16" customFormat="1" ht="15.75" thickTop="1" x14ac:dyDescent="0.25">
      <c r="A26" s="95" t="s">
        <v>9</v>
      </c>
      <c r="B26" s="102">
        <f t="shared" ref="B26:BM26" si="58">B10+B18</f>
        <v>0</v>
      </c>
      <c r="C26" s="102">
        <f t="shared" si="58"/>
        <v>0</v>
      </c>
      <c r="D26" s="110">
        <f t="shared" si="58"/>
        <v>0</v>
      </c>
      <c r="E26" s="110">
        <f t="shared" si="58"/>
        <v>0</v>
      </c>
      <c r="F26" s="110">
        <f t="shared" si="58"/>
        <v>0</v>
      </c>
      <c r="G26" s="110">
        <f t="shared" si="58"/>
        <v>0</v>
      </c>
      <c r="H26" s="110">
        <f t="shared" si="58"/>
        <v>3542.7066619947968</v>
      </c>
      <c r="I26" s="110">
        <f t="shared" si="58"/>
        <v>26593.748856903429</v>
      </c>
      <c r="J26" s="110">
        <f t="shared" si="58"/>
        <v>243363.92907678595</v>
      </c>
      <c r="K26" s="110">
        <f t="shared" si="58"/>
        <v>441129.8099540461</v>
      </c>
      <c r="L26" s="110">
        <f t="shared" si="58"/>
        <v>537485.07750592032</v>
      </c>
      <c r="M26" s="110">
        <f t="shared" si="58"/>
        <v>373819.34593685856</v>
      </c>
      <c r="N26" s="111">
        <f t="shared" si="58"/>
        <v>137025.9400139912</v>
      </c>
      <c r="O26" s="112">
        <f t="shared" si="58"/>
        <v>273299.25349150668</v>
      </c>
      <c r="P26" s="112">
        <f t="shared" si="58"/>
        <v>463174.404168193</v>
      </c>
      <c r="Q26" s="112">
        <f t="shared" si="58"/>
        <v>531472.97269952018</v>
      </c>
      <c r="R26" s="112">
        <f t="shared" si="58"/>
        <v>666836.61937977653</v>
      </c>
      <c r="S26" s="112">
        <f t="shared" si="58"/>
        <v>454713.40903503355</v>
      </c>
      <c r="T26" s="112">
        <f t="shared" si="58"/>
        <v>209553.48167778365</v>
      </c>
      <c r="U26" s="112">
        <f t="shared" si="58"/>
        <v>235085.44029895589</v>
      </c>
      <c r="V26" s="112">
        <f t="shared" si="58"/>
        <v>734760.62978666462</v>
      </c>
      <c r="W26" s="112">
        <f t="shared" si="58"/>
        <v>1003556.2831860054</v>
      </c>
      <c r="X26" s="112">
        <f t="shared" si="58"/>
        <v>1196200.4042900102</v>
      </c>
      <c r="Y26" s="112">
        <f t="shared" si="58"/>
        <v>1010150.8980212705</v>
      </c>
      <c r="Z26" s="113">
        <f t="shared" si="58"/>
        <v>444243.3950046096</v>
      </c>
      <c r="AA26" s="112">
        <f t="shared" si="58"/>
        <v>590722.64033336937</v>
      </c>
      <c r="AB26" s="112">
        <f t="shared" si="58"/>
        <v>739064.45472672023</v>
      </c>
      <c r="AC26" s="112">
        <f t="shared" si="58"/>
        <v>760226.35555802099</v>
      </c>
      <c r="AD26" s="112">
        <f t="shared" si="58"/>
        <v>734885.09801949374</v>
      </c>
      <c r="AE26" s="112">
        <f t="shared" si="58"/>
        <v>790050.52627510764</v>
      </c>
      <c r="AF26" s="112">
        <f t="shared" si="58"/>
        <v>712591.15803163499</v>
      </c>
      <c r="AG26" s="112">
        <f t="shared" si="58"/>
        <v>788005.60592493415</v>
      </c>
      <c r="AH26" s="112">
        <f t="shared" si="58"/>
        <v>2172782.5520650391</v>
      </c>
      <c r="AI26" s="112">
        <f t="shared" si="58"/>
        <v>2655713.1081700679</v>
      </c>
      <c r="AJ26" s="112">
        <f t="shared" si="58"/>
        <v>2764862.6405028403</v>
      </c>
      <c r="AK26" s="112">
        <f t="shared" si="58"/>
        <v>2093407.6803619489</v>
      </c>
      <c r="AL26" s="113">
        <f t="shared" si="58"/>
        <v>860529.3097284846</v>
      </c>
      <c r="AM26" s="112">
        <f t="shared" si="58"/>
        <v>981461.85882917792</v>
      </c>
      <c r="AN26" s="112">
        <f t="shared" si="58"/>
        <v>1203203.2163009197</v>
      </c>
      <c r="AO26" s="113">
        <f t="shared" si="58"/>
        <v>1371395.0052714273</v>
      </c>
      <c r="AP26" s="112">
        <f t="shared" si="58"/>
        <v>1187045.9499182627</v>
      </c>
      <c r="AQ26" s="112">
        <f t="shared" si="58"/>
        <v>442726.9085614942</v>
      </c>
      <c r="AR26" s="112">
        <f t="shared" si="58"/>
        <v>394740.24836762995</v>
      </c>
      <c r="AS26" s="112">
        <f t="shared" si="58"/>
        <v>444427.68705686927</v>
      </c>
      <c r="AT26" s="112">
        <f t="shared" si="58"/>
        <v>1411496.7289061919</v>
      </c>
      <c r="AU26" s="112">
        <f t="shared" si="58"/>
        <v>1794317.4913307615</v>
      </c>
      <c r="AV26" s="112">
        <f t="shared" si="58"/>
        <v>1725059.9569640458</v>
      </c>
      <c r="AW26" s="112">
        <f t="shared" si="58"/>
        <v>1180653.1439791694</v>
      </c>
      <c r="AX26" s="113">
        <f t="shared" si="58"/>
        <v>422803.37846041471</v>
      </c>
      <c r="AY26" s="112">
        <f t="shared" si="58"/>
        <v>479921.73548690975</v>
      </c>
      <c r="AZ26" s="112">
        <f t="shared" si="58"/>
        <v>606110.73515086621</v>
      </c>
      <c r="BA26" s="112">
        <f t="shared" si="58"/>
        <v>642953.3740484342</v>
      </c>
      <c r="BB26" s="165">
        <f t="shared" si="58"/>
        <v>553693.13256213069</v>
      </c>
      <c r="BC26" s="112">
        <f t="shared" si="58"/>
        <v>529652.53078147769</v>
      </c>
      <c r="BD26" s="112">
        <f t="shared" si="58"/>
        <v>445884.63840965182</v>
      </c>
      <c r="BE26" s="112">
        <f t="shared" si="58"/>
        <v>534466.72974010557</v>
      </c>
      <c r="BF26" s="112">
        <f t="shared" si="58"/>
        <v>1935258.7858130932</v>
      </c>
      <c r="BG26" s="112">
        <f t="shared" si="58"/>
        <v>262400.13793873042</v>
      </c>
      <c r="BH26" s="112">
        <f t="shared" si="58"/>
        <v>343210.93077355623</v>
      </c>
      <c r="BI26" s="112">
        <f t="shared" si="58"/>
        <v>196084.39263684303</v>
      </c>
      <c r="BJ26" s="113">
        <f t="shared" si="58"/>
        <v>47168.093592233956</v>
      </c>
      <c r="BK26" s="112">
        <f t="shared" si="58"/>
        <v>77022.190419249237</v>
      </c>
      <c r="BL26" s="112">
        <f t="shared" si="58"/>
        <v>143605.50980502367</v>
      </c>
      <c r="BM26" s="112">
        <f t="shared" si="58"/>
        <v>175279.80121040344</v>
      </c>
      <c r="BN26" s="112">
        <f t="shared" ref="BN26:CW26" si="59">BN10+BN18</f>
        <v>141093.20038437843</v>
      </c>
      <c r="BO26" s="112">
        <f t="shared" si="59"/>
        <v>117314.74415306747</v>
      </c>
      <c r="BP26" s="112">
        <f t="shared" si="59"/>
        <v>80448.968517124653</v>
      </c>
      <c r="BQ26" s="112">
        <f t="shared" si="59"/>
        <v>125952.04617951065</v>
      </c>
      <c r="BR26" s="112">
        <f t="shared" si="59"/>
        <v>579211.9103250429</v>
      </c>
      <c r="BS26" s="112">
        <f t="shared" si="59"/>
        <v>832900.24593169987</v>
      </c>
      <c r="BT26" s="112">
        <f t="shared" si="59"/>
        <v>850686.77720441669</v>
      </c>
      <c r="BU26" s="112">
        <f t="shared" si="59"/>
        <v>449901.37104590982</v>
      </c>
      <c r="BV26" s="113">
        <f t="shared" si="59"/>
        <v>99237.22831056267</v>
      </c>
      <c r="BW26" s="248">
        <f t="shared" si="59"/>
        <v>158802.03928291053</v>
      </c>
      <c r="BX26" s="147">
        <f t="shared" si="59"/>
        <v>272546.54674580693</v>
      </c>
      <c r="BY26" s="147">
        <f t="shared" si="59"/>
        <v>306561.71710991859</v>
      </c>
      <c r="BZ26" s="147">
        <f t="shared" si="59"/>
        <v>247258.37828180194</v>
      </c>
      <c r="CA26" s="147">
        <f t="shared" si="59"/>
        <v>194360.12245827168</v>
      </c>
      <c r="CB26" s="147">
        <f t="shared" si="59"/>
        <v>120723.96303745359</v>
      </c>
      <c r="CC26" s="147">
        <f t="shared" si="59"/>
        <v>162531.21169597656</v>
      </c>
      <c r="CD26" s="147">
        <f t="shared" si="59"/>
        <v>61054.915652282536</v>
      </c>
      <c r="CE26" s="147">
        <f t="shared" si="59"/>
        <v>173661.26201166213</v>
      </c>
      <c r="CF26" s="147">
        <f t="shared" si="59"/>
        <v>164937.44622963667</v>
      </c>
      <c r="CG26" s="147">
        <f t="shared" si="59"/>
        <v>77892.911100380123</v>
      </c>
      <c r="CH26" s="149">
        <f t="shared" si="59"/>
        <v>9054.2059805840254</v>
      </c>
      <c r="CI26" s="148">
        <f t="shared" si="59"/>
        <v>9385.7818216576197</v>
      </c>
      <c r="CJ26" s="147">
        <f t="shared" si="59"/>
        <v>15856.700114050922</v>
      </c>
      <c r="CK26" s="150">
        <f t="shared" si="59"/>
        <v>15769.242335109098</v>
      </c>
      <c r="CL26" s="148">
        <f t="shared" si="59"/>
        <v>13255.268636402152</v>
      </c>
      <c r="CM26" s="147">
        <f t="shared" si="59"/>
        <v>10890.599968636514</v>
      </c>
      <c r="CN26" s="147">
        <f t="shared" si="59"/>
        <v>8374.671746521879</v>
      </c>
      <c r="CO26" s="147">
        <f t="shared" si="59"/>
        <v>20727.280752073224</v>
      </c>
      <c r="CP26" s="147">
        <f t="shared" si="59"/>
        <v>128358.54879592231</v>
      </c>
      <c r="CQ26" s="147">
        <f t="shared" si="59"/>
        <v>173661.26201165543</v>
      </c>
      <c r="CR26" s="147">
        <f t="shared" si="59"/>
        <v>164937.44622964587</v>
      </c>
      <c r="CS26" s="147">
        <f t="shared" si="59"/>
        <v>77892.911100381883</v>
      </c>
      <c r="CT26" s="147">
        <f t="shared" si="59"/>
        <v>9054.2059805731988</v>
      </c>
      <c r="CU26" s="147">
        <f t="shared" si="59"/>
        <v>9385.7818216576197</v>
      </c>
      <c r="CV26" s="147">
        <f t="shared" si="59"/>
        <v>15856.700114050922</v>
      </c>
      <c r="CW26" s="151">
        <f t="shared" si="59"/>
        <v>15769.242335109098</v>
      </c>
      <c r="CX26" s="29"/>
      <c r="CY26" s="29"/>
      <c r="CZ26" s="82" t="s">
        <v>42</v>
      </c>
      <c r="DA26" s="162">
        <f>SUM(DA20:DA25)</f>
        <v>106300244.8321851</v>
      </c>
      <c r="DB26" s="30"/>
      <c r="DC26" s="30"/>
      <c r="DD26" s="30"/>
      <c r="DE26" s="54">
        <f t="shared" si="57"/>
        <v>648163.91949263006</v>
      </c>
      <c r="DF26" s="69"/>
      <c r="DG26" s="30"/>
      <c r="DH26" s="30"/>
      <c r="DI26" s="30"/>
      <c r="DJ26" s="30"/>
      <c r="DK26" s="81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</row>
    <row r="27" spans="1:202" s="16" customFormat="1" x14ac:dyDescent="0.25">
      <c r="A27" s="95" t="s">
        <v>10</v>
      </c>
      <c r="B27" s="102">
        <f t="shared" ref="B27:BM27" si="60">B11+B19</f>
        <v>0</v>
      </c>
      <c r="C27" s="102">
        <f t="shared" si="60"/>
        <v>0</v>
      </c>
      <c r="D27" s="110">
        <f t="shared" si="60"/>
        <v>0</v>
      </c>
      <c r="E27" s="110">
        <f t="shared" si="60"/>
        <v>0</v>
      </c>
      <c r="F27" s="110">
        <f t="shared" si="60"/>
        <v>0</v>
      </c>
      <c r="G27" s="110">
        <f t="shared" si="60"/>
        <v>0.34412602678174997</v>
      </c>
      <c r="H27" s="110">
        <f t="shared" si="60"/>
        <v>593.85341007321881</v>
      </c>
      <c r="I27" s="110">
        <f t="shared" si="60"/>
        <v>8368.5225960071712</v>
      </c>
      <c r="J27" s="110">
        <f t="shared" si="60"/>
        <v>23641.814181406706</v>
      </c>
      <c r="K27" s="110">
        <f t="shared" si="60"/>
        <v>47663.861231335664</v>
      </c>
      <c r="L27" s="110">
        <f t="shared" si="60"/>
        <v>53281.675633138075</v>
      </c>
      <c r="M27" s="110">
        <f t="shared" si="60"/>
        <v>71676.428272669378</v>
      </c>
      <c r="N27" s="111">
        <f t="shared" si="60"/>
        <v>61749.996111268818</v>
      </c>
      <c r="O27" s="110">
        <f t="shared" si="60"/>
        <v>64301.78087974526</v>
      </c>
      <c r="P27" s="110">
        <f t="shared" si="60"/>
        <v>80879.653386032383</v>
      </c>
      <c r="Q27" s="110">
        <f t="shared" si="60"/>
        <v>111135.9811537732</v>
      </c>
      <c r="R27" s="110">
        <f t="shared" si="60"/>
        <v>85954.403865189641</v>
      </c>
      <c r="S27" s="110">
        <f t="shared" si="60"/>
        <v>101665.26307113573</v>
      </c>
      <c r="T27" s="110">
        <f t="shared" si="60"/>
        <v>43704.587072193855</v>
      </c>
      <c r="U27" s="110">
        <f t="shared" si="60"/>
        <v>71459.375872766483</v>
      </c>
      <c r="V27" s="110">
        <f t="shared" si="60"/>
        <v>97753.498167764628</v>
      </c>
      <c r="W27" s="110">
        <f t="shared" si="60"/>
        <v>141015.1486218411</v>
      </c>
      <c r="X27" s="110">
        <f t="shared" si="60"/>
        <v>108492.50331897987</v>
      </c>
      <c r="Y27" s="110">
        <f t="shared" si="60"/>
        <v>121638.55281044007</v>
      </c>
      <c r="Z27" s="111">
        <f t="shared" si="60"/>
        <v>99508.113558219979</v>
      </c>
      <c r="AA27" s="112">
        <f t="shared" si="60"/>
        <v>93848.281650386052</v>
      </c>
      <c r="AB27" s="112">
        <f t="shared" si="60"/>
        <v>110179.05255875806</v>
      </c>
      <c r="AC27" s="112">
        <f t="shared" si="60"/>
        <v>189905.1953110029</v>
      </c>
      <c r="AD27" s="112">
        <f t="shared" si="60"/>
        <v>137153.48131497181</v>
      </c>
      <c r="AE27" s="112">
        <f t="shared" si="60"/>
        <v>159323.21702728886</v>
      </c>
      <c r="AF27" s="112">
        <f t="shared" si="60"/>
        <v>162609.78061144357</v>
      </c>
      <c r="AG27" s="112">
        <f t="shared" si="60"/>
        <v>219080.05774471955</v>
      </c>
      <c r="AH27" s="112">
        <f t="shared" si="60"/>
        <v>320938.11460895883</v>
      </c>
      <c r="AI27" s="112">
        <f t="shared" si="60"/>
        <v>433498.69397499831</v>
      </c>
      <c r="AJ27" s="112">
        <f t="shared" si="60"/>
        <v>374926.40798967611</v>
      </c>
      <c r="AK27" s="112">
        <f t="shared" si="60"/>
        <v>324413.71329922695</v>
      </c>
      <c r="AL27" s="113">
        <f t="shared" si="60"/>
        <v>240653.64655007282</v>
      </c>
      <c r="AM27" s="110">
        <f t="shared" si="60"/>
        <v>212821.10111611104</v>
      </c>
      <c r="AN27" s="110">
        <f t="shared" si="60"/>
        <v>237800.65090143587</v>
      </c>
      <c r="AO27" s="111">
        <f t="shared" si="60"/>
        <v>308330.26708983164</v>
      </c>
      <c r="AP27" s="110">
        <f t="shared" si="60"/>
        <v>235466.43282882962</v>
      </c>
      <c r="AQ27" s="110">
        <f t="shared" si="60"/>
        <v>95431.089405592531</v>
      </c>
      <c r="AR27" s="110">
        <f t="shared" si="60"/>
        <v>123229.53478879109</v>
      </c>
      <c r="AS27" s="110">
        <f t="shared" si="60"/>
        <v>187141.99566382077</v>
      </c>
      <c r="AT27" s="110">
        <f t="shared" si="60"/>
        <v>251239.36356647499</v>
      </c>
      <c r="AU27" s="110">
        <f t="shared" si="60"/>
        <v>338954.98695240729</v>
      </c>
      <c r="AV27" s="110">
        <f t="shared" si="60"/>
        <v>277707.59700077679</v>
      </c>
      <c r="AW27" s="110">
        <f t="shared" si="60"/>
        <v>275931.14634561911</v>
      </c>
      <c r="AX27" s="111">
        <f t="shared" si="60"/>
        <v>169201.26599771157</v>
      </c>
      <c r="AY27" s="110">
        <f t="shared" si="60"/>
        <v>140301.6171365818</v>
      </c>
      <c r="AZ27" s="110">
        <f t="shared" si="60"/>
        <v>153011.25119291805</v>
      </c>
      <c r="BA27" s="110">
        <f t="shared" si="60"/>
        <v>214829.83458737377</v>
      </c>
      <c r="BB27" s="166">
        <f t="shared" si="60"/>
        <v>154543.28055080492</v>
      </c>
      <c r="BC27" s="110">
        <f t="shared" si="60"/>
        <v>176554.28895668872</v>
      </c>
      <c r="BD27" s="110">
        <f t="shared" si="60"/>
        <v>197186.77753549907</v>
      </c>
      <c r="BE27" s="110">
        <f t="shared" si="60"/>
        <v>269795.15392936859</v>
      </c>
      <c r="BF27" s="110">
        <f t="shared" si="60"/>
        <v>348913.57126938924</v>
      </c>
      <c r="BG27" s="110">
        <f t="shared" si="60"/>
        <v>122750.78765051626</v>
      </c>
      <c r="BH27" s="110">
        <f t="shared" si="60"/>
        <v>107939.99784592353</v>
      </c>
      <c r="BI27" s="110">
        <f t="shared" si="60"/>
        <v>102567.77023728937</v>
      </c>
      <c r="BJ27" s="111">
        <f t="shared" si="60"/>
        <v>76751.691322462633</v>
      </c>
      <c r="BK27" s="112">
        <f t="shared" si="60"/>
        <v>77791.418342143297</v>
      </c>
      <c r="BL27" s="112">
        <f t="shared" si="60"/>
        <v>92721.026401594281</v>
      </c>
      <c r="BM27" s="112">
        <f t="shared" si="60"/>
        <v>140361.9762325082</v>
      </c>
      <c r="BN27" s="112">
        <f t="shared" ref="BN27:CW27" si="61">BN11+BN19</f>
        <v>96137.866894440725</v>
      </c>
      <c r="BO27" s="112">
        <f t="shared" si="61"/>
        <v>109415.86891996861</v>
      </c>
      <c r="BP27" s="112">
        <f t="shared" si="61"/>
        <v>122269.75169319287</v>
      </c>
      <c r="BQ27" s="112">
        <f t="shared" si="61"/>
        <v>165989.49032710493</v>
      </c>
      <c r="BR27" s="112">
        <f t="shared" si="61"/>
        <v>238159.77568537928</v>
      </c>
      <c r="BS27" s="112">
        <f t="shared" si="61"/>
        <v>314037.22969015129</v>
      </c>
      <c r="BT27" s="112">
        <f t="shared" si="61"/>
        <v>270338.52973659709</v>
      </c>
      <c r="BU27" s="112">
        <f t="shared" si="61"/>
        <v>234417.42014543898</v>
      </c>
      <c r="BV27" s="113">
        <f t="shared" si="61"/>
        <v>154844.4152282197</v>
      </c>
      <c r="BW27" s="249">
        <f t="shared" si="61"/>
        <v>138717.54423821718</v>
      </c>
      <c r="BX27" s="152">
        <f t="shared" si="61"/>
        <v>153652.88842218556</v>
      </c>
      <c r="BY27" s="152">
        <f t="shared" si="61"/>
        <v>205409.09083076194</v>
      </c>
      <c r="BZ27" s="152">
        <f t="shared" si="61"/>
        <v>145830.50678258017</v>
      </c>
      <c r="CA27" s="152">
        <f t="shared" si="61"/>
        <v>161351.58783326671</v>
      </c>
      <c r="CB27" s="152">
        <f t="shared" si="61"/>
        <v>175604.62536831014</v>
      </c>
      <c r="CC27" s="152">
        <f t="shared" si="61"/>
        <v>231903.90970137157</v>
      </c>
      <c r="CD27" s="152">
        <f t="shared" si="61"/>
        <v>57872.648209175095</v>
      </c>
      <c r="CE27" s="152">
        <f t="shared" si="61"/>
        <v>60314.805630048737</v>
      </c>
      <c r="CF27" s="152">
        <f t="shared" si="61"/>
        <v>51459.296506755054</v>
      </c>
      <c r="CG27" s="152">
        <f t="shared" si="61"/>
        <v>41489.691717462614</v>
      </c>
      <c r="CH27" s="154">
        <f t="shared" si="61"/>
        <v>26948.551734866574</v>
      </c>
      <c r="CI27" s="153">
        <f t="shared" si="61"/>
        <v>24285.50229765481</v>
      </c>
      <c r="CJ27" s="152">
        <f t="shared" si="61"/>
        <v>26548.812918206702</v>
      </c>
      <c r="CK27" s="155">
        <f t="shared" si="61"/>
        <v>26994.980839663931</v>
      </c>
      <c r="CL27" s="153">
        <f t="shared" si="61"/>
        <v>21280.954562950348</v>
      </c>
      <c r="CM27" s="152">
        <f t="shared" si="61"/>
        <v>23824.642798694764</v>
      </c>
      <c r="CN27" s="152">
        <f t="shared" si="61"/>
        <v>22655.265440089788</v>
      </c>
      <c r="CO27" s="152">
        <f t="shared" si="61"/>
        <v>30368.674646843949</v>
      </c>
      <c r="CP27" s="152">
        <f t="shared" si="61"/>
        <v>46686.75991118302</v>
      </c>
      <c r="CQ27" s="152">
        <f t="shared" si="61"/>
        <v>60314.805630049166</v>
      </c>
      <c r="CR27" s="152">
        <f t="shared" si="61"/>
        <v>51459.29650675453</v>
      </c>
      <c r="CS27" s="152">
        <f t="shared" si="61"/>
        <v>41489.691717462701</v>
      </c>
      <c r="CT27" s="152">
        <f t="shared" si="61"/>
        <v>26948.551734866032</v>
      </c>
      <c r="CU27" s="152">
        <f t="shared" si="61"/>
        <v>24285.50229765481</v>
      </c>
      <c r="CV27" s="152">
        <f t="shared" si="61"/>
        <v>26548.812918206702</v>
      </c>
      <c r="CW27" s="156">
        <f t="shared" si="61"/>
        <v>26994.980839663931</v>
      </c>
      <c r="CX27" s="29"/>
      <c r="CY27" s="29"/>
      <c r="CZ27" s="82"/>
      <c r="DA27" s="162"/>
      <c r="DB27" s="30"/>
      <c r="DC27" s="30"/>
      <c r="DD27" s="30"/>
      <c r="DE27" s="53">
        <f t="shared" si="57"/>
        <v>402857.93900441978</v>
      </c>
      <c r="DF27" s="30"/>
      <c r="DG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</row>
    <row r="28" spans="1:202" s="16" customFormat="1" x14ac:dyDescent="0.25">
      <c r="A28" s="95" t="s">
        <v>11</v>
      </c>
      <c r="B28" s="102">
        <f t="shared" ref="B28:BM28" si="62">B12+B20</f>
        <v>0</v>
      </c>
      <c r="C28" s="102">
        <f t="shared" si="62"/>
        <v>0</v>
      </c>
      <c r="D28" s="110">
        <f t="shared" si="62"/>
        <v>0</v>
      </c>
      <c r="E28" s="110">
        <f t="shared" si="62"/>
        <v>0</v>
      </c>
      <c r="F28" s="110">
        <f t="shared" si="62"/>
        <v>0</v>
      </c>
      <c r="G28" s="110">
        <f t="shared" si="62"/>
        <v>0.36790548240712501</v>
      </c>
      <c r="H28" s="110">
        <f t="shared" si="62"/>
        <v>549.3842450882164</v>
      </c>
      <c r="I28" s="110">
        <f t="shared" si="62"/>
        <v>3822.5375931394819</v>
      </c>
      <c r="J28" s="110">
        <f t="shared" si="62"/>
        <v>16781.332362054229</v>
      </c>
      <c r="K28" s="110">
        <f t="shared" si="62"/>
        <v>40077.718380542559</v>
      </c>
      <c r="L28" s="110">
        <f t="shared" si="62"/>
        <v>53768.83317517324</v>
      </c>
      <c r="M28" s="110">
        <f t="shared" si="62"/>
        <v>78944.93348619208</v>
      </c>
      <c r="N28" s="111">
        <f t="shared" si="62"/>
        <v>55926.350991116371</v>
      </c>
      <c r="O28" s="110">
        <f t="shared" si="62"/>
        <v>83880.449084735184</v>
      </c>
      <c r="P28" s="110">
        <f t="shared" si="62"/>
        <v>99281.072172543674</v>
      </c>
      <c r="Q28" s="110">
        <f t="shared" si="62"/>
        <v>148279.90203829214</v>
      </c>
      <c r="R28" s="110">
        <f t="shared" si="62"/>
        <v>118392.65769132716</v>
      </c>
      <c r="S28" s="110">
        <f t="shared" si="62"/>
        <v>119186.78334495833</v>
      </c>
      <c r="T28" s="110">
        <f t="shared" si="62"/>
        <v>45565.551720377523</v>
      </c>
      <c r="U28" s="110">
        <f t="shared" si="62"/>
        <v>81136.967569354689</v>
      </c>
      <c r="V28" s="110">
        <f t="shared" si="62"/>
        <v>183295.85838448966</v>
      </c>
      <c r="W28" s="110">
        <f t="shared" si="62"/>
        <v>257259.11349060107</v>
      </c>
      <c r="X28" s="110">
        <f t="shared" si="62"/>
        <v>236757.62294599204</v>
      </c>
      <c r="Y28" s="110">
        <f t="shared" si="62"/>
        <v>216017.06686391006</v>
      </c>
      <c r="Z28" s="111">
        <f t="shared" si="62"/>
        <v>134334.55217090389</v>
      </c>
      <c r="AA28" s="112">
        <f t="shared" si="62"/>
        <v>129332.01012655394</v>
      </c>
      <c r="AB28" s="112">
        <f t="shared" si="62"/>
        <v>157922.3659402621</v>
      </c>
      <c r="AC28" s="112">
        <f t="shared" si="62"/>
        <v>270666.33827841002</v>
      </c>
      <c r="AD28" s="112">
        <f t="shared" si="62"/>
        <v>198834.36725015193</v>
      </c>
      <c r="AE28" s="112">
        <f t="shared" si="62"/>
        <v>219482.47434197739</v>
      </c>
      <c r="AF28" s="112">
        <f t="shared" si="62"/>
        <v>208737.50455393642</v>
      </c>
      <c r="AG28" s="112">
        <f t="shared" si="62"/>
        <v>301225.84166622115</v>
      </c>
      <c r="AH28" s="112">
        <f t="shared" si="62"/>
        <v>684145.42895782785</v>
      </c>
      <c r="AI28" s="112">
        <f t="shared" si="62"/>
        <v>917659.32139833691</v>
      </c>
      <c r="AJ28" s="112">
        <f t="shared" si="62"/>
        <v>901807.73008037545</v>
      </c>
      <c r="AK28" s="112">
        <f t="shared" si="62"/>
        <v>630298.83245725092</v>
      </c>
      <c r="AL28" s="113">
        <f t="shared" si="62"/>
        <v>337030.02955732867</v>
      </c>
      <c r="AM28" s="110">
        <f t="shared" si="62"/>
        <v>322004.32534062304</v>
      </c>
      <c r="AN28" s="110">
        <f t="shared" si="62"/>
        <v>392891.60609848052</v>
      </c>
      <c r="AO28" s="111">
        <f t="shared" si="62"/>
        <v>599832.39393610973</v>
      </c>
      <c r="AP28" s="110">
        <f t="shared" si="62"/>
        <v>453055.57220833749</v>
      </c>
      <c r="AQ28" s="110">
        <f t="shared" si="62"/>
        <v>277920.43698708341</v>
      </c>
      <c r="AR28" s="110">
        <f t="shared" si="62"/>
        <v>244050.33216398209</v>
      </c>
      <c r="AS28" s="110">
        <f t="shared" si="62"/>
        <v>327746.93017519452</v>
      </c>
      <c r="AT28" s="110">
        <f t="shared" si="62"/>
        <v>891956.50044952147</v>
      </c>
      <c r="AU28" s="110">
        <f t="shared" si="62"/>
        <v>1113855.8695650622</v>
      </c>
      <c r="AV28" s="110">
        <f t="shared" si="62"/>
        <v>959106.99888556264</v>
      </c>
      <c r="AW28" s="110">
        <f t="shared" si="62"/>
        <v>645737.53209456243</v>
      </c>
      <c r="AX28" s="111">
        <f t="shared" si="62"/>
        <v>328956.22586071491</v>
      </c>
      <c r="AY28" s="110">
        <f t="shared" si="62"/>
        <v>347086.13893463276</v>
      </c>
      <c r="AZ28" s="110">
        <f t="shared" si="62"/>
        <v>440459.06744974852</v>
      </c>
      <c r="BA28" s="110">
        <f t="shared" si="62"/>
        <v>590239.9734992478</v>
      </c>
      <c r="BB28" s="166">
        <f t="shared" si="62"/>
        <v>453536.02234676294</v>
      </c>
      <c r="BC28" s="110">
        <f t="shared" si="62"/>
        <v>454844.71546864137</v>
      </c>
      <c r="BD28" s="110">
        <f t="shared" si="62"/>
        <v>416666.69450271688</v>
      </c>
      <c r="BE28" s="110">
        <f t="shared" si="62"/>
        <v>571603.43783871457</v>
      </c>
      <c r="BF28" s="110">
        <f t="shared" si="62"/>
        <v>1483959.207206985</v>
      </c>
      <c r="BG28" s="110">
        <f t="shared" si="62"/>
        <v>368791.15635281056</v>
      </c>
      <c r="BH28" s="110">
        <f t="shared" si="62"/>
        <v>367814.00473385304</v>
      </c>
      <c r="BI28" s="110">
        <f t="shared" si="62"/>
        <v>278840.28362636641</v>
      </c>
      <c r="BJ28" s="111">
        <f t="shared" si="62"/>
        <v>149921.71366740763</v>
      </c>
      <c r="BK28" s="112">
        <f t="shared" si="62"/>
        <v>157732.86269990355</v>
      </c>
      <c r="BL28" s="112">
        <f t="shared" si="62"/>
        <v>193523.33512783051</v>
      </c>
      <c r="BM28" s="112">
        <f t="shared" si="62"/>
        <v>273314.15854696929</v>
      </c>
      <c r="BN28" s="112">
        <f t="shared" ref="BN28:CW28" si="63">BN12+BN20</f>
        <v>202487.37521089986</v>
      </c>
      <c r="BO28" s="112">
        <f t="shared" si="63"/>
        <v>212406.70178601518</v>
      </c>
      <c r="BP28" s="112">
        <f t="shared" si="63"/>
        <v>193564.77171407267</v>
      </c>
      <c r="BQ28" s="112">
        <f t="shared" si="63"/>
        <v>253453.50084989518</v>
      </c>
      <c r="BR28" s="112">
        <f t="shared" si="63"/>
        <v>619341.00828509405</v>
      </c>
      <c r="BS28" s="112">
        <f t="shared" si="63"/>
        <v>761104.7359421663</v>
      </c>
      <c r="BT28" s="112">
        <f t="shared" si="63"/>
        <v>722425.74611830711</v>
      </c>
      <c r="BU28" s="112">
        <f t="shared" si="63"/>
        <v>529990.8243461661</v>
      </c>
      <c r="BV28" s="113">
        <f t="shared" si="63"/>
        <v>257897.68879860267</v>
      </c>
      <c r="BW28" s="249">
        <f t="shared" si="63"/>
        <v>247959.85397308692</v>
      </c>
      <c r="BX28" s="152">
        <f t="shared" si="63"/>
        <v>290754.4529607743</v>
      </c>
      <c r="BY28" s="152">
        <f t="shared" si="63"/>
        <v>355339.29657875374</v>
      </c>
      <c r="BZ28" s="152">
        <f t="shared" si="63"/>
        <v>280864.57034553215</v>
      </c>
      <c r="CA28" s="152">
        <f t="shared" si="63"/>
        <v>294132.80045966431</v>
      </c>
      <c r="CB28" s="152">
        <f t="shared" si="63"/>
        <v>266474.36385888234</v>
      </c>
      <c r="CC28" s="152">
        <f t="shared" si="63"/>
        <v>344866.05199636519</v>
      </c>
      <c r="CD28" s="152">
        <f t="shared" si="63"/>
        <v>77764.468054182827</v>
      </c>
      <c r="CE28" s="152">
        <f t="shared" si="63"/>
        <v>97690.21998943761</v>
      </c>
      <c r="CF28" s="152">
        <f t="shared" si="63"/>
        <v>89918.568531382829</v>
      </c>
      <c r="CG28" s="152">
        <f t="shared" si="63"/>
        <v>59792.365671668202</v>
      </c>
      <c r="CH28" s="154">
        <f t="shared" si="63"/>
        <v>27303.954066559672</v>
      </c>
      <c r="CI28" s="153">
        <f t="shared" si="63"/>
        <v>24910.703130489244</v>
      </c>
      <c r="CJ28" s="152">
        <f t="shared" si="63"/>
        <v>27835.719486109938</v>
      </c>
      <c r="CK28" s="155">
        <f t="shared" si="63"/>
        <v>29313.246045733693</v>
      </c>
      <c r="CL28" s="153">
        <f t="shared" si="63"/>
        <v>23993.175261331369</v>
      </c>
      <c r="CM28" s="152">
        <f t="shared" si="63"/>
        <v>25458.21723991886</v>
      </c>
      <c r="CN28" s="152">
        <f t="shared" si="63"/>
        <v>23389.773069480354</v>
      </c>
      <c r="CO28" s="152">
        <f t="shared" si="63"/>
        <v>31621.942773903826</v>
      </c>
      <c r="CP28" s="152">
        <f t="shared" si="63"/>
        <v>79512.979661513673</v>
      </c>
      <c r="CQ28" s="152">
        <f t="shared" si="63"/>
        <v>97690.219989440928</v>
      </c>
      <c r="CR28" s="152">
        <f t="shared" si="63"/>
        <v>89918.568531387093</v>
      </c>
      <c r="CS28" s="152">
        <f t="shared" si="63"/>
        <v>59792.365671663159</v>
      </c>
      <c r="CT28" s="152">
        <f t="shared" si="63"/>
        <v>27303.95406656633</v>
      </c>
      <c r="CU28" s="152">
        <f t="shared" si="63"/>
        <v>24910.703130489244</v>
      </c>
      <c r="CV28" s="152">
        <f t="shared" si="63"/>
        <v>27835.719486109938</v>
      </c>
      <c r="CW28" s="156">
        <f t="shared" si="63"/>
        <v>29313.246045733693</v>
      </c>
      <c r="CX28" s="29"/>
      <c r="CY28" s="29"/>
      <c r="CZ28" s="82" t="s">
        <v>43</v>
      </c>
      <c r="DA28" s="162">
        <f>CX9+CX17</f>
        <v>106300244.83218507</v>
      </c>
      <c r="DB28" s="30"/>
      <c r="DC28" s="30"/>
      <c r="DD28" s="30"/>
      <c r="DE28" s="53">
        <f t="shared" si="57"/>
        <v>540740.86492753832</v>
      </c>
      <c r="DF28" s="30"/>
      <c r="DG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</row>
    <row r="29" spans="1:202" s="16" customFormat="1" x14ac:dyDescent="0.25">
      <c r="A29" s="95" t="s">
        <v>12</v>
      </c>
      <c r="B29" s="102">
        <f t="shared" ref="B29:BM29" si="64">B13+B21</f>
        <v>0</v>
      </c>
      <c r="C29" s="102">
        <f t="shared" si="64"/>
        <v>0</v>
      </c>
      <c r="D29" s="110">
        <f t="shared" si="64"/>
        <v>0</v>
      </c>
      <c r="E29" s="110">
        <f t="shared" si="64"/>
        <v>0</v>
      </c>
      <c r="F29" s="110">
        <f t="shared" si="64"/>
        <v>0</v>
      </c>
      <c r="G29" s="110">
        <f t="shared" si="64"/>
        <v>0</v>
      </c>
      <c r="H29" s="110">
        <f t="shared" si="64"/>
        <v>9.4764517045030008</v>
      </c>
      <c r="I29" s="110">
        <f t="shared" si="64"/>
        <v>992.38480063141662</v>
      </c>
      <c r="J29" s="110">
        <f t="shared" si="64"/>
        <v>7292.1248374502911</v>
      </c>
      <c r="K29" s="110">
        <f t="shared" si="64"/>
        <v>15994.94501268368</v>
      </c>
      <c r="L29" s="110">
        <f t="shared" si="64"/>
        <v>17164.241699319093</v>
      </c>
      <c r="M29" s="110">
        <f t="shared" si="64"/>
        <v>20320.430103720311</v>
      </c>
      <c r="N29" s="111">
        <f t="shared" si="64"/>
        <v>13070.873255390616</v>
      </c>
      <c r="O29" s="110">
        <f t="shared" si="64"/>
        <v>20231.253087994788</v>
      </c>
      <c r="P29" s="110">
        <f t="shared" si="64"/>
        <v>17598.692062585586</v>
      </c>
      <c r="Q29" s="110">
        <f t="shared" si="64"/>
        <v>38937.79226598228</v>
      </c>
      <c r="R29" s="110">
        <f t="shared" si="64"/>
        <v>27592.203926662129</v>
      </c>
      <c r="S29" s="110">
        <f t="shared" si="64"/>
        <v>30486.6083612293</v>
      </c>
      <c r="T29" s="110">
        <f t="shared" si="64"/>
        <v>20357.95825841499</v>
      </c>
      <c r="U29" s="110">
        <f t="shared" si="64"/>
        <v>40286.379846393131</v>
      </c>
      <c r="V29" s="110">
        <f t="shared" si="64"/>
        <v>90357.200169900665</v>
      </c>
      <c r="W29" s="110">
        <f t="shared" si="64"/>
        <v>120607.08647786122</v>
      </c>
      <c r="X29" s="110">
        <f t="shared" si="64"/>
        <v>117746.82574398903</v>
      </c>
      <c r="Y29" s="110">
        <f t="shared" si="64"/>
        <v>90042.714549710974</v>
      </c>
      <c r="Z29" s="111">
        <f t="shared" si="64"/>
        <v>48103.20895122306</v>
      </c>
      <c r="AA29" s="112">
        <f t="shared" si="64"/>
        <v>44439.238829133916</v>
      </c>
      <c r="AB29" s="112">
        <f t="shared" si="64"/>
        <v>45576.431423941976</v>
      </c>
      <c r="AC29" s="112">
        <f t="shared" si="64"/>
        <v>85493.861875130096</v>
      </c>
      <c r="AD29" s="112">
        <f t="shared" si="64"/>
        <v>60404.694563134573</v>
      </c>
      <c r="AE29" s="112">
        <f t="shared" si="64"/>
        <v>66187.801188615616</v>
      </c>
      <c r="AF29" s="112">
        <f t="shared" si="64"/>
        <v>65843.640583625296</v>
      </c>
      <c r="AG29" s="112">
        <f t="shared" si="64"/>
        <v>97241.818953172537</v>
      </c>
      <c r="AH29" s="112">
        <f t="shared" si="64"/>
        <v>244220.78662038059</v>
      </c>
      <c r="AI29" s="112">
        <f t="shared" si="64"/>
        <v>303404.40532824234</v>
      </c>
      <c r="AJ29" s="112">
        <f t="shared" si="64"/>
        <v>294330.25841648318</v>
      </c>
      <c r="AK29" s="112">
        <f t="shared" si="64"/>
        <v>188595.42307112576</v>
      </c>
      <c r="AL29" s="113">
        <f t="shared" si="64"/>
        <v>104726.50932704005</v>
      </c>
      <c r="AM29" s="110">
        <f t="shared" si="64"/>
        <v>84625.791328145191</v>
      </c>
      <c r="AN29" s="110">
        <f t="shared" si="64"/>
        <v>90870.860348734073</v>
      </c>
      <c r="AO29" s="111">
        <f t="shared" si="64"/>
        <v>132672.81528491154</v>
      </c>
      <c r="AP29" s="110">
        <f t="shared" si="64"/>
        <v>101032.10359475715</v>
      </c>
      <c r="AQ29" s="110">
        <f t="shared" si="64"/>
        <v>45752.79477960337</v>
      </c>
      <c r="AR29" s="110">
        <f t="shared" si="64"/>
        <v>44697.066485182382</v>
      </c>
      <c r="AS29" s="110">
        <f t="shared" si="64"/>
        <v>64771.954259123188</v>
      </c>
      <c r="AT29" s="110">
        <f t="shared" si="64"/>
        <v>193382.71212351602</v>
      </c>
      <c r="AU29" s="110">
        <f t="shared" si="64"/>
        <v>268003.20881172037</v>
      </c>
      <c r="AV29" s="110">
        <f t="shared" si="64"/>
        <v>230566.83769477485</v>
      </c>
      <c r="AW29" s="110">
        <f t="shared" si="64"/>
        <v>149038.78589499276</v>
      </c>
      <c r="AX29" s="111">
        <f t="shared" si="64"/>
        <v>64473.107943349518</v>
      </c>
      <c r="AY29" s="110">
        <f t="shared" si="64"/>
        <v>59595.525131631643</v>
      </c>
      <c r="AZ29" s="110">
        <f t="shared" si="64"/>
        <v>67654.963194404263</v>
      </c>
      <c r="BA29" s="110">
        <f t="shared" si="64"/>
        <v>112653.26245428575</v>
      </c>
      <c r="BB29" s="166">
        <f t="shared" si="64"/>
        <v>80398.783413374331</v>
      </c>
      <c r="BC29" s="110">
        <f t="shared" si="64"/>
        <v>85404.008041627239</v>
      </c>
      <c r="BD29" s="110">
        <f t="shared" si="64"/>
        <v>88412.539526587352</v>
      </c>
      <c r="BE29" s="110">
        <f t="shared" si="64"/>
        <v>133353.43191240355</v>
      </c>
      <c r="BF29" s="110">
        <f t="shared" si="64"/>
        <v>375293.06528367009</v>
      </c>
      <c r="BG29" s="110">
        <f t="shared" si="64"/>
        <v>116311.37203034293</v>
      </c>
      <c r="BH29" s="110">
        <f t="shared" si="64"/>
        <v>120032.35044128075</v>
      </c>
      <c r="BI29" s="110">
        <f t="shared" si="64"/>
        <v>87097.371991563588</v>
      </c>
      <c r="BJ29" s="111">
        <f t="shared" si="64"/>
        <v>40829.558489497751</v>
      </c>
      <c r="BK29" s="112">
        <f t="shared" si="64"/>
        <v>40783.031545895152</v>
      </c>
      <c r="BL29" s="112">
        <f t="shared" si="64"/>
        <v>52624.598783579655</v>
      </c>
      <c r="BM29" s="112">
        <f t="shared" si="64"/>
        <v>90421.767377859913</v>
      </c>
      <c r="BN29" s="112">
        <f t="shared" ref="BN29:CW29" si="65">BN13+BN21</f>
        <v>60507.219813821837</v>
      </c>
      <c r="BO29" s="112">
        <f t="shared" si="65"/>
        <v>62812.441748045385</v>
      </c>
      <c r="BP29" s="112">
        <f t="shared" si="65"/>
        <v>59918.908034297638</v>
      </c>
      <c r="BQ29" s="112">
        <f t="shared" si="65"/>
        <v>86225.480218043551</v>
      </c>
      <c r="BR29" s="112">
        <f t="shared" si="65"/>
        <v>224883.4740033159</v>
      </c>
      <c r="BS29" s="112">
        <f t="shared" si="65"/>
        <v>266910.59984022751</v>
      </c>
      <c r="BT29" s="112">
        <f t="shared" si="65"/>
        <v>257347.31360998284</v>
      </c>
      <c r="BU29" s="112">
        <f t="shared" si="65"/>
        <v>178888.37921419926</v>
      </c>
      <c r="BV29" s="113">
        <f t="shared" si="65"/>
        <v>82056.082624640316</v>
      </c>
      <c r="BW29" s="249">
        <f t="shared" si="65"/>
        <v>78647.241794964299</v>
      </c>
      <c r="BX29" s="152">
        <f t="shared" si="65"/>
        <v>95230.445293259807</v>
      </c>
      <c r="BY29" s="152">
        <f t="shared" si="65"/>
        <v>138430.68725733273</v>
      </c>
      <c r="BZ29" s="152">
        <f t="shared" si="65"/>
        <v>107043.84925421607</v>
      </c>
      <c r="CA29" s="152">
        <f t="shared" si="65"/>
        <v>112566.54853670858</v>
      </c>
      <c r="CB29" s="152">
        <f t="shared" si="65"/>
        <v>107205.1742913397</v>
      </c>
      <c r="CC29" s="152">
        <f t="shared" si="65"/>
        <v>144460.52882820647</v>
      </c>
      <c r="CD29" s="152">
        <f t="shared" si="65"/>
        <v>62284.788031520322</v>
      </c>
      <c r="CE29" s="152">
        <f t="shared" si="65"/>
        <v>60390.886677939445</v>
      </c>
      <c r="CF29" s="152">
        <f t="shared" si="65"/>
        <v>59120.689870521426</v>
      </c>
      <c r="CG29" s="152">
        <f t="shared" si="65"/>
        <v>41428.862553008832</v>
      </c>
      <c r="CH29" s="154">
        <f t="shared" si="65"/>
        <v>18353.422335176729</v>
      </c>
      <c r="CI29" s="153">
        <f t="shared" si="65"/>
        <v>17574.434564466766</v>
      </c>
      <c r="CJ29" s="152">
        <f t="shared" si="65"/>
        <v>17843.472724938918</v>
      </c>
      <c r="CK29" s="155">
        <f t="shared" si="65"/>
        <v>18277.380747904652</v>
      </c>
      <c r="CL29" s="153">
        <f t="shared" si="65"/>
        <v>16217.696779627997</v>
      </c>
      <c r="CM29" s="152">
        <f t="shared" si="65"/>
        <v>17787.870512143065</v>
      </c>
      <c r="CN29" s="152">
        <f t="shared" si="65"/>
        <v>16742.833119785697</v>
      </c>
      <c r="CO29" s="152">
        <f t="shared" si="65"/>
        <v>21260.431681508711</v>
      </c>
      <c r="CP29" s="152">
        <f t="shared" si="65"/>
        <v>53587.086872394022</v>
      </c>
      <c r="CQ29" s="152">
        <f t="shared" si="65"/>
        <v>60390.886677939496</v>
      </c>
      <c r="CR29" s="152">
        <f t="shared" si="65"/>
        <v>59120.689870521383</v>
      </c>
      <c r="CS29" s="152">
        <f t="shared" si="65"/>
        <v>41428.862553008374</v>
      </c>
      <c r="CT29" s="152">
        <f t="shared" si="65"/>
        <v>18353.422335176798</v>
      </c>
      <c r="CU29" s="152">
        <f t="shared" si="65"/>
        <v>17574.434564466766</v>
      </c>
      <c r="CV29" s="152">
        <f t="shared" si="65"/>
        <v>17843.472724938918</v>
      </c>
      <c r="CW29" s="156">
        <f t="shared" si="65"/>
        <v>18277.380747904652</v>
      </c>
      <c r="CX29" s="29"/>
      <c r="CY29" s="29"/>
      <c r="CZ29" s="82"/>
      <c r="DA29" s="162"/>
      <c r="DB29" s="30"/>
      <c r="DC29" s="30"/>
      <c r="DD29" s="30"/>
      <c r="DE29" s="53">
        <f t="shared" si="57"/>
        <v>358585.06843941589</v>
      </c>
      <c r="DF29" s="30"/>
      <c r="DG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</row>
    <row r="30" spans="1:202" s="16" customFormat="1" x14ac:dyDescent="0.25">
      <c r="A30" s="95" t="s">
        <v>13</v>
      </c>
      <c r="B30" s="102">
        <f t="shared" ref="B30:BM30" si="66">B14+B22</f>
        <v>0</v>
      </c>
      <c r="C30" s="102">
        <f t="shared" si="66"/>
        <v>0</v>
      </c>
      <c r="D30" s="110">
        <f t="shared" si="66"/>
        <v>0</v>
      </c>
      <c r="E30" s="110">
        <f t="shared" si="66"/>
        <v>0</v>
      </c>
      <c r="F30" s="110">
        <f t="shared" si="66"/>
        <v>0</v>
      </c>
      <c r="G30" s="110">
        <f t="shared" si="66"/>
        <v>0</v>
      </c>
      <c r="H30" s="110">
        <f t="shared" si="66"/>
        <v>0</v>
      </c>
      <c r="I30" s="110">
        <f t="shared" si="66"/>
        <v>158.37627524588399</v>
      </c>
      <c r="J30" s="110">
        <f t="shared" si="66"/>
        <v>597.17310476301054</v>
      </c>
      <c r="K30" s="110">
        <f t="shared" si="66"/>
        <v>0</v>
      </c>
      <c r="L30" s="110">
        <f t="shared" si="66"/>
        <v>169.81270770721562</v>
      </c>
      <c r="M30" s="110">
        <f t="shared" si="66"/>
        <v>453.93840587905197</v>
      </c>
      <c r="N30" s="111">
        <f t="shared" si="66"/>
        <v>456.28021386938781</v>
      </c>
      <c r="O30" s="110">
        <f t="shared" si="66"/>
        <v>4319.4254014161179</v>
      </c>
      <c r="P30" s="110">
        <f t="shared" si="66"/>
        <v>2081.8680429045771</v>
      </c>
      <c r="Q30" s="110">
        <f t="shared" si="66"/>
        <v>5464.5117731579412</v>
      </c>
      <c r="R30" s="110">
        <f t="shared" si="66"/>
        <v>3916.0471236254289</v>
      </c>
      <c r="S30" s="110">
        <f t="shared" si="66"/>
        <v>4286.7797434903841</v>
      </c>
      <c r="T30" s="110">
        <f t="shared" si="66"/>
        <v>3982.5449796573193</v>
      </c>
      <c r="U30" s="110">
        <f t="shared" si="66"/>
        <v>11299.337986812028</v>
      </c>
      <c r="V30" s="110">
        <f t="shared" si="66"/>
        <v>37266.281050670106</v>
      </c>
      <c r="W30" s="110">
        <f t="shared" si="66"/>
        <v>39305.85563180274</v>
      </c>
      <c r="X30" s="110">
        <f t="shared" si="66"/>
        <v>39825.548110948119</v>
      </c>
      <c r="Y30" s="110">
        <f t="shared" si="66"/>
        <v>24302.15285836329</v>
      </c>
      <c r="Z30" s="111">
        <f t="shared" si="66"/>
        <v>9074.1876762166794</v>
      </c>
      <c r="AA30" s="112">
        <f t="shared" si="66"/>
        <v>8467.5987787623017</v>
      </c>
      <c r="AB30" s="112">
        <f t="shared" si="66"/>
        <v>10043.475176890934</v>
      </c>
      <c r="AC30" s="112">
        <f t="shared" si="66"/>
        <v>11094.93412078757</v>
      </c>
      <c r="AD30" s="112">
        <f t="shared" si="66"/>
        <v>8945.8791974182532</v>
      </c>
      <c r="AE30" s="112">
        <f t="shared" si="66"/>
        <v>9467.3264548647567</v>
      </c>
      <c r="AF30" s="112">
        <f t="shared" si="66"/>
        <v>10005.404829831823</v>
      </c>
      <c r="AG30" s="112">
        <f t="shared" si="66"/>
        <v>18704.704243288696</v>
      </c>
      <c r="AH30" s="112">
        <f t="shared" si="66"/>
        <v>61479.015590718016</v>
      </c>
      <c r="AI30" s="112">
        <f t="shared" si="66"/>
        <v>67159.376438625099</v>
      </c>
      <c r="AJ30" s="112">
        <f t="shared" si="66"/>
        <v>66916.483134767215</v>
      </c>
      <c r="AK30" s="112">
        <f t="shared" si="66"/>
        <v>39486.39096965373</v>
      </c>
      <c r="AL30" s="113">
        <f t="shared" si="66"/>
        <v>16391.286670723639</v>
      </c>
      <c r="AM30" s="110">
        <f t="shared" si="66"/>
        <v>13125.924030081369</v>
      </c>
      <c r="AN30" s="110">
        <f t="shared" si="66"/>
        <v>13410.167764012935</v>
      </c>
      <c r="AO30" s="111">
        <f t="shared" si="66"/>
        <v>14623.775343037792</v>
      </c>
      <c r="AP30" s="110">
        <f t="shared" si="66"/>
        <v>11799.469904855709</v>
      </c>
      <c r="AQ30" s="110">
        <f t="shared" si="66"/>
        <v>3692.3145879389485</v>
      </c>
      <c r="AR30" s="110">
        <f t="shared" si="66"/>
        <v>4204.7855756902136</v>
      </c>
      <c r="AS30" s="110">
        <f t="shared" si="66"/>
        <v>6322.2450522735016</v>
      </c>
      <c r="AT30" s="110">
        <f t="shared" si="66"/>
        <v>16998.740262906649</v>
      </c>
      <c r="AU30" s="110">
        <f t="shared" si="66"/>
        <v>24454.531761112739</v>
      </c>
      <c r="AV30" s="110">
        <f t="shared" si="66"/>
        <v>24505.610798255075</v>
      </c>
      <c r="AW30" s="110">
        <f t="shared" si="66"/>
        <v>18203.425844928715</v>
      </c>
      <c r="AX30" s="111">
        <f t="shared" si="66"/>
        <v>7851.239692067029</v>
      </c>
      <c r="AY30" s="110">
        <f t="shared" si="66"/>
        <v>4908.0126723338617</v>
      </c>
      <c r="AZ30" s="110">
        <f t="shared" si="66"/>
        <v>5923.4047280289233</v>
      </c>
      <c r="BA30" s="110">
        <f t="shared" si="66"/>
        <v>6352.0312849682523</v>
      </c>
      <c r="BB30" s="166">
        <f t="shared" si="66"/>
        <v>5614.7074151191628</v>
      </c>
      <c r="BC30" s="110">
        <f t="shared" si="66"/>
        <v>6811.5314263690962</v>
      </c>
      <c r="BD30" s="110">
        <f t="shared" si="66"/>
        <v>8120.8580014418112</v>
      </c>
      <c r="BE30" s="110">
        <f t="shared" si="66"/>
        <v>16542.396630880423</v>
      </c>
      <c r="BF30" s="110">
        <f t="shared" si="66"/>
        <v>68523.222002004739</v>
      </c>
      <c r="BG30" s="110">
        <f t="shared" si="66"/>
        <v>36624.679884644225</v>
      </c>
      <c r="BH30" s="110">
        <f t="shared" si="66"/>
        <v>38171.607625738019</v>
      </c>
      <c r="BI30" s="110">
        <f t="shared" si="66"/>
        <v>19783.389279484516</v>
      </c>
      <c r="BJ30" s="111">
        <f t="shared" si="66"/>
        <v>3636.3766774955438</v>
      </c>
      <c r="BK30" s="112">
        <f t="shared" si="66"/>
        <v>2369.7234684198629</v>
      </c>
      <c r="BL30" s="112">
        <f t="shared" si="66"/>
        <v>3128.0537732590456</v>
      </c>
      <c r="BM30" s="112">
        <f t="shared" si="66"/>
        <v>11984.518930729129</v>
      </c>
      <c r="BN30" s="112">
        <f t="shared" ref="BN30:CW30" si="67">BN14+BN22</f>
        <v>7113.8665358065628</v>
      </c>
      <c r="BO30" s="112">
        <f t="shared" si="67"/>
        <v>7925.8422557272715</v>
      </c>
      <c r="BP30" s="112">
        <f t="shared" si="67"/>
        <v>9713.4254680548329</v>
      </c>
      <c r="BQ30" s="112">
        <f t="shared" si="67"/>
        <v>18592.423872364918</v>
      </c>
      <c r="BR30" s="112">
        <f t="shared" si="67"/>
        <v>55412.093566097436</v>
      </c>
      <c r="BS30" s="112">
        <f t="shared" si="67"/>
        <v>60875.240777692292</v>
      </c>
      <c r="BT30" s="112">
        <f t="shared" si="67"/>
        <v>60707.397697063396</v>
      </c>
      <c r="BU30" s="112">
        <f t="shared" si="67"/>
        <v>39451.202552466886</v>
      </c>
      <c r="BV30" s="113">
        <f t="shared" si="67"/>
        <v>14810.592807402834</v>
      </c>
      <c r="BW30" s="249">
        <f t="shared" si="67"/>
        <v>8480.435754221864</v>
      </c>
      <c r="BX30" s="152">
        <f t="shared" si="67"/>
        <v>8186.9454713328741</v>
      </c>
      <c r="BY30" s="152">
        <f t="shared" si="67"/>
        <v>10569.046507969266</v>
      </c>
      <c r="BZ30" s="152">
        <f t="shared" si="67"/>
        <v>7923.5838327277452</v>
      </c>
      <c r="CA30" s="152">
        <f t="shared" si="67"/>
        <v>9126.9629712353926</v>
      </c>
      <c r="CB30" s="152">
        <f t="shared" si="67"/>
        <v>11417.363509551389</v>
      </c>
      <c r="CC30" s="152">
        <f t="shared" si="67"/>
        <v>22321.405796870822</v>
      </c>
      <c r="CD30" s="152">
        <f t="shared" si="67"/>
        <v>2475.9511458768975</v>
      </c>
      <c r="CE30" s="152">
        <f t="shared" si="67"/>
        <v>3084.1419955417514</v>
      </c>
      <c r="CF30" s="152">
        <f t="shared" si="67"/>
        <v>2460.9583048145287</v>
      </c>
      <c r="CG30" s="152">
        <f t="shared" si="67"/>
        <v>2451.6826633403543</v>
      </c>
      <c r="CH30" s="154">
        <f t="shared" si="67"/>
        <v>1841.2534931912087</v>
      </c>
      <c r="CI30" s="153">
        <f t="shared" si="67"/>
        <v>1335.8743213138509</v>
      </c>
      <c r="CJ30" s="152">
        <f t="shared" si="67"/>
        <v>1318.5168481118737</v>
      </c>
      <c r="CK30" s="155">
        <f t="shared" si="67"/>
        <v>1458.4256221376022</v>
      </c>
      <c r="CL30" s="153">
        <f t="shared" si="67"/>
        <v>1034.9305023027462</v>
      </c>
      <c r="CM30" s="152">
        <f t="shared" si="67"/>
        <v>1192.0633248756685</v>
      </c>
      <c r="CN30" s="152">
        <f t="shared" si="67"/>
        <v>1175.1307459199468</v>
      </c>
      <c r="CO30" s="152">
        <f t="shared" si="67"/>
        <v>1638.9024128050048</v>
      </c>
      <c r="CP30" s="152">
        <f t="shared" si="67"/>
        <v>2615.9393303181901</v>
      </c>
      <c r="CQ30" s="152">
        <f t="shared" si="67"/>
        <v>3084.1419955418355</v>
      </c>
      <c r="CR30" s="152">
        <f t="shared" si="67"/>
        <v>2460.9583048145032</v>
      </c>
      <c r="CS30" s="152">
        <f t="shared" si="67"/>
        <v>2451.6826633403693</v>
      </c>
      <c r="CT30" s="152">
        <f t="shared" si="67"/>
        <v>1841.2534931911132</v>
      </c>
      <c r="CU30" s="152">
        <f t="shared" si="67"/>
        <v>1335.8743213138509</v>
      </c>
      <c r="CV30" s="152">
        <f t="shared" si="67"/>
        <v>1318.5168481118737</v>
      </c>
      <c r="CW30" s="156">
        <f t="shared" si="67"/>
        <v>1458.4256221376022</v>
      </c>
      <c r="CX30" s="29"/>
      <c r="CY30" s="29"/>
      <c r="CZ30" s="82" t="s">
        <v>16</v>
      </c>
      <c r="DA30" s="162">
        <f>DA26-DA28</f>
        <v>0</v>
      </c>
      <c r="DB30" s="30"/>
      <c r="DC30" s="30"/>
      <c r="DD30" s="30"/>
      <c r="DE30" s="53">
        <f t="shared" si="57"/>
        <v>21607.819564672704</v>
      </c>
      <c r="DF30" s="30"/>
      <c r="DG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</row>
    <row r="31" spans="1:202" s="16" customFormat="1" ht="15.75" thickBot="1" x14ac:dyDescent="0.3">
      <c r="A31" s="96" t="s">
        <v>6</v>
      </c>
      <c r="B31" s="103">
        <f t="shared" ref="B31:BM31" si="68">B15+B23</f>
        <v>0</v>
      </c>
      <c r="C31" s="103">
        <f t="shared" si="68"/>
        <v>0</v>
      </c>
      <c r="D31" s="112">
        <f t="shared" si="68"/>
        <v>0</v>
      </c>
      <c r="E31" s="112">
        <f t="shared" si="68"/>
        <v>0</v>
      </c>
      <c r="F31" s="112">
        <f t="shared" si="68"/>
        <v>0</v>
      </c>
      <c r="G31" s="112">
        <f t="shared" si="68"/>
        <v>0</v>
      </c>
      <c r="H31" s="112">
        <f t="shared" si="68"/>
        <v>0</v>
      </c>
      <c r="I31" s="112">
        <f t="shared" si="68"/>
        <v>0</v>
      </c>
      <c r="J31" s="112">
        <f t="shared" si="68"/>
        <v>0</v>
      </c>
      <c r="K31" s="112">
        <f t="shared" si="68"/>
        <v>0</v>
      </c>
      <c r="L31" s="112">
        <f t="shared" si="68"/>
        <v>1171.3068451326408</v>
      </c>
      <c r="M31" s="112">
        <f t="shared" si="68"/>
        <v>2529.6001774291863</v>
      </c>
      <c r="N31" s="113">
        <f t="shared" si="68"/>
        <v>1838.4501356835217</v>
      </c>
      <c r="O31" s="112">
        <f t="shared" si="68"/>
        <v>3416.6709735918112</v>
      </c>
      <c r="P31" s="112">
        <f t="shared" si="68"/>
        <v>9368.4257912663998</v>
      </c>
      <c r="Q31" s="112">
        <f t="shared" si="68"/>
        <v>25007.893222675237</v>
      </c>
      <c r="R31" s="112">
        <f t="shared" si="68"/>
        <v>18377.753408188204</v>
      </c>
      <c r="S31" s="112">
        <f t="shared" si="68"/>
        <v>16903.521942794192</v>
      </c>
      <c r="T31" s="112">
        <f t="shared" si="68"/>
        <v>7331.1472991635092</v>
      </c>
      <c r="U31" s="112">
        <f t="shared" si="68"/>
        <v>9246.8785262646852</v>
      </c>
      <c r="V31" s="112">
        <f t="shared" si="68"/>
        <v>23033.385093122604</v>
      </c>
      <c r="W31" s="112">
        <f t="shared" si="68"/>
        <v>35158.684040043896</v>
      </c>
      <c r="X31" s="112">
        <f t="shared" si="68"/>
        <v>49249.50737893011</v>
      </c>
      <c r="Y31" s="112">
        <f t="shared" si="68"/>
        <v>57319.631133875024</v>
      </c>
      <c r="Z31" s="113">
        <f t="shared" si="68"/>
        <v>29616.996324232954</v>
      </c>
      <c r="AA31" s="112">
        <f t="shared" si="68"/>
        <v>41997.882571665046</v>
      </c>
      <c r="AB31" s="112">
        <f t="shared" si="68"/>
        <v>57277.076729206019</v>
      </c>
      <c r="AC31" s="112">
        <f t="shared" si="68"/>
        <v>59833.97917327896</v>
      </c>
      <c r="AD31" s="112">
        <f t="shared" si="68"/>
        <v>54943.052009645617</v>
      </c>
      <c r="AE31" s="112">
        <f t="shared" si="68"/>
        <v>56121.054110896483</v>
      </c>
      <c r="AF31" s="112">
        <f t="shared" si="68"/>
        <v>46035.332162926439</v>
      </c>
      <c r="AG31" s="112">
        <f t="shared" si="68"/>
        <v>48293.250035937643</v>
      </c>
      <c r="AH31" s="112">
        <f t="shared" si="68"/>
        <v>119044.01246319769</v>
      </c>
      <c r="AI31" s="112">
        <f t="shared" si="68"/>
        <v>147544.9976373259</v>
      </c>
      <c r="AJ31" s="112">
        <f t="shared" si="68"/>
        <v>154848.44222777023</v>
      </c>
      <c r="AK31" s="112">
        <f t="shared" si="68"/>
        <v>118931.58559798705</v>
      </c>
      <c r="AL31" s="113">
        <f t="shared" si="68"/>
        <v>59668.76989156194</v>
      </c>
      <c r="AM31" s="112">
        <f t="shared" si="68"/>
        <v>79301.158657101914</v>
      </c>
      <c r="AN31" s="112">
        <f t="shared" si="68"/>
        <v>105658.01363871386</v>
      </c>
      <c r="AO31" s="133">
        <f t="shared" si="68"/>
        <v>120039.81157577224</v>
      </c>
      <c r="AP31" s="112">
        <f t="shared" si="68"/>
        <v>101216.94814655907</v>
      </c>
      <c r="AQ31" s="112">
        <f t="shared" si="68"/>
        <v>46724.306443704292</v>
      </c>
      <c r="AR31" s="112">
        <f t="shared" si="68"/>
        <v>35412.249737861566</v>
      </c>
      <c r="AS31" s="112">
        <f t="shared" si="68"/>
        <v>36226.865998081863</v>
      </c>
      <c r="AT31" s="112">
        <f t="shared" si="68"/>
        <v>98278.596815729747</v>
      </c>
      <c r="AU31" s="112">
        <f t="shared" si="68"/>
        <v>135971.43528990331</v>
      </c>
      <c r="AV31" s="112">
        <f t="shared" si="68"/>
        <v>125092.92989895423</v>
      </c>
      <c r="AW31" s="112">
        <f t="shared" si="68"/>
        <v>104282.55101952376</v>
      </c>
      <c r="AX31" s="113">
        <f t="shared" si="68"/>
        <v>57893.093169890344</v>
      </c>
      <c r="AY31" s="112">
        <f t="shared" si="68"/>
        <v>73279.14658442419</v>
      </c>
      <c r="AZ31" s="112">
        <f t="shared" si="68"/>
        <v>108806.09696892183</v>
      </c>
      <c r="BA31" s="173">
        <f t="shared" si="68"/>
        <v>133689.28810683126</v>
      </c>
      <c r="BB31" s="165">
        <f t="shared" si="68"/>
        <v>109140.9327871413</v>
      </c>
      <c r="BC31" s="112">
        <f t="shared" si="68"/>
        <v>100535.11591136269</v>
      </c>
      <c r="BD31" s="112">
        <f t="shared" si="68"/>
        <v>83404.612478537019</v>
      </c>
      <c r="BE31" s="112">
        <f t="shared" si="68"/>
        <v>102325.26596933044</v>
      </c>
      <c r="BF31" s="112">
        <f t="shared" si="68"/>
        <v>299682.65627149772</v>
      </c>
      <c r="BG31" s="112">
        <f t="shared" si="68"/>
        <v>144161.24149628216</v>
      </c>
      <c r="BH31" s="112">
        <f t="shared" si="68"/>
        <v>156318.97487304313</v>
      </c>
      <c r="BI31" s="112">
        <f t="shared" si="68"/>
        <v>124387.42986012949</v>
      </c>
      <c r="BJ31" s="113">
        <f t="shared" si="68"/>
        <v>57150.600717793219</v>
      </c>
      <c r="BK31" s="112">
        <f t="shared" si="68"/>
        <v>70993.103094398044</v>
      </c>
      <c r="BL31" s="112">
        <f t="shared" si="68"/>
        <v>93819.25974588003</v>
      </c>
      <c r="BM31" s="112">
        <f t="shared" si="68"/>
        <v>110243.30355026387</v>
      </c>
      <c r="BN31" s="112">
        <f t="shared" ref="BN31:CW31" si="69">BN15+BN23</f>
        <v>89450.629168430809</v>
      </c>
      <c r="BO31" s="112">
        <f t="shared" si="69"/>
        <v>91863.0681956443</v>
      </c>
      <c r="BP31" s="112">
        <f t="shared" si="69"/>
        <v>88151.323813742027</v>
      </c>
      <c r="BQ31" s="112">
        <f t="shared" si="69"/>
        <v>104162.98818963766</v>
      </c>
      <c r="BR31" s="112">
        <f t="shared" si="69"/>
        <v>308343.56301096734</v>
      </c>
      <c r="BS31" s="112">
        <f t="shared" si="69"/>
        <v>389558.52237852011</v>
      </c>
      <c r="BT31" s="112">
        <f t="shared" si="69"/>
        <v>379493.64661458787</v>
      </c>
      <c r="BU31" s="112">
        <f t="shared" si="69"/>
        <v>301134.14407501183</v>
      </c>
      <c r="BV31" s="113">
        <f t="shared" si="69"/>
        <v>146683.94920108654</v>
      </c>
      <c r="BW31" s="250">
        <f t="shared" si="69"/>
        <v>167779.67330669891</v>
      </c>
      <c r="BX31" s="157">
        <f t="shared" si="69"/>
        <v>205867.5317989355</v>
      </c>
      <c r="BY31" s="157">
        <f t="shared" si="69"/>
        <v>215240.37317671906</v>
      </c>
      <c r="BZ31" s="157">
        <f t="shared" si="69"/>
        <v>176659.49898523372</v>
      </c>
      <c r="CA31" s="157">
        <f t="shared" si="69"/>
        <v>172412.67197484616</v>
      </c>
      <c r="CB31" s="157">
        <f t="shared" si="69"/>
        <v>151232.42055278271</v>
      </c>
      <c r="CC31" s="157">
        <f t="shared" si="69"/>
        <v>167199.38691917993</v>
      </c>
      <c r="CD31" s="157">
        <f t="shared" si="69"/>
        <v>14168.645954233594</v>
      </c>
      <c r="CE31" s="157">
        <f t="shared" si="69"/>
        <v>-48435.546837441623</v>
      </c>
      <c r="CF31" s="157">
        <f t="shared" si="69"/>
        <v>-47680.067645252682</v>
      </c>
      <c r="CG31" s="157">
        <f t="shared" si="69"/>
        <v>-19288.737756875344</v>
      </c>
      <c r="CH31" s="159">
        <f t="shared" si="69"/>
        <v>4111.7390406001359</v>
      </c>
      <c r="CI31" s="158">
        <f t="shared" si="69"/>
        <v>9948.2583073999995</v>
      </c>
      <c r="CJ31" s="157">
        <f t="shared" si="69"/>
        <v>17400.358423221078</v>
      </c>
      <c r="CK31" s="160">
        <f t="shared" si="69"/>
        <v>17926.867705604363</v>
      </c>
      <c r="CL31" s="158">
        <f t="shared" si="69"/>
        <v>14469.686867559669</v>
      </c>
      <c r="CM31" s="157">
        <f t="shared" si="69"/>
        <v>10999.035320781961</v>
      </c>
      <c r="CN31" s="157">
        <f t="shared" si="69"/>
        <v>3550.400018869419</v>
      </c>
      <c r="CO31" s="157">
        <f t="shared" si="69"/>
        <v>-3527.100066114303</v>
      </c>
      <c r="CP31" s="157">
        <f t="shared" si="69"/>
        <v>-37161.039187865033</v>
      </c>
      <c r="CQ31" s="157">
        <f t="shared" si="69"/>
        <v>-48435.546837441783</v>
      </c>
      <c r="CR31" s="157">
        <f t="shared" si="69"/>
        <v>-47680.067645252188</v>
      </c>
      <c r="CS31" s="157">
        <f t="shared" si="69"/>
        <v>-19288.737756875227</v>
      </c>
      <c r="CT31" s="157">
        <f t="shared" si="69"/>
        <v>4111.739040599381</v>
      </c>
      <c r="CU31" s="157">
        <f t="shared" si="69"/>
        <v>9948.2583073999995</v>
      </c>
      <c r="CV31" s="157">
        <f t="shared" si="69"/>
        <v>17400.358423221078</v>
      </c>
      <c r="CW31" s="161">
        <f t="shared" si="69"/>
        <v>17926.867705604363</v>
      </c>
      <c r="CX31" s="29"/>
      <c r="CY31" s="29"/>
      <c r="CZ31" s="291"/>
      <c r="DA31" s="207">
        <f>DA26-CX25</f>
        <v>0</v>
      </c>
      <c r="DB31" s="30"/>
      <c r="DC31" s="30"/>
      <c r="DD31" s="30"/>
      <c r="DE31" s="54">
        <f t="shared" si="57"/>
        <v>-77686.145809512658</v>
      </c>
      <c r="DF31" s="30"/>
      <c r="DG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</row>
    <row r="32" spans="1:202" s="16" customFormat="1" ht="16.5" thickTop="1" thickBot="1" x14ac:dyDescent="0.3">
      <c r="A32" s="26"/>
      <c r="B32" s="104">
        <f t="shared" ref="B32:R32" si="70">B25-SUM(B26:B31)</f>
        <v>0</v>
      </c>
      <c r="C32" s="104">
        <f t="shared" si="70"/>
        <v>0</v>
      </c>
      <c r="D32" s="104">
        <f t="shared" si="70"/>
        <v>0</v>
      </c>
      <c r="E32" s="104">
        <f t="shared" si="70"/>
        <v>0</v>
      </c>
      <c r="F32" s="104">
        <f t="shared" si="70"/>
        <v>0</v>
      </c>
      <c r="G32" s="104">
        <f t="shared" si="70"/>
        <v>0</v>
      </c>
      <c r="H32" s="104">
        <f t="shared" si="70"/>
        <v>0</v>
      </c>
      <c r="I32" s="104">
        <f t="shared" si="70"/>
        <v>0</v>
      </c>
      <c r="J32" s="104">
        <f t="shared" si="70"/>
        <v>0</v>
      </c>
      <c r="K32" s="104">
        <f t="shared" si="70"/>
        <v>0</v>
      </c>
      <c r="L32" s="104">
        <f t="shared" si="70"/>
        <v>0</v>
      </c>
      <c r="M32" s="104">
        <f t="shared" si="70"/>
        <v>0</v>
      </c>
      <c r="N32" s="104">
        <f t="shared" si="70"/>
        <v>0</v>
      </c>
      <c r="O32" s="105">
        <f t="shared" si="70"/>
        <v>0</v>
      </c>
      <c r="P32" s="105">
        <f t="shared" si="70"/>
        <v>0</v>
      </c>
      <c r="Q32" s="105">
        <f t="shared" si="70"/>
        <v>0</v>
      </c>
      <c r="R32" s="105">
        <f t="shared" si="70"/>
        <v>0</v>
      </c>
      <c r="S32" s="105">
        <f>S25-SUM(S26:S31)</f>
        <v>0</v>
      </c>
      <c r="T32" s="105">
        <f t="shared" ref="T32:AJ32" si="71">T25-SUM(T26:T31)</f>
        <v>0</v>
      </c>
      <c r="U32" s="105">
        <f t="shared" si="71"/>
        <v>0</v>
      </c>
      <c r="V32" s="105">
        <f t="shared" si="71"/>
        <v>0</v>
      </c>
      <c r="W32" s="105">
        <f t="shared" si="71"/>
        <v>0</v>
      </c>
      <c r="X32" s="105">
        <f t="shared" si="71"/>
        <v>0</v>
      </c>
      <c r="Y32" s="105">
        <f t="shared" si="71"/>
        <v>0</v>
      </c>
      <c r="Z32" s="106">
        <f t="shared" si="71"/>
        <v>0</v>
      </c>
      <c r="AA32" s="105">
        <f t="shared" si="71"/>
        <v>0</v>
      </c>
      <c r="AB32" s="105">
        <f t="shared" si="71"/>
        <v>0</v>
      </c>
      <c r="AC32" s="106">
        <f t="shared" si="71"/>
        <v>0</v>
      </c>
      <c r="AD32" s="105">
        <f t="shared" si="71"/>
        <v>0</v>
      </c>
      <c r="AE32" s="105">
        <f t="shared" si="71"/>
        <v>0</v>
      </c>
      <c r="AF32" s="105">
        <f t="shared" si="71"/>
        <v>0</v>
      </c>
      <c r="AG32" s="105">
        <f t="shared" si="71"/>
        <v>0</v>
      </c>
      <c r="AH32" s="105">
        <f t="shared" si="71"/>
        <v>0</v>
      </c>
      <c r="AI32" s="105">
        <f t="shared" si="71"/>
        <v>0</v>
      </c>
      <c r="AJ32" s="105">
        <f t="shared" si="71"/>
        <v>0</v>
      </c>
      <c r="AK32" s="105">
        <f>AK25-SUM(AK26:AK31)</f>
        <v>0</v>
      </c>
      <c r="AL32" s="106">
        <f t="shared" ref="AL32:AV32" si="72">AL25-SUM(AL26:AL31)</f>
        <v>0</v>
      </c>
      <c r="AM32" s="105">
        <f t="shared" si="72"/>
        <v>0</v>
      </c>
      <c r="AN32" s="105">
        <f t="shared" si="72"/>
        <v>0</v>
      </c>
      <c r="AO32" s="106">
        <f t="shared" si="72"/>
        <v>0</v>
      </c>
      <c r="AP32" s="105">
        <f>AP25-SUM(AP26:AP31)</f>
        <v>0</v>
      </c>
      <c r="AQ32" s="105">
        <f t="shared" si="72"/>
        <v>0</v>
      </c>
      <c r="AR32" s="105">
        <f t="shared" si="72"/>
        <v>0</v>
      </c>
      <c r="AS32" s="105">
        <f t="shared" si="72"/>
        <v>0</v>
      </c>
      <c r="AT32" s="105">
        <f t="shared" si="72"/>
        <v>0</v>
      </c>
      <c r="AU32" s="105">
        <f t="shared" si="72"/>
        <v>0</v>
      </c>
      <c r="AV32" s="105">
        <f t="shared" si="72"/>
        <v>0</v>
      </c>
      <c r="AW32" s="105">
        <f>AW25-SUM(AW26:AW31)</f>
        <v>0</v>
      </c>
      <c r="AX32" s="105">
        <f t="shared" ref="AX32:BA32" si="73">AX25-SUM(AX26:AX31)</f>
        <v>0</v>
      </c>
      <c r="AY32" s="108">
        <f t="shared" si="73"/>
        <v>0</v>
      </c>
      <c r="AZ32" s="105">
        <f t="shared" si="73"/>
        <v>0</v>
      </c>
      <c r="BA32" s="105">
        <f t="shared" si="73"/>
        <v>0</v>
      </c>
      <c r="BB32" s="108">
        <f>BB25-SUM(BB26:BB31)</f>
        <v>0</v>
      </c>
      <c r="BC32" s="105">
        <f t="shared" ref="BC32:CW32" si="74">BC25-SUM(BC26:BC31)</f>
        <v>0</v>
      </c>
      <c r="BD32" s="105">
        <f t="shared" si="74"/>
        <v>0</v>
      </c>
      <c r="BE32" s="105">
        <f t="shared" si="74"/>
        <v>0</v>
      </c>
      <c r="BF32" s="105">
        <f t="shared" si="74"/>
        <v>0</v>
      </c>
      <c r="BG32" s="105">
        <f t="shared" si="74"/>
        <v>0</v>
      </c>
      <c r="BH32" s="105">
        <f t="shared" si="74"/>
        <v>0</v>
      </c>
      <c r="BI32" s="105">
        <f t="shared" si="74"/>
        <v>0</v>
      </c>
      <c r="BJ32" s="106">
        <f t="shared" si="74"/>
        <v>0</v>
      </c>
      <c r="BK32" s="105">
        <f t="shared" si="74"/>
        <v>0</v>
      </c>
      <c r="BL32" s="105">
        <f t="shared" si="74"/>
        <v>0</v>
      </c>
      <c r="BM32" s="105">
        <f t="shared" si="74"/>
        <v>0</v>
      </c>
      <c r="BN32" s="105">
        <f t="shared" si="74"/>
        <v>0</v>
      </c>
      <c r="BO32" s="105">
        <f t="shared" si="74"/>
        <v>0</v>
      </c>
      <c r="BP32" s="105">
        <f t="shared" si="74"/>
        <v>0</v>
      </c>
      <c r="BQ32" s="105">
        <f t="shared" si="74"/>
        <v>0</v>
      </c>
      <c r="BR32" s="105">
        <f t="shared" si="74"/>
        <v>0</v>
      </c>
      <c r="BS32" s="105">
        <f t="shared" si="74"/>
        <v>0</v>
      </c>
      <c r="BT32" s="105">
        <f t="shared" si="74"/>
        <v>0</v>
      </c>
      <c r="BU32" s="105">
        <f t="shared" si="74"/>
        <v>0</v>
      </c>
      <c r="BV32" s="105">
        <f t="shared" si="74"/>
        <v>0</v>
      </c>
      <c r="BW32" s="108">
        <f t="shared" ref="BW32:CH32" si="75">BW25-SUM(BW26:BW31)</f>
        <v>0</v>
      </c>
      <c r="BX32" s="105">
        <f t="shared" si="75"/>
        <v>0</v>
      </c>
      <c r="BY32" s="105">
        <f t="shared" si="75"/>
        <v>0</v>
      </c>
      <c r="BZ32" s="105">
        <f t="shared" si="75"/>
        <v>0</v>
      </c>
      <c r="CA32" s="105">
        <f t="shared" si="75"/>
        <v>0</v>
      </c>
      <c r="CB32" s="105">
        <f t="shared" si="75"/>
        <v>0</v>
      </c>
      <c r="CC32" s="105">
        <f t="shared" si="75"/>
        <v>0</v>
      </c>
      <c r="CD32" s="105">
        <f t="shared" si="75"/>
        <v>0</v>
      </c>
      <c r="CE32" s="105">
        <f t="shared" si="75"/>
        <v>0</v>
      </c>
      <c r="CF32" s="105">
        <f t="shared" si="75"/>
        <v>0</v>
      </c>
      <c r="CG32" s="105">
        <f t="shared" si="75"/>
        <v>0</v>
      </c>
      <c r="CH32" s="107">
        <f t="shared" si="75"/>
        <v>0</v>
      </c>
      <c r="CI32" s="108">
        <f t="shared" si="74"/>
        <v>0</v>
      </c>
      <c r="CJ32" s="105">
        <f t="shared" si="74"/>
        <v>0</v>
      </c>
      <c r="CK32" s="109">
        <f t="shared" si="74"/>
        <v>0</v>
      </c>
      <c r="CL32" s="108">
        <f t="shared" si="74"/>
        <v>0</v>
      </c>
      <c r="CM32" s="105">
        <f t="shared" si="74"/>
        <v>0</v>
      </c>
      <c r="CN32" s="105">
        <f t="shared" si="74"/>
        <v>0</v>
      </c>
      <c r="CO32" s="105">
        <f t="shared" si="74"/>
        <v>0</v>
      </c>
      <c r="CP32" s="105">
        <f t="shared" si="74"/>
        <v>0</v>
      </c>
      <c r="CQ32" s="105">
        <f t="shared" si="74"/>
        <v>0</v>
      </c>
      <c r="CR32" s="105">
        <f t="shared" si="74"/>
        <v>0</v>
      </c>
      <c r="CS32" s="105">
        <f t="shared" si="74"/>
        <v>0</v>
      </c>
      <c r="CT32" s="105">
        <f t="shared" si="74"/>
        <v>0</v>
      </c>
      <c r="CU32" s="105">
        <f t="shared" si="74"/>
        <v>0</v>
      </c>
      <c r="CV32" s="105">
        <f t="shared" si="74"/>
        <v>0</v>
      </c>
      <c r="CW32" s="105">
        <f t="shared" si="74"/>
        <v>0</v>
      </c>
      <c r="CX32" s="29"/>
      <c r="CY32" s="29"/>
      <c r="CZ32"/>
      <c r="DA32"/>
      <c r="DB32" s="30"/>
      <c r="DC32" s="30"/>
      <c r="DD32" s="30"/>
      <c r="DE32" s="27">
        <f>DE25-SUM(DE26:DE31)</f>
        <v>0</v>
      </c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</row>
    <row r="33" spans="1:202" s="9" customFormat="1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/>
      <c r="Z33" s="12"/>
      <c r="AA33" s="43"/>
      <c r="AB33" s="55"/>
      <c r="AC33" s="55"/>
      <c r="AD33" s="55"/>
      <c r="AE33" s="55"/>
      <c r="AF33" s="55"/>
      <c r="AG33" s="56"/>
      <c r="AH33" s="56"/>
      <c r="AI33" s="57"/>
      <c r="AJ33" s="56"/>
      <c r="AK33"/>
      <c r="AL33" s="56"/>
      <c r="AM33" s="55"/>
      <c r="AN33" s="56"/>
      <c r="AO33" s="56"/>
      <c r="AP33" s="55"/>
      <c r="AQ33" s="55"/>
      <c r="AR33" s="55"/>
      <c r="AS33" s="56"/>
      <c r="AT33" s="56"/>
      <c r="AU33" s="57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7"/>
      <c r="BH33" s="56"/>
      <c r="BI33" s="56"/>
      <c r="BJ33" s="169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274" t="s">
        <v>67</v>
      </c>
      <c r="BX33" s="56"/>
      <c r="BY33" s="56"/>
      <c r="BZ33" s="55"/>
      <c r="CA33" s="55"/>
      <c r="CB33" s="55"/>
      <c r="CC33" s="35"/>
      <c r="CD33" s="35"/>
      <c r="CE33" s="35"/>
      <c r="CF33" s="35"/>
      <c r="CG33" s="35"/>
      <c r="CH33" s="273" t="s">
        <v>66</v>
      </c>
      <c r="CI33" s="55"/>
      <c r="CJ33" s="56"/>
      <c r="CK33" s="79"/>
      <c r="CL33" s="55"/>
      <c r="CM33" s="55"/>
      <c r="CN33" s="55"/>
      <c r="CO33" s="56"/>
      <c r="CP33" s="56"/>
      <c r="CQ33" s="57"/>
      <c r="CR33" s="56"/>
      <c r="CS33" s="56"/>
      <c r="CT33" s="56"/>
      <c r="CU33" s="55"/>
      <c r="CV33" s="56"/>
      <c r="CW33" s="56"/>
      <c r="CX33" s="13"/>
      <c r="CY33" s="29"/>
      <c r="CZ33"/>
      <c r="DA33"/>
      <c r="DB33" s="30"/>
      <c r="DC33" s="30"/>
      <c r="DD33" s="12"/>
      <c r="DE33" s="56"/>
      <c r="DF33" s="12"/>
      <c r="DG33" s="12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</row>
    <row r="34" spans="1:202" s="16" customFormat="1" x14ac:dyDescent="0.25">
      <c r="A34" s="1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43"/>
      <c r="AB34" s="42"/>
      <c r="AC34" s="42"/>
      <c r="AD34" s="43"/>
      <c r="AE34" s="43"/>
      <c r="AF34" s="42"/>
      <c r="AG34" s="42"/>
      <c r="AH34" s="42"/>
      <c r="AI34" s="43"/>
      <c r="AJ34" s="42"/>
      <c r="AK34" s="42"/>
      <c r="AL34" s="42"/>
      <c r="AM34" s="43"/>
      <c r="AN34" s="42"/>
      <c r="AO34" s="42"/>
      <c r="AP34" s="42"/>
      <c r="AQ34" s="43"/>
      <c r="AR34" s="42"/>
      <c r="AS34" s="42"/>
      <c r="AT34" s="42"/>
      <c r="AU34" s="43"/>
      <c r="AV34" s="42"/>
      <c r="AW34" s="42"/>
      <c r="AX34" s="42"/>
      <c r="AY34" s="43"/>
      <c r="AZ34" s="42"/>
      <c r="BA34" s="42"/>
      <c r="BB34" s="42"/>
      <c r="BC34" s="43"/>
      <c r="BD34" s="42"/>
      <c r="BE34" s="42"/>
      <c r="BF34" s="42"/>
      <c r="BG34" s="43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268" t="s">
        <v>63</v>
      </c>
      <c r="CI34" s="269"/>
      <c r="CJ34" s="270"/>
      <c r="CK34" s="71"/>
      <c r="CL34" s="42"/>
      <c r="CM34" s="43"/>
      <c r="CN34" s="42"/>
      <c r="CO34" s="42"/>
      <c r="CP34" s="42"/>
      <c r="CQ34" s="43"/>
      <c r="CR34" s="42"/>
      <c r="CS34" s="42"/>
      <c r="CT34" s="42"/>
      <c r="CU34" s="43"/>
      <c r="CV34" s="42"/>
      <c r="CW34" s="42"/>
      <c r="CX34" s="13"/>
      <c r="CY34" s="29"/>
      <c r="CZ34"/>
      <c r="DA34"/>
      <c r="DB34" s="30"/>
      <c r="DC34" s="30"/>
      <c r="DD34" s="12"/>
      <c r="DE34" s="42"/>
      <c r="DF34" s="12"/>
      <c r="DG34" s="12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</row>
    <row r="35" spans="1:202" s="16" customFormat="1" x14ac:dyDescent="0.25">
      <c r="A35" s="14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43"/>
      <c r="AB35" s="42"/>
      <c r="AC35" s="42"/>
      <c r="AD35" s="43"/>
      <c r="AE35" s="43"/>
      <c r="AF35" s="42"/>
      <c r="AG35" s="42"/>
      <c r="AH35" s="42"/>
      <c r="AI35" s="43"/>
      <c r="AJ35" s="42"/>
      <c r="AK35" s="42"/>
      <c r="AL35" s="42"/>
      <c r="AM35" s="43"/>
      <c r="AN35" s="42"/>
      <c r="AO35" s="42"/>
      <c r="AP35" s="42"/>
      <c r="AQ35" s="43"/>
      <c r="AR35" s="42"/>
      <c r="AS35" s="42"/>
      <c r="AT35" s="42"/>
      <c r="AU35" s="43"/>
      <c r="AV35" s="42"/>
      <c r="AW35" s="42"/>
      <c r="AX35" s="42"/>
      <c r="AY35" s="43"/>
      <c r="AZ35" s="42"/>
      <c r="BA35" s="42"/>
      <c r="BB35" s="42"/>
      <c r="BC35" s="43"/>
      <c r="BD35" s="42"/>
      <c r="BE35" s="42"/>
      <c r="BF35" s="42"/>
      <c r="BG35" s="43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130"/>
      <c r="CI35" s="43"/>
      <c r="CJ35" s="42"/>
      <c r="CK35" s="71"/>
      <c r="CL35" s="42"/>
      <c r="CM35" s="43"/>
      <c r="CN35" s="42"/>
      <c r="CO35" s="42"/>
      <c r="CP35" s="42"/>
      <c r="CQ35" s="43"/>
      <c r="CR35" s="42"/>
      <c r="CS35" s="42"/>
      <c r="CT35" s="42"/>
      <c r="CU35" s="43"/>
      <c r="CV35" s="42"/>
      <c r="CW35" s="42"/>
      <c r="CX35" s="13"/>
      <c r="CY35" s="29"/>
      <c r="CZ35"/>
      <c r="DA35"/>
      <c r="DB35" s="30"/>
      <c r="DC35" s="30"/>
      <c r="DD35" s="12"/>
      <c r="DE35" s="42"/>
      <c r="DF35" s="12"/>
      <c r="DG35" s="12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</row>
    <row r="36" spans="1:202" s="16" customFormat="1" x14ac:dyDescent="0.25">
      <c r="A36" s="1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43"/>
      <c r="AB36" s="42"/>
      <c r="AC36" s="42"/>
      <c r="AD36" s="43"/>
      <c r="AE36" s="43"/>
      <c r="AF36" s="42"/>
      <c r="AG36" s="42"/>
      <c r="AH36" s="42"/>
      <c r="AI36" s="43"/>
      <c r="AJ36" s="42"/>
      <c r="AK36" s="42"/>
      <c r="AL36" s="42"/>
      <c r="AM36" s="43"/>
      <c r="AN36" s="42"/>
      <c r="AO36" s="42"/>
      <c r="AP36" s="42"/>
      <c r="AQ36" s="43"/>
      <c r="AR36" s="42"/>
      <c r="AS36" s="42"/>
      <c r="AT36" s="42"/>
      <c r="AU36" s="43"/>
      <c r="AV36" s="42"/>
      <c r="AW36" s="42"/>
      <c r="AX36" s="42"/>
      <c r="AY36" s="43"/>
      <c r="AZ36" s="42"/>
      <c r="BA36" s="42"/>
      <c r="BB36" s="42"/>
      <c r="BC36" s="43"/>
      <c r="BD36" s="42"/>
      <c r="BE36" s="42"/>
      <c r="BF36" s="42"/>
      <c r="BG36" s="43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130"/>
      <c r="CI36" s="43"/>
      <c r="CJ36" s="42"/>
      <c r="CK36" s="71"/>
      <c r="CL36" s="42"/>
      <c r="CM36" s="43"/>
      <c r="CN36" s="42"/>
      <c r="CO36" s="42"/>
      <c r="CP36" s="42"/>
      <c r="CQ36" s="43"/>
      <c r="CR36" s="42"/>
      <c r="CS36" s="42"/>
      <c r="CT36" s="42"/>
      <c r="CU36" s="43"/>
      <c r="CV36" s="42"/>
      <c r="CW36" s="42"/>
      <c r="CX36" s="13"/>
      <c r="CY36" s="29"/>
      <c r="CZ36"/>
      <c r="DA36"/>
      <c r="DB36" s="30"/>
      <c r="DC36" s="30"/>
      <c r="DD36" s="12"/>
      <c r="DE36" s="42"/>
      <c r="DF36" s="12"/>
      <c r="DG36" s="12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</row>
    <row r="37" spans="1:202" x14ac:dyDescent="0.25">
      <c r="A37" s="3" t="s">
        <v>41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"/>
      <c r="R37" s="12"/>
      <c r="S37" s="12"/>
      <c r="T37" s="12"/>
      <c r="U37" s="12"/>
      <c r="W37" s="60"/>
      <c r="X37" s="60"/>
      <c r="Y37" s="60"/>
      <c r="Z37" s="60"/>
      <c r="AA37" s="60"/>
      <c r="AB37" s="60"/>
      <c r="AC37" s="59"/>
      <c r="AD37" s="61"/>
      <c r="AE37" s="61"/>
      <c r="AF37" s="61"/>
      <c r="AG37" s="61"/>
      <c r="AH37" s="12"/>
      <c r="AI37" s="12"/>
      <c r="AJ37" s="12"/>
      <c r="AK37" s="12"/>
      <c r="AL37" s="12"/>
      <c r="AM37" s="12"/>
      <c r="AN37" s="12"/>
      <c r="AO37" s="12"/>
      <c r="AP37" s="12"/>
      <c r="AQ37" s="61"/>
      <c r="AR37" s="61"/>
      <c r="AS37" s="61"/>
      <c r="AT37" s="12"/>
      <c r="AU37" s="12"/>
      <c r="AV37" s="12"/>
      <c r="AW37" s="12"/>
      <c r="AX37" s="12"/>
      <c r="AY37" s="12"/>
      <c r="AZ37" s="12"/>
      <c r="BA37" s="12"/>
      <c r="BB37" s="12"/>
      <c r="BC37" s="61"/>
      <c r="BD37" s="61"/>
      <c r="BE37" s="61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30"/>
      <c r="CI37" s="43"/>
      <c r="CJ37" s="42"/>
      <c r="CK37" s="74"/>
      <c r="CL37" s="12"/>
      <c r="CM37" s="61"/>
      <c r="CN37" s="61"/>
      <c r="CO37" s="61"/>
      <c r="CP37" s="12"/>
      <c r="CQ37" s="12"/>
      <c r="CR37" s="12"/>
      <c r="CS37" s="12"/>
      <c r="CT37" s="12"/>
      <c r="CU37" s="12"/>
      <c r="CV37" s="12"/>
      <c r="CW37" s="12"/>
      <c r="CX37" s="13"/>
      <c r="CY37" s="13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</row>
    <row r="38" spans="1:202" ht="15.75" thickBot="1" x14ac:dyDescent="0.3">
      <c r="A38" s="3"/>
      <c r="AM38" s="76"/>
      <c r="CH38" s="45"/>
      <c r="CK38" s="72"/>
      <c r="CY38" s="13"/>
      <c r="DB38" s="12"/>
      <c r="DC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</row>
    <row r="39" spans="1:202" ht="15.75" thickBot="1" x14ac:dyDescent="0.3">
      <c r="A39" s="4" t="s">
        <v>2</v>
      </c>
      <c r="B39" s="18">
        <f t="shared" ref="B39:AG39" si="76">B8</f>
        <v>43374</v>
      </c>
      <c r="C39" s="18">
        <f t="shared" si="76"/>
        <v>43405</v>
      </c>
      <c r="D39" s="18">
        <f t="shared" si="76"/>
        <v>43435</v>
      </c>
      <c r="E39" s="18">
        <f t="shared" si="76"/>
        <v>43466</v>
      </c>
      <c r="F39" s="18">
        <f t="shared" si="76"/>
        <v>43497</v>
      </c>
      <c r="G39" s="18">
        <f t="shared" si="76"/>
        <v>43525</v>
      </c>
      <c r="H39" s="18">
        <f t="shared" si="76"/>
        <v>43556</v>
      </c>
      <c r="I39" s="18">
        <f t="shared" si="76"/>
        <v>43586</v>
      </c>
      <c r="J39" s="18">
        <f t="shared" si="76"/>
        <v>43617</v>
      </c>
      <c r="K39" s="18">
        <f t="shared" si="76"/>
        <v>43647</v>
      </c>
      <c r="L39" s="18">
        <f t="shared" si="76"/>
        <v>43678</v>
      </c>
      <c r="M39" s="18">
        <f t="shared" si="76"/>
        <v>43709</v>
      </c>
      <c r="N39" s="18">
        <f t="shared" si="76"/>
        <v>43739</v>
      </c>
      <c r="O39" s="18">
        <f t="shared" si="76"/>
        <v>43770</v>
      </c>
      <c r="P39" s="18">
        <f t="shared" si="76"/>
        <v>43800</v>
      </c>
      <c r="Q39" s="18">
        <f t="shared" si="76"/>
        <v>43831</v>
      </c>
      <c r="R39" s="18">
        <f t="shared" si="76"/>
        <v>43862</v>
      </c>
      <c r="S39" s="18">
        <f t="shared" si="76"/>
        <v>43891</v>
      </c>
      <c r="T39" s="18">
        <f t="shared" si="76"/>
        <v>43922</v>
      </c>
      <c r="U39" s="18">
        <f t="shared" si="76"/>
        <v>43952</v>
      </c>
      <c r="V39" s="18">
        <f t="shared" si="76"/>
        <v>43983</v>
      </c>
      <c r="W39" s="18">
        <f t="shared" si="76"/>
        <v>44013</v>
      </c>
      <c r="X39" s="18">
        <f t="shared" si="76"/>
        <v>44044</v>
      </c>
      <c r="Y39" s="18">
        <f t="shared" si="76"/>
        <v>44075</v>
      </c>
      <c r="Z39" s="77">
        <f t="shared" si="76"/>
        <v>44105</v>
      </c>
      <c r="AA39" s="18">
        <f t="shared" si="76"/>
        <v>44136</v>
      </c>
      <c r="AB39" s="18">
        <f t="shared" si="76"/>
        <v>44166</v>
      </c>
      <c r="AC39" s="77">
        <f t="shared" si="76"/>
        <v>44197</v>
      </c>
      <c r="AD39" s="18">
        <f t="shared" si="76"/>
        <v>44228</v>
      </c>
      <c r="AE39" s="18">
        <f t="shared" si="76"/>
        <v>44256</v>
      </c>
      <c r="AF39" s="18">
        <f t="shared" si="76"/>
        <v>44287</v>
      </c>
      <c r="AG39" s="18">
        <f t="shared" si="76"/>
        <v>44317</v>
      </c>
      <c r="AH39" s="18">
        <f t="shared" ref="AH39:BM39" si="77">AH8</f>
        <v>44348</v>
      </c>
      <c r="AI39" s="18">
        <f t="shared" si="77"/>
        <v>44378</v>
      </c>
      <c r="AJ39" s="18">
        <f t="shared" si="77"/>
        <v>44409</v>
      </c>
      <c r="AK39" s="18">
        <f t="shared" si="77"/>
        <v>44440</v>
      </c>
      <c r="AL39" s="77">
        <f t="shared" si="77"/>
        <v>44470</v>
      </c>
      <c r="AM39" s="18">
        <f t="shared" si="77"/>
        <v>44501</v>
      </c>
      <c r="AN39" s="18">
        <f t="shared" si="77"/>
        <v>44531</v>
      </c>
      <c r="AO39" s="77">
        <f t="shared" si="77"/>
        <v>44562</v>
      </c>
      <c r="AP39" s="18">
        <f t="shared" si="77"/>
        <v>44593</v>
      </c>
      <c r="AQ39" s="135">
        <f t="shared" si="77"/>
        <v>44621</v>
      </c>
      <c r="AR39" s="135">
        <f t="shared" si="77"/>
        <v>44652</v>
      </c>
      <c r="AS39" s="135">
        <f t="shared" si="77"/>
        <v>44682</v>
      </c>
      <c r="AT39" s="135">
        <f t="shared" si="77"/>
        <v>44713</v>
      </c>
      <c r="AU39" s="135">
        <f t="shared" si="77"/>
        <v>44743</v>
      </c>
      <c r="AV39" s="135">
        <f t="shared" si="77"/>
        <v>44774</v>
      </c>
      <c r="AW39" s="135">
        <f t="shared" si="77"/>
        <v>44805</v>
      </c>
      <c r="AX39" s="18">
        <f t="shared" si="77"/>
        <v>44835</v>
      </c>
      <c r="AY39" s="135">
        <f t="shared" si="77"/>
        <v>44866</v>
      </c>
      <c r="AZ39" s="135">
        <f t="shared" si="77"/>
        <v>44896</v>
      </c>
      <c r="BA39" s="18">
        <f t="shared" si="77"/>
        <v>44927</v>
      </c>
      <c r="BB39" s="135">
        <f t="shared" si="77"/>
        <v>44958</v>
      </c>
      <c r="BC39" s="135">
        <f t="shared" si="77"/>
        <v>44986</v>
      </c>
      <c r="BD39" s="135">
        <f t="shared" si="77"/>
        <v>45017</v>
      </c>
      <c r="BE39" s="135">
        <f t="shared" si="77"/>
        <v>45047</v>
      </c>
      <c r="BF39" s="135">
        <f t="shared" si="77"/>
        <v>45078</v>
      </c>
      <c r="BG39" s="135">
        <f t="shared" si="77"/>
        <v>45108</v>
      </c>
      <c r="BH39" s="135">
        <f t="shared" si="77"/>
        <v>45139</v>
      </c>
      <c r="BI39" s="135">
        <f t="shared" si="77"/>
        <v>45170</v>
      </c>
      <c r="BJ39" s="167">
        <f t="shared" si="77"/>
        <v>45200</v>
      </c>
      <c r="BK39" s="18">
        <f t="shared" si="77"/>
        <v>45231</v>
      </c>
      <c r="BL39" s="18">
        <f t="shared" si="77"/>
        <v>45261</v>
      </c>
      <c r="BM39" s="18">
        <f t="shared" si="77"/>
        <v>45292</v>
      </c>
      <c r="BN39" s="18">
        <f t="shared" ref="BN39:CW39" si="78">BN8</f>
        <v>45323</v>
      </c>
      <c r="BO39" s="18">
        <f t="shared" si="78"/>
        <v>45352</v>
      </c>
      <c r="BP39" s="18">
        <f t="shared" si="78"/>
        <v>45383</v>
      </c>
      <c r="BQ39" s="18">
        <f t="shared" si="78"/>
        <v>45413</v>
      </c>
      <c r="BR39" s="18">
        <f t="shared" si="78"/>
        <v>45444</v>
      </c>
      <c r="BS39" s="18">
        <f t="shared" si="78"/>
        <v>45474</v>
      </c>
      <c r="BT39" s="18">
        <f t="shared" si="78"/>
        <v>45505</v>
      </c>
      <c r="BU39" s="18">
        <f t="shared" si="78"/>
        <v>45536</v>
      </c>
      <c r="BV39" s="77">
        <f t="shared" si="78"/>
        <v>45566</v>
      </c>
      <c r="BW39" s="18">
        <f t="shared" si="78"/>
        <v>45597</v>
      </c>
      <c r="BX39" s="18">
        <f t="shared" si="78"/>
        <v>45627</v>
      </c>
      <c r="BY39" s="18">
        <f t="shared" si="78"/>
        <v>45658</v>
      </c>
      <c r="BZ39" s="18">
        <f t="shared" si="78"/>
        <v>45689</v>
      </c>
      <c r="CA39" s="18">
        <f t="shared" si="78"/>
        <v>45717</v>
      </c>
      <c r="CB39" s="18">
        <f t="shared" si="78"/>
        <v>45748</v>
      </c>
      <c r="CC39" s="18">
        <f t="shared" si="78"/>
        <v>45778</v>
      </c>
      <c r="CD39" s="18">
        <f t="shared" si="78"/>
        <v>45809</v>
      </c>
      <c r="CE39" s="18">
        <f t="shared" si="78"/>
        <v>45839</v>
      </c>
      <c r="CF39" s="18">
        <f t="shared" si="78"/>
        <v>45870</v>
      </c>
      <c r="CG39" s="18">
        <f t="shared" si="78"/>
        <v>45901</v>
      </c>
      <c r="CH39" s="171">
        <f t="shared" si="78"/>
        <v>45931</v>
      </c>
      <c r="CI39" s="135">
        <f t="shared" si="78"/>
        <v>45962</v>
      </c>
      <c r="CJ39" s="135">
        <f t="shared" si="78"/>
        <v>45992</v>
      </c>
      <c r="CK39" s="142">
        <f t="shared" si="78"/>
        <v>46023</v>
      </c>
      <c r="CL39" s="21">
        <f t="shared" si="78"/>
        <v>46054</v>
      </c>
      <c r="CM39" s="21">
        <f t="shared" si="78"/>
        <v>46082</v>
      </c>
      <c r="CN39" s="21">
        <f t="shared" si="78"/>
        <v>46113</v>
      </c>
      <c r="CO39" s="21">
        <f t="shared" si="78"/>
        <v>46143</v>
      </c>
      <c r="CP39" s="21">
        <f t="shared" si="78"/>
        <v>46174</v>
      </c>
      <c r="CQ39" s="21">
        <f t="shared" si="78"/>
        <v>46204</v>
      </c>
      <c r="CR39" s="21">
        <f t="shared" si="78"/>
        <v>46235</v>
      </c>
      <c r="CS39" s="21">
        <f t="shared" si="78"/>
        <v>46266</v>
      </c>
      <c r="CT39" s="21">
        <f t="shared" si="78"/>
        <v>46296</v>
      </c>
      <c r="CU39" s="21">
        <f t="shared" si="78"/>
        <v>46327</v>
      </c>
      <c r="CV39" s="21">
        <f t="shared" si="78"/>
        <v>46357</v>
      </c>
      <c r="CW39" s="21">
        <f t="shared" si="78"/>
        <v>46388</v>
      </c>
      <c r="CX39" s="5" t="s">
        <v>1</v>
      </c>
      <c r="CY39" s="13"/>
      <c r="CZ39" s="5" t="s">
        <v>22</v>
      </c>
      <c r="DA39" s="5"/>
      <c r="DB39" s="12"/>
      <c r="DC39" s="12"/>
      <c r="DD39" s="86" t="s">
        <v>23</v>
      </c>
      <c r="DE39" s="17" t="str">
        <f>DE8</f>
        <v>Feb-26 to Jan-27 Total</v>
      </c>
      <c r="DF39" s="3"/>
      <c r="DG39" s="3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</row>
    <row r="40" spans="1:202" ht="15.75" thickBot="1" x14ac:dyDescent="0.3">
      <c r="A40" s="97" t="s">
        <v>8</v>
      </c>
      <c r="B40" s="6"/>
      <c r="C40" s="6"/>
      <c r="D40" s="114">
        <f>'[7]MEEIA 3 SUMMARY'!K57</f>
        <v>472906.7</v>
      </c>
      <c r="E40" s="114">
        <f>'[7]MEEIA 3 SUMMARY'!L57</f>
        <v>121950.46</v>
      </c>
      <c r="F40" s="114">
        <f>'[7]MEEIA 3 SUMMARY'!M57</f>
        <v>306057.09999999998</v>
      </c>
      <c r="G40" s="114">
        <f>'[7]MEEIA 3 SUMMARY'!N57</f>
        <v>3254515.75</v>
      </c>
      <c r="H40" s="114">
        <f>'[7]MEEIA 3 SUMMARY'!O57</f>
        <v>1441686.8700000006</v>
      </c>
      <c r="I40" s="114">
        <f>'[7]MEEIA 3 SUMMARY'!P57</f>
        <v>2646810.4000000004</v>
      </c>
      <c r="J40" s="114">
        <f>'[7]MEEIA 3 SUMMARY'!Q57</f>
        <v>3090012.3199999994</v>
      </c>
      <c r="K40" s="114">
        <f>'[7]MEEIA 3 SUMMARY'!R57</f>
        <v>3806682.3899999997</v>
      </c>
      <c r="L40" s="114">
        <f>'[7]MEEIA 3 SUMMARY'!S57</f>
        <v>5667444.0099999998</v>
      </c>
      <c r="M40" s="114">
        <f>'[7]MEEIA 3 SUMMARY'!T57</f>
        <v>4665040.7600000016</v>
      </c>
      <c r="N40" s="114">
        <f>'[7]MEEIA 3 SUMMARY'!U57</f>
        <v>4693766.1500000032</v>
      </c>
      <c r="O40" s="114">
        <f>'[7]MEEIA 3 SUMMARY'!V57</f>
        <v>7981786.3300000001</v>
      </c>
      <c r="P40" s="114">
        <f>'[7]MEEIA 3 SUMMARY'!W57</f>
        <v>14289408.219999997</v>
      </c>
      <c r="Q40" s="114">
        <f>'[7]MEEIA 3 SUMMARY'!X57</f>
        <v>2300282.3399999994</v>
      </c>
      <c r="R40" s="114">
        <f>'[7]MEEIA 3 SUMMARY'!Y57</f>
        <v>3266635.3100000005</v>
      </c>
      <c r="S40" s="114">
        <f>'[7]MEEIA 3 SUMMARY'!Z57</f>
        <v>4668387.1399999997</v>
      </c>
      <c r="T40" s="114">
        <f>'[7]MEEIA 3 SUMMARY'!AA57</f>
        <v>3355052.560000001</v>
      </c>
      <c r="U40" s="114">
        <f>'[7]MEEIA 3 SUMMARY'!AB57</f>
        <v>3504036.8800000004</v>
      </c>
      <c r="V40" s="114">
        <f>'[7]MEEIA 3 SUMMARY'!AC57</f>
        <v>4570550.08</v>
      </c>
      <c r="W40" s="114">
        <f>'[7]MEEIA 3 SUMMARY'!AD57</f>
        <v>4337551.2399999993</v>
      </c>
      <c r="X40" s="114">
        <f>'[7]MEEIA 3 SUMMARY'!AE57</f>
        <v>5132057.5999999996</v>
      </c>
      <c r="Y40" s="114">
        <f>'[7]MEEIA 3 SUMMARY'!AF57</f>
        <v>6881005.1299999999</v>
      </c>
      <c r="Z40" s="114">
        <f>'[7]MEEIA 3 SUMMARY'!AG57</f>
        <v>5075926.8299999991</v>
      </c>
      <c r="AA40" s="114">
        <f>'[7]MEEIA 3 SUMMARY'!AH57</f>
        <v>8226323.5899999999</v>
      </c>
      <c r="AB40" s="114">
        <f>'[7]MEEIA 3 SUMMARY'!AI57</f>
        <v>17050986.669999998</v>
      </c>
      <c r="AC40" s="114">
        <f>'[7]MEEIA 3 SUMMARY'!AJ57</f>
        <v>3390691.4000000004</v>
      </c>
      <c r="AD40" s="114">
        <f>'[7]MEEIA 3 SUMMARY'!AK57</f>
        <v>3040542.4899999993</v>
      </c>
      <c r="AE40" s="114">
        <f>'[7]MEEIA 3 SUMMARY'!AL57</f>
        <v>6776151.4500000002</v>
      </c>
      <c r="AF40" s="114">
        <f>'[7]MEEIA 3 SUMMARY'!AM57</f>
        <v>3593096.5983472401</v>
      </c>
      <c r="AG40" s="114">
        <f>'[7]MEEIA 3 SUMMARY'!AN57</f>
        <v>3249816.752362628</v>
      </c>
      <c r="AH40" s="114">
        <f>'[7]MEEIA 3 SUMMARY'!AO57</f>
        <v>6101138.4180074409</v>
      </c>
      <c r="AI40" s="114">
        <f>'[7]MEEIA 3 SUMMARY'!AP57</f>
        <v>5074049.6564757768</v>
      </c>
      <c r="AJ40" s="114">
        <f>'[7]MEEIA 3 SUMMARY'!AQ57</f>
        <v>6150752.0389186945</v>
      </c>
      <c r="AK40" s="114">
        <f>'[7]MEEIA 3 SUMMARY'!AR57</f>
        <v>4538886.177325543</v>
      </c>
      <c r="AL40" s="114">
        <f>'[7]MEEIA 3 SUMMARY'!AS57</f>
        <v>5908069.5179605344</v>
      </c>
      <c r="AM40" s="114">
        <f>'[7]MEEIA 3 SUMMARY'!AT57</f>
        <v>11097280.277224224</v>
      </c>
      <c r="AN40" s="114">
        <f>'[7]MEEIA 3 SUMMARY'!AU57</f>
        <v>21856497.240487527</v>
      </c>
      <c r="AO40" s="114">
        <f>'[7]MEEIA 3 SUMMARY'!AV57</f>
        <v>-1206005.0706461675</v>
      </c>
      <c r="AP40" s="114">
        <f>'[7]MEEIA 3 SUMMARY'!AW57</f>
        <v>3292003.067914797</v>
      </c>
      <c r="AQ40" s="114">
        <f>'[7]MEEIA 3 SUMMARY'!AX57</f>
        <v>3848947.3665742185</v>
      </c>
      <c r="AR40" s="114">
        <f>'[7]MEEIA 3 SUMMARY'!AY57</f>
        <v>4452149.213101591</v>
      </c>
      <c r="AS40" s="114">
        <f>'[7]MEEIA 3 SUMMARY'!AZ57</f>
        <v>3309739.301438381</v>
      </c>
      <c r="AT40" s="114">
        <f>'[7]MEEIA 3 SUMMARY'!BA57</f>
        <v>6747915.2307812814</v>
      </c>
      <c r="AU40" s="114">
        <f>'[7]MEEIA 3 SUMMARY'!BB57</f>
        <v>3534427.1880222401</v>
      </c>
      <c r="AV40" s="114">
        <f>'[7]MEEIA 3 SUMMARY'!BC57</f>
        <v>5677135.2112908112</v>
      </c>
      <c r="AW40" s="114">
        <f>'[7]MEEIA 3 SUMMARY'!BD57</f>
        <v>6241030.1127156857</v>
      </c>
      <c r="AX40" s="114">
        <f>'[7]MEEIA 3 SUMMARY'!BE57</f>
        <v>4203952.8957806081</v>
      </c>
      <c r="AY40" s="114">
        <f>'[7]MEEIA 3 SUMMARY'!BF57</f>
        <v>6030542.0242398335</v>
      </c>
      <c r="AZ40" s="114">
        <f>'[7]MEEIA 3 SUMMARY'!BG57</f>
        <v>20772311.523251541</v>
      </c>
      <c r="BA40" s="114">
        <f>'[7]MEEIA 3 SUMMARY'!BH57</f>
        <v>2818085.4973094049</v>
      </c>
      <c r="BB40" s="114">
        <f>'[7]MEEIA 3 SUMMARY'!BI57</f>
        <v>4550893.0217857901</v>
      </c>
      <c r="BC40" s="114">
        <f>'[7]MEEIA 3 SUMMARY'!BJ57</f>
        <v>4463219.4054105142</v>
      </c>
      <c r="BD40" s="114">
        <f>'[7]MEEIA 3 SUMMARY'!BK57</f>
        <v>3635955.4282210199</v>
      </c>
      <c r="BE40" s="114">
        <f>'[7]MEEIA 3 SUMMARY'!BL57</f>
        <v>5940478.5337780621</v>
      </c>
      <c r="BF40" s="114">
        <f>'[7]MEEIA 3 SUMMARY'!BM57</f>
        <v>4864955.095925808</v>
      </c>
      <c r="BG40" s="114">
        <f>'[7]MEEIA 3 SUMMARY'!BN57</f>
        <v>6175979.8893648321</v>
      </c>
      <c r="BH40" s="114">
        <f>'[7]MEEIA 3 SUMMARY'!BO57</f>
        <v>4736088.9036643831</v>
      </c>
      <c r="BI40" s="114">
        <f>'[7]MEEIA 3 SUMMARY'!BP57</f>
        <v>4816537.1018028697</v>
      </c>
      <c r="BJ40" s="174">
        <f>'[7]MEEIA 3 SUMMARY'!BQ57</f>
        <v>5800042.1516872477</v>
      </c>
      <c r="BK40" s="244">
        <f>'[7]MEEIA 3 SUMMARY'!BR57</f>
        <v>3435342.4367465912</v>
      </c>
      <c r="BL40" s="244">
        <f>'[7]MEEIA 3 SUMMARY'!BS57</f>
        <v>23146465.227964673</v>
      </c>
      <c r="BM40" s="244">
        <f>'[7]MEEIA 3 SUMMARY'!BT57</f>
        <v>2918367.9073599945</v>
      </c>
      <c r="BN40" s="244">
        <f>'[7]MEEIA 3 SUMMARY'!BU57</f>
        <v>2325248.0044047316</v>
      </c>
      <c r="BO40" s="244">
        <f>'[7]MEEIA 3 SUMMARY'!BV57</f>
        <v>3748632.1455864673</v>
      </c>
      <c r="BP40" s="244">
        <f>'[7]MEEIA 3 SUMMARY'!BW57</f>
        <v>4257879.0324234702</v>
      </c>
      <c r="BQ40" s="244">
        <f>'[7]MEEIA 3 SUMMARY'!BX57</f>
        <v>4537772.0952465348</v>
      </c>
      <c r="BR40" s="244">
        <f>'[7]MEEIA 3 SUMMARY'!BY57</f>
        <v>5861418.8555447645</v>
      </c>
      <c r="BS40" s="244">
        <f>'[7]MEEIA 3 SUMMARY'!BZ57</f>
        <v>5030981.4798310408</v>
      </c>
      <c r="BT40" s="244">
        <f>'[7]MEEIA 3 SUMMARY'!CA57</f>
        <v>6373094.238837651</v>
      </c>
      <c r="BU40" s="244">
        <f>'[7]MEEIA 3 SUMMARY'!CB57</f>
        <v>4600257.3886925438</v>
      </c>
      <c r="BV40" s="246">
        <f>'[7]MEEIA 3 SUMMARY'!CC57</f>
        <v>6371055.8516207505</v>
      </c>
      <c r="BW40" s="186">
        <f>'[7]MEEIA 3 SUMMARY'!CD57</f>
        <v>3899981.2496388676</v>
      </c>
      <c r="BX40" s="186">
        <f>'[7]MEEIA 3 SUMMARY'!CE57</f>
        <v>22237713.506389096</v>
      </c>
      <c r="BY40" s="186">
        <f>'[7]MEEIA 3 SUMMARY'!CF57</f>
        <v>71709.59</v>
      </c>
      <c r="BZ40" s="186">
        <f>'[7]MEEIA 3 SUMMARY'!CG57</f>
        <v>-444328.92</v>
      </c>
      <c r="CA40" s="186">
        <f>'[7]MEEIA 3 SUMMARY'!CH57</f>
        <v>59469.49</v>
      </c>
      <c r="CB40" s="186">
        <f>'[7]MEEIA 3 SUMMARY'!CI57</f>
        <v>28215.05</v>
      </c>
      <c r="CC40" s="186">
        <f>'[7]MEEIA 3 SUMMARY'!CJ57</f>
        <v>25011.7</v>
      </c>
      <c r="CD40" s="186">
        <f>'[7]MEEIA 3 SUMMARY'!CK57</f>
        <v>282915.7</v>
      </c>
      <c r="CE40" s="186">
        <f>'[7]MEEIA 3 SUMMARY'!CL57</f>
        <v>8145</v>
      </c>
      <c r="CF40" s="186">
        <f>'[7]MEEIA 3 SUMMARY'!CM57</f>
        <v>-208501.23</v>
      </c>
      <c r="CG40" s="186">
        <f>'[7]MEEIA 3 SUMMARY'!CN57</f>
        <v>-142275</v>
      </c>
      <c r="CH40" s="275">
        <f>'[7]MEEIA 3 SUMMARY'!CO57</f>
        <v>118664.15000000001</v>
      </c>
      <c r="CI40" s="190">
        <f>'[7]MEEIA 3 SUMMARY'!CP56</f>
        <v>-118664.15000000001</v>
      </c>
      <c r="CJ40" s="191">
        <f>'[7]MEEIA 3 SUMMARY'!CQ56</f>
        <v>0</v>
      </c>
      <c r="CK40" s="198">
        <f>'[7]MEEIA 3 SUMMARY'!CR56</f>
        <v>0</v>
      </c>
      <c r="CL40" s="190">
        <f>'[7]MEEIA 3 SUMMARY'!CS56</f>
        <v>0</v>
      </c>
      <c r="CM40" s="191">
        <f>'[7]MEEIA 3 SUMMARY'!CT56</f>
        <v>0</v>
      </c>
      <c r="CN40" s="191">
        <f>'[7]MEEIA 3 SUMMARY'!CU56</f>
        <v>0</v>
      </c>
      <c r="CO40" s="191">
        <f>'[7]MEEIA 3 SUMMARY'!CV56</f>
        <v>0</v>
      </c>
      <c r="CP40" s="191">
        <f>'[7]MEEIA 3 SUMMARY'!CW56</f>
        <v>0</v>
      </c>
      <c r="CQ40" s="191">
        <f>'[7]MEEIA 3 SUMMARY'!CX56</f>
        <v>0</v>
      </c>
      <c r="CR40" s="191">
        <f>'[7]MEEIA 3 SUMMARY'!CY56</f>
        <v>0</v>
      </c>
      <c r="CS40" s="191">
        <f>'[7]MEEIA 3 SUMMARY'!CZ56</f>
        <v>0</v>
      </c>
      <c r="CT40" s="191">
        <f>'[7]MEEIA 3 SUMMARY'!DA56</f>
        <v>0</v>
      </c>
      <c r="CU40" s="191">
        <f>'[7]MEEIA 3 SUMMARY'!DB56</f>
        <v>0</v>
      </c>
      <c r="CV40" s="191">
        <f>'[7]MEEIA 3 SUMMARY'!DC56</f>
        <v>0</v>
      </c>
      <c r="CW40" s="191">
        <f>'[7]MEEIA 3 SUMMARY'!DD56</f>
        <v>0</v>
      </c>
      <c r="CX40" s="80">
        <f>SUM(B40:CW40)</f>
        <v>414714788.74081165</v>
      </c>
      <c r="CY40" s="13"/>
      <c r="CZ40" s="80" t="s">
        <v>64</v>
      </c>
      <c r="DA40" s="80">
        <f>'[7]MEEIA 3 SUMMARY'!$DE$56</f>
        <v>414714788.74081165</v>
      </c>
      <c r="DB40" s="12"/>
      <c r="DC40" s="12"/>
      <c r="DD40" s="312" t="s">
        <v>83</v>
      </c>
      <c r="DE40" s="68">
        <f>SUM(CL40:CW40)</f>
        <v>0</v>
      </c>
      <c r="DF40" s="8"/>
      <c r="DG40" s="8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</row>
    <row r="41" spans="1:202" ht="15.75" thickTop="1" x14ac:dyDescent="0.25">
      <c r="A41" s="98" t="s">
        <v>4</v>
      </c>
      <c r="B41" s="23"/>
      <c r="C41" s="67"/>
      <c r="D41" s="112">
        <f>'[7]MEEIA 3 SUMMARY'!K69</f>
        <v>173182</v>
      </c>
      <c r="E41" s="112">
        <f>'[7]MEEIA 3 SUMMARY'!L69</f>
        <v>0</v>
      </c>
      <c r="F41" s="112">
        <f>'[7]MEEIA 3 SUMMARY'!M69</f>
        <v>120000</v>
      </c>
      <c r="G41" s="112">
        <f>'[7]MEEIA 3 SUMMARY'!N69</f>
        <v>2283620.9400000004</v>
      </c>
      <c r="H41" s="112">
        <f>'[7]MEEIA 3 SUMMARY'!O69</f>
        <v>1173927.0200000003</v>
      </c>
      <c r="I41" s="112">
        <f>'[7]MEEIA 3 SUMMARY'!P69</f>
        <v>1824626.01</v>
      </c>
      <c r="J41" s="112">
        <f>'[7]MEEIA 3 SUMMARY'!Q69</f>
        <v>2073546.5699999998</v>
      </c>
      <c r="K41" s="112">
        <f>'[7]MEEIA 3 SUMMARY'!R69</f>
        <v>2562392.2600000002</v>
      </c>
      <c r="L41" s="112">
        <f>'[7]MEEIA 3 SUMMARY'!S69</f>
        <v>3911693.5300000003</v>
      </c>
      <c r="M41" s="112">
        <f>'[7]MEEIA 3 SUMMARY'!T69</f>
        <v>1341245.26</v>
      </c>
      <c r="N41" s="112">
        <f>'[7]MEEIA 3 SUMMARY'!U69</f>
        <v>2745753.689999999</v>
      </c>
      <c r="O41" s="112">
        <f>'[7]MEEIA 3 SUMMARY'!V69</f>
        <v>5113350.63</v>
      </c>
      <c r="P41" s="112">
        <f>'[7]MEEIA 3 SUMMARY'!W69</f>
        <v>5712616.25</v>
      </c>
      <c r="Q41" s="112">
        <f>'[7]MEEIA 3 SUMMARY'!X69</f>
        <v>77543.56000000007</v>
      </c>
      <c r="R41" s="112">
        <f>'[7]MEEIA 3 SUMMARY'!Y69</f>
        <v>2293014.0900000003</v>
      </c>
      <c r="S41" s="112">
        <f>'[7]MEEIA 3 SUMMARY'!Z69</f>
        <v>3480839.7300000004</v>
      </c>
      <c r="T41" s="112">
        <f>'[7]MEEIA 3 SUMMARY'!AA69</f>
        <v>1340803.3000000007</v>
      </c>
      <c r="U41" s="112">
        <f>'[7]MEEIA 3 SUMMARY'!AB69</f>
        <v>2046973.2399999998</v>
      </c>
      <c r="V41" s="112">
        <f>'[7]MEEIA 3 SUMMARY'!AC69</f>
        <v>2691716.7299999995</v>
      </c>
      <c r="W41" s="112">
        <f>'[7]MEEIA 3 SUMMARY'!AD69</f>
        <v>3243279.2899999996</v>
      </c>
      <c r="X41" s="112">
        <f>'[7]MEEIA 3 SUMMARY'!AE69</f>
        <v>2855009.42</v>
      </c>
      <c r="Y41" s="112">
        <f>'[7]MEEIA 3 SUMMARY'!AF69</f>
        <v>3964333.8900000015</v>
      </c>
      <c r="Z41" s="112">
        <f>'[7]MEEIA 3 SUMMARY'!AG69</f>
        <v>1940804.41</v>
      </c>
      <c r="AA41" s="112">
        <f>'[7]MEEIA 3 SUMMARY'!AH69</f>
        <v>3643467.9000000004</v>
      </c>
      <c r="AB41" s="112">
        <f>'[7]MEEIA 3 SUMMARY'!AI69</f>
        <v>5765877.3299999991</v>
      </c>
      <c r="AC41" s="112">
        <f>'[7]MEEIA 3 SUMMARY'!AJ69</f>
        <v>1389889.0000000007</v>
      </c>
      <c r="AD41" s="112">
        <f>'[7]MEEIA 3 SUMMARY'!AK69</f>
        <v>2455616.4899999993</v>
      </c>
      <c r="AE41" s="112">
        <f>'[7]MEEIA 3 SUMMARY'!AL69</f>
        <v>2909880.5700000003</v>
      </c>
      <c r="AF41" s="112">
        <f>'[7]MEEIA 3 SUMMARY'!AM69</f>
        <v>1918604.8883472397</v>
      </c>
      <c r="AG41" s="112">
        <f>'[7]MEEIA 3 SUMMARY'!AN69</f>
        <v>1987553.0723626285</v>
      </c>
      <c r="AH41" s="112">
        <f>'[7]MEEIA 3 SUMMARY'!AO69</f>
        <v>3547044.4480074407</v>
      </c>
      <c r="AI41" s="112">
        <f>'[7]MEEIA 3 SUMMARY'!AP69</f>
        <v>1844269.8764757763</v>
      </c>
      <c r="AJ41" s="112">
        <f>'[7]MEEIA 3 SUMMARY'!AQ69</f>
        <v>3425289.2189186942</v>
      </c>
      <c r="AK41" s="112">
        <f>'[7]MEEIA 3 SUMMARY'!AR69</f>
        <v>1989525.0873255432</v>
      </c>
      <c r="AL41" s="112">
        <f>'[7]MEEIA 3 SUMMARY'!AS69</f>
        <v>3215637.9079605332</v>
      </c>
      <c r="AM41" s="112">
        <f>'[7]MEEIA 3 SUMMARY'!AT69</f>
        <v>2419897.6872242242</v>
      </c>
      <c r="AN41" s="112">
        <f>'[7]MEEIA 3 SUMMARY'!AU69</f>
        <v>6569208.8504875274</v>
      </c>
      <c r="AO41" s="112">
        <f>'[7]MEEIA 3 SUMMARY'!AV69</f>
        <v>1060967.5193538328</v>
      </c>
      <c r="AP41" s="112">
        <f>'[7]MEEIA 3 SUMMARY'!AW69</f>
        <v>2221021.2579147974</v>
      </c>
      <c r="AQ41" s="112">
        <f>'[7]MEEIA 3 SUMMARY'!AX69</f>
        <v>2799025.1665742192</v>
      </c>
      <c r="AR41" s="112">
        <f>'[7]MEEIA 3 SUMMARY'!AY69</f>
        <v>1466878.8731015907</v>
      </c>
      <c r="AS41" s="112">
        <f>'[7]MEEIA 3 SUMMARY'!AZ69</f>
        <v>1739768.2514383809</v>
      </c>
      <c r="AT41" s="112">
        <f>'[7]MEEIA 3 SUMMARY'!BA69</f>
        <v>2069034.8707812813</v>
      </c>
      <c r="AU41" s="112">
        <f>'[7]MEEIA 3 SUMMARY'!BB69</f>
        <v>2253685.35802224</v>
      </c>
      <c r="AV41" s="112">
        <f>'[7]MEEIA 3 SUMMARY'!BC69</f>
        <v>3297337.4612908121</v>
      </c>
      <c r="AW41" s="112">
        <f>'[7]MEEIA 3 SUMMARY'!BD69</f>
        <v>2112031.1227156851</v>
      </c>
      <c r="AX41" s="112">
        <f>'[7]MEEIA 3 SUMMARY'!BE69</f>
        <v>1596026.1257806076</v>
      </c>
      <c r="AY41" s="112">
        <f>'[7]MEEIA 3 SUMMARY'!BF69</f>
        <v>1635688.3042398337</v>
      </c>
      <c r="AZ41" s="112">
        <f>'[7]MEEIA 3 SUMMARY'!BG69</f>
        <v>3967990.473251536</v>
      </c>
      <c r="BA41" s="112">
        <f>'[7]MEEIA 3 SUMMARY'!BH69</f>
        <v>908700.04730940552</v>
      </c>
      <c r="BB41" s="112">
        <f>'[7]MEEIA 3 SUMMARY'!BI69</f>
        <v>2692601.8917857902</v>
      </c>
      <c r="BC41" s="112">
        <f>'[7]MEEIA 3 SUMMARY'!BJ69</f>
        <v>2395398.5554105146</v>
      </c>
      <c r="BD41" s="112">
        <f>'[7]MEEIA 3 SUMMARY'!BK69</f>
        <v>1855242.3382210205</v>
      </c>
      <c r="BE41" s="112">
        <f>'[7]MEEIA 3 SUMMARY'!BL69</f>
        <v>1596925.3237780619</v>
      </c>
      <c r="BF41" s="112">
        <f>'[7]MEEIA 3 SUMMARY'!BM69</f>
        <v>2275226.5659258072</v>
      </c>
      <c r="BG41" s="112">
        <f>'[7]MEEIA 3 SUMMARY'!BN69</f>
        <v>3193926.1693648319</v>
      </c>
      <c r="BH41" s="112">
        <f>'[7]MEEIA 3 SUMMARY'!BO69</f>
        <v>2259228.5736643835</v>
      </c>
      <c r="BI41" s="112">
        <f>'[7]MEEIA 3 SUMMARY'!BP69</f>
        <v>2828882.0118028694</v>
      </c>
      <c r="BJ41" s="113">
        <f>'[7]MEEIA 3 SUMMARY'!BQ69</f>
        <v>2373231.8416872486</v>
      </c>
      <c r="BK41" s="245">
        <f>'[7]MEEIA 3 SUMMARY'!BR69</f>
        <v>1774241.6167465914</v>
      </c>
      <c r="BL41" s="245">
        <f>'[7]MEEIA 3 SUMMARY'!BS69</f>
        <v>5703445.4879646711</v>
      </c>
      <c r="BM41" s="245">
        <f>'[7]MEEIA 3 SUMMARY'!BT69</f>
        <v>3980509.3073599953</v>
      </c>
      <c r="BN41" s="245">
        <f>'[7]MEEIA 3 SUMMARY'!BU69</f>
        <v>1229751.8444047314</v>
      </c>
      <c r="BO41" s="245">
        <f>'[7]MEEIA 3 SUMMARY'!BV69</f>
        <v>1560192.2455864679</v>
      </c>
      <c r="BP41" s="245">
        <f>'[7]MEEIA 3 SUMMARY'!BW69</f>
        <v>1237694.9624234699</v>
      </c>
      <c r="BQ41" s="245">
        <f>'[7]MEEIA 3 SUMMARY'!BX69</f>
        <v>1768567.5952465346</v>
      </c>
      <c r="BR41" s="245">
        <f>'[7]MEEIA 3 SUMMARY'!BY69</f>
        <v>2649432.7255447642</v>
      </c>
      <c r="BS41" s="245">
        <f>'[7]MEEIA 3 SUMMARY'!BZ69</f>
        <v>2423210.7198310415</v>
      </c>
      <c r="BT41" s="245">
        <f>'[7]MEEIA 3 SUMMARY'!CA69</f>
        <v>3149556.2388376505</v>
      </c>
      <c r="BU41" s="245">
        <f>'[7]MEEIA 3 SUMMARY'!CB69</f>
        <v>229081.47869254395</v>
      </c>
      <c r="BV41" s="247">
        <f>'[7]MEEIA 3 SUMMARY'!CC69</f>
        <v>2209613.1116207507</v>
      </c>
      <c r="BW41" s="251">
        <f>'[7]MEEIA 3 SUMMARY'!CD69</f>
        <v>1243139.9596388675</v>
      </c>
      <c r="BX41" s="187">
        <f>'[7]MEEIA 3 SUMMARY'!CE69</f>
        <v>4307328.6163890939</v>
      </c>
      <c r="BY41" s="187">
        <f>'[7]MEEIA 3 SUMMARY'!CF69</f>
        <v>172938.15000000002</v>
      </c>
      <c r="BZ41" s="187">
        <f>'[7]MEEIA 3 SUMMARY'!CG69</f>
        <v>132042.32000000004</v>
      </c>
      <c r="CA41" s="187">
        <f>'[7]MEEIA 3 SUMMARY'!CH69</f>
        <v>15990</v>
      </c>
      <c r="CB41" s="187">
        <f>'[7]MEEIA 3 SUMMARY'!CI69</f>
        <v>1972.5500000000002</v>
      </c>
      <c r="CC41" s="187">
        <f>'[7]MEEIA 3 SUMMARY'!CJ69</f>
        <v>8874.2000000000007</v>
      </c>
      <c r="CD41" s="187">
        <f>'[7]MEEIA 3 SUMMARY'!CK69</f>
        <v>1250</v>
      </c>
      <c r="CE41" s="187">
        <f>'[7]MEEIA 3 SUMMARY'!CL69</f>
        <v>4550</v>
      </c>
      <c r="CF41" s="187">
        <f>'[7]MEEIA 3 SUMMARY'!CM69</f>
        <v>-168986.13</v>
      </c>
      <c r="CG41" s="187">
        <f>'[7]MEEIA 3 SUMMARY'!CN69</f>
        <v>-142275</v>
      </c>
      <c r="CH41" s="276">
        <f>'[7]MEEIA 3 SUMMARY'!CO69</f>
        <v>118664.15000000001</v>
      </c>
      <c r="CI41" s="192">
        <f>'[7]MEEIA 3 SUMMARY'!CP69</f>
        <v>-118664.15000000001</v>
      </c>
      <c r="CJ41" s="193">
        <f>'[7]MEEIA 3 SUMMARY'!CQ69</f>
        <v>0</v>
      </c>
      <c r="CK41" s="199">
        <f>'[7]MEEIA 3 SUMMARY'!CR69</f>
        <v>0</v>
      </c>
      <c r="CL41" s="200">
        <f>'[7]MEEIA 3 SUMMARY'!CS69</f>
        <v>0</v>
      </c>
      <c r="CM41" s="201">
        <f>'[7]MEEIA 3 SUMMARY'!CT69</f>
        <v>0</v>
      </c>
      <c r="CN41" s="201">
        <f>'[7]MEEIA 3 SUMMARY'!CU69</f>
        <v>0</v>
      </c>
      <c r="CO41" s="201">
        <f>'[7]MEEIA 3 SUMMARY'!CV69</f>
        <v>0</v>
      </c>
      <c r="CP41" s="201">
        <f>'[7]MEEIA 3 SUMMARY'!CW69</f>
        <v>0</v>
      </c>
      <c r="CQ41" s="201">
        <f>'[7]MEEIA 3 SUMMARY'!CX69</f>
        <v>0</v>
      </c>
      <c r="CR41" s="201">
        <f>'[7]MEEIA 3 SUMMARY'!CY69</f>
        <v>0</v>
      </c>
      <c r="CS41" s="201">
        <f>'[7]MEEIA 3 SUMMARY'!CZ69</f>
        <v>0</v>
      </c>
      <c r="CT41" s="201">
        <f>'[7]MEEIA 3 SUMMARY'!DA69</f>
        <v>0</v>
      </c>
      <c r="CU41" s="201">
        <f>'[7]MEEIA 3 SUMMARY'!DB69</f>
        <v>0</v>
      </c>
      <c r="CV41" s="201">
        <f>'[7]MEEIA 3 SUMMARY'!DC69</f>
        <v>0</v>
      </c>
      <c r="CW41" s="201">
        <f>'[7]MEEIA 3 SUMMARY'!DD69</f>
        <v>0</v>
      </c>
      <c r="CX41" s="29"/>
      <c r="CY41" s="13"/>
      <c r="CZ41" s="80" t="s">
        <v>16</v>
      </c>
      <c r="DA41" s="80">
        <f>DA40-CX40</f>
        <v>0</v>
      </c>
      <c r="DB41" s="12"/>
      <c r="DC41" s="12"/>
      <c r="DD41" s="312"/>
      <c r="DE41" s="64">
        <f>SUM(CL41:CW41)</f>
        <v>0</v>
      </c>
      <c r="DF41" s="8"/>
      <c r="DG41" s="8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</row>
    <row r="42" spans="1:202" x14ac:dyDescent="0.25">
      <c r="A42" s="98" t="s">
        <v>5</v>
      </c>
      <c r="B42" s="23"/>
      <c r="C42" s="67"/>
      <c r="D42" s="112">
        <f>'[7]MEEIA 3 SUMMARY'!K70</f>
        <v>0</v>
      </c>
      <c r="E42" s="112">
        <f>'[7]MEEIA 3 SUMMARY'!L70</f>
        <v>0</v>
      </c>
      <c r="F42" s="112">
        <f>'[7]MEEIA 3 SUMMARY'!M70</f>
        <v>118003.54</v>
      </c>
      <c r="G42" s="112">
        <f>'[7]MEEIA 3 SUMMARY'!N70</f>
        <v>325654.18</v>
      </c>
      <c r="H42" s="112">
        <f>'[7]MEEIA 3 SUMMARY'!O70</f>
        <v>324793.89999999997</v>
      </c>
      <c r="I42" s="112">
        <f>'[7]MEEIA 3 SUMMARY'!P70</f>
        <v>435080.67</v>
      </c>
      <c r="J42" s="112">
        <f>'[7]MEEIA 3 SUMMARY'!Q70</f>
        <v>864617.95000000007</v>
      </c>
      <c r="K42" s="112">
        <f>'[7]MEEIA 3 SUMMARY'!R70</f>
        <v>823563.38</v>
      </c>
      <c r="L42" s="112">
        <f>'[7]MEEIA 3 SUMMARY'!S70</f>
        <v>1198141.9500000002</v>
      </c>
      <c r="M42" s="112">
        <f>'[7]MEEIA 3 SUMMARY'!T70</f>
        <v>2168634.0599999996</v>
      </c>
      <c r="N42" s="112">
        <f>'[7]MEEIA 3 SUMMARY'!U70</f>
        <v>1457645.93</v>
      </c>
      <c r="O42" s="112">
        <f>'[7]MEEIA 3 SUMMARY'!V70</f>
        <v>2644399.62</v>
      </c>
      <c r="P42" s="112">
        <f>'[7]MEEIA 3 SUMMARY'!W70</f>
        <v>5773379.71</v>
      </c>
      <c r="Q42" s="112">
        <f>'[7]MEEIA 3 SUMMARY'!X70</f>
        <v>1868023.4499999995</v>
      </c>
      <c r="R42" s="112">
        <f>'[7]MEEIA 3 SUMMARY'!Y70</f>
        <v>676401.27</v>
      </c>
      <c r="S42" s="112">
        <f>'[7]MEEIA 3 SUMMARY'!Z70</f>
        <v>571849.35</v>
      </c>
      <c r="T42" s="112">
        <f>'[7]MEEIA 3 SUMMARY'!AA70</f>
        <v>1291658.1399999999</v>
      </c>
      <c r="U42" s="112">
        <f>'[7]MEEIA 3 SUMMARY'!AB70</f>
        <v>1204980.8700000001</v>
      </c>
      <c r="V42" s="112">
        <f>'[7]MEEIA 3 SUMMARY'!AC70</f>
        <v>1282682.5100000005</v>
      </c>
      <c r="W42" s="112">
        <f>'[7]MEEIA 3 SUMMARY'!AD70</f>
        <v>751621.79999999993</v>
      </c>
      <c r="X42" s="112">
        <f>'[7]MEEIA 3 SUMMARY'!AE70</f>
        <v>1567131.4100000001</v>
      </c>
      <c r="Y42" s="112">
        <f>'[7]MEEIA 3 SUMMARY'!AF70</f>
        <v>1668146.71</v>
      </c>
      <c r="Z42" s="112">
        <f>'[7]MEEIA 3 SUMMARY'!AG70</f>
        <v>2452279.94</v>
      </c>
      <c r="AA42" s="112">
        <f>'[7]MEEIA 3 SUMMARY'!AH70</f>
        <v>2405967.0900000003</v>
      </c>
      <c r="AB42" s="112">
        <f>'[7]MEEIA 3 SUMMARY'!AI70</f>
        <v>9828288.4500000011</v>
      </c>
      <c r="AC42" s="112">
        <f>'[7]MEEIA 3 SUMMARY'!AJ70</f>
        <v>1602172.68</v>
      </c>
      <c r="AD42" s="112">
        <f>'[7]MEEIA 3 SUMMARY'!AK70</f>
        <v>-57990.009999999929</v>
      </c>
      <c r="AE42" s="112">
        <f>'[7]MEEIA 3 SUMMARY'!AL70</f>
        <v>3093751.8000000003</v>
      </c>
      <c r="AF42" s="112">
        <f>'[7]MEEIA 3 SUMMARY'!AM70</f>
        <v>955307.17</v>
      </c>
      <c r="AG42" s="112">
        <f>'[7]MEEIA 3 SUMMARY'!AN70</f>
        <v>916367.04999999993</v>
      </c>
      <c r="AH42" s="112">
        <f>'[7]MEEIA 3 SUMMARY'!AO70</f>
        <v>1494979.32</v>
      </c>
      <c r="AI42" s="112">
        <f>'[7]MEEIA 3 SUMMARY'!AP70</f>
        <v>3137426.91</v>
      </c>
      <c r="AJ42" s="112">
        <f>'[7]MEEIA 3 SUMMARY'!AQ70</f>
        <v>1333218.4600000007</v>
      </c>
      <c r="AK42" s="112">
        <f>'[7]MEEIA 3 SUMMARY'!AR70</f>
        <v>1763933.4000000004</v>
      </c>
      <c r="AL42" s="112">
        <f>'[7]MEEIA 3 SUMMARY'!AS70</f>
        <v>1927184.2300000002</v>
      </c>
      <c r="AM42" s="112">
        <f>'[7]MEEIA 3 SUMMARY'!AT70</f>
        <v>7730801.5700000003</v>
      </c>
      <c r="AN42" s="112">
        <f>'[7]MEEIA 3 SUMMARY'!AU70</f>
        <v>13670067.5</v>
      </c>
      <c r="AO42" s="112">
        <f>'[7]MEEIA 3 SUMMARY'!AV70</f>
        <v>-2916111.5200000005</v>
      </c>
      <c r="AP42" s="112">
        <f>'[7]MEEIA 3 SUMMARY'!AW70</f>
        <v>1342999.1600000004</v>
      </c>
      <c r="AQ42" s="112">
        <f>'[7]MEEIA 3 SUMMARY'!AX70</f>
        <v>566106.48</v>
      </c>
      <c r="AR42" s="112">
        <f>'[7]MEEIA 3 SUMMARY'!AY70</f>
        <v>2331992.4200000004</v>
      </c>
      <c r="AS42" s="112">
        <f>'[7]MEEIA 3 SUMMARY'!AZ70</f>
        <v>880775.76000000013</v>
      </c>
      <c r="AT42" s="112">
        <f>'[7]MEEIA 3 SUMMARY'!BA70</f>
        <v>2933247.5599999996</v>
      </c>
      <c r="AU42" s="112">
        <f>'[7]MEEIA 3 SUMMARY'!BB70</f>
        <v>245318.36999999997</v>
      </c>
      <c r="AV42" s="112">
        <f>'[7]MEEIA 3 SUMMARY'!BC70</f>
        <v>1031346.94</v>
      </c>
      <c r="AW42" s="112">
        <f>'[7]MEEIA 3 SUMMARY'!BD70</f>
        <v>2212706.1199999996</v>
      </c>
      <c r="AX42" s="112">
        <f>'[7]MEEIA 3 SUMMARY'!BE70</f>
        <v>1679933.45</v>
      </c>
      <c r="AY42" s="112">
        <f>'[7]MEEIA 3 SUMMARY'!BF70</f>
        <v>2957433.5199999996</v>
      </c>
      <c r="AZ42" s="112">
        <f>'[7]MEEIA 3 SUMMARY'!BG70</f>
        <v>13299970.069999998</v>
      </c>
      <c r="BA42" s="112">
        <f>'[7]MEEIA 3 SUMMARY'!BH70</f>
        <v>1273764.8299999994</v>
      </c>
      <c r="BB42" s="112">
        <f>'[7]MEEIA 3 SUMMARY'!BI70</f>
        <v>834468.06000000308</v>
      </c>
      <c r="BC42" s="112">
        <f>'[7]MEEIA 3 SUMMARY'!BJ70</f>
        <v>1089345.5899999999</v>
      </c>
      <c r="BD42" s="112">
        <f>'[7]MEEIA 3 SUMMARY'!BK70</f>
        <v>560428.17000000004</v>
      </c>
      <c r="BE42" s="112">
        <f>'[7]MEEIA 3 SUMMARY'!BL70</f>
        <v>2196833.0599999996</v>
      </c>
      <c r="BF42" s="112">
        <f>'[7]MEEIA 3 SUMMARY'!BM70</f>
        <v>1072852.7300000002</v>
      </c>
      <c r="BG42" s="112">
        <f>'[7]MEEIA 3 SUMMARY'!BN70</f>
        <v>1540782.3599999999</v>
      </c>
      <c r="BH42" s="112">
        <f>'[7]MEEIA 3 SUMMARY'!BO70</f>
        <v>1220373.5</v>
      </c>
      <c r="BI42" s="112">
        <f>'[7]MEEIA 3 SUMMARY'!BP70</f>
        <v>1503398.4700000002</v>
      </c>
      <c r="BJ42" s="111">
        <f>'[7]MEEIA 3 SUMMARY'!BQ70</f>
        <v>2556820.79</v>
      </c>
      <c r="BK42" s="245">
        <f>'[7]MEEIA 3 SUMMARY'!BR70</f>
        <v>1087242.5899999999</v>
      </c>
      <c r="BL42" s="245">
        <f>'[7]MEEIA 3 SUMMARY'!BS70</f>
        <v>15225471.890000002</v>
      </c>
      <c r="BM42" s="245">
        <f>'[7]MEEIA 3 SUMMARY'!BT70</f>
        <v>-1097258.55</v>
      </c>
      <c r="BN42" s="245">
        <f>'[7]MEEIA 3 SUMMARY'!BU70</f>
        <v>703520.42</v>
      </c>
      <c r="BO42" s="245">
        <f>'[7]MEEIA 3 SUMMARY'!BV70</f>
        <v>684035.7</v>
      </c>
      <c r="BP42" s="245">
        <f>'[7]MEEIA 3 SUMMARY'!BW70</f>
        <v>1084211.82</v>
      </c>
      <c r="BQ42" s="245">
        <f>'[7]MEEIA 3 SUMMARY'!BX70</f>
        <v>1150201.71</v>
      </c>
      <c r="BR42" s="245">
        <f>'[7]MEEIA 3 SUMMARY'!BY70</f>
        <v>1390610.98</v>
      </c>
      <c r="BS42" s="245">
        <f>'[7]MEEIA 3 SUMMARY'!BZ70</f>
        <v>1102566.7999999998</v>
      </c>
      <c r="BT42" s="245">
        <f>'[7]MEEIA 3 SUMMARY'!CA70</f>
        <v>1894343.36</v>
      </c>
      <c r="BU42" s="245">
        <f>'[7]MEEIA 3 SUMMARY'!CB70</f>
        <v>2470610.5700000008</v>
      </c>
      <c r="BV42" s="247">
        <f>'[7]MEEIA 3 SUMMARY'!CC70</f>
        <v>2617622.7600000002</v>
      </c>
      <c r="BW42" s="252">
        <f>'[7]MEEIA 3 SUMMARY'!CD70</f>
        <v>1628113.44</v>
      </c>
      <c r="BX42" s="188">
        <f>'[7]MEEIA 3 SUMMARY'!CE70</f>
        <v>16418648.790000003</v>
      </c>
      <c r="BY42" s="188">
        <f>'[7]MEEIA 3 SUMMARY'!CF70</f>
        <v>-76947.4200000001</v>
      </c>
      <c r="BZ42" s="188">
        <f>'[7]MEEIA 3 SUMMARY'!CG70</f>
        <v>23898.380000000005</v>
      </c>
      <c r="CA42" s="188">
        <f>'[7]MEEIA 3 SUMMARY'!CH70</f>
        <v>14754.49</v>
      </c>
      <c r="CB42" s="188">
        <f>'[7]MEEIA 3 SUMMARY'!CI70</f>
        <v>9220</v>
      </c>
      <c r="CC42" s="188">
        <f>'[7]MEEIA 3 SUMMARY'!CJ70</f>
        <v>11787.5</v>
      </c>
      <c r="CD42" s="188">
        <f>'[7]MEEIA 3 SUMMARY'!CK70</f>
        <v>255663.05</v>
      </c>
      <c r="CE42" s="188">
        <f>'[7]MEEIA 3 SUMMARY'!CL70</f>
        <v>1895</v>
      </c>
      <c r="CF42" s="188">
        <f>'[7]MEEIA 3 SUMMARY'!CM70</f>
        <v>712.5</v>
      </c>
      <c r="CG42" s="188">
        <f>'[7]MEEIA 3 SUMMARY'!CN70</f>
        <v>0</v>
      </c>
      <c r="CH42" s="277">
        <f>'[7]MEEIA 3 SUMMARY'!CO70</f>
        <v>0</v>
      </c>
      <c r="CI42" s="194">
        <f>'[7]MEEIA 3 SUMMARY'!CP70</f>
        <v>0</v>
      </c>
      <c r="CJ42" s="195">
        <f>'[7]MEEIA 3 SUMMARY'!CQ70</f>
        <v>0</v>
      </c>
      <c r="CK42" s="202">
        <f>'[7]MEEIA 3 SUMMARY'!CR70</f>
        <v>0</v>
      </c>
      <c r="CL42" s="194">
        <f>'[7]MEEIA 3 SUMMARY'!CS70</f>
        <v>0</v>
      </c>
      <c r="CM42" s="195">
        <f>'[7]MEEIA 3 SUMMARY'!CT70</f>
        <v>0</v>
      </c>
      <c r="CN42" s="195">
        <f>'[7]MEEIA 3 SUMMARY'!CU70</f>
        <v>0</v>
      </c>
      <c r="CO42" s="195">
        <f>'[7]MEEIA 3 SUMMARY'!CV70</f>
        <v>0</v>
      </c>
      <c r="CP42" s="195">
        <f>'[7]MEEIA 3 SUMMARY'!CW70</f>
        <v>0</v>
      </c>
      <c r="CQ42" s="195">
        <f>'[7]MEEIA 3 SUMMARY'!CX70</f>
        <v>0</v>
      </c>
      <c r="CR42" s="195">
        <f>'[7]MEEIA 3 SUMMARY'!CY70</f>
        <v>0</v>
      </c>
      <c r="CS42" s="195">
        <f>'[7]MEEIA 3 SUMMARY'!CZ70</f>
        <v>0</v>
      </c>
      <c r="CT42" s="195">
        <f>'[7]MEEIA 3 SUMMARY'!DA70</f>
        <v>0</v>
      </c>
      <c r="CU42" s="195">
        <f>'[7]MEEIA 3 SUMMARY'!DB70</f>
        <v>0</v>
      </c>
      <c r="CV42" s="195">
        <f>'[7]MEEIA 3 SUMMARY'!DC70</f>
        <v>0</v>
      </c>
      <c r="CW42" s="195">
        <f>'[7]MEEIA 3 SUMMARY'!DD70</f>
        <v>0</v>
      </c>
      <c r="CX42" s="7"/>
      <c r="CY42" s="13"/>
      <c r="CZ42" s="8"/>
      <c r="DA42" s="30"/>
      <c r="DB42" s="12"/>
      <c r="DC42" s="12"/>
      <c r="DD42" s="8"/>
      <c r="DE42" s="64">
        <f>SUM(CL42:CW42)</f>
        <v>0</v>
      </c>
      <c r="DF42" s="8"/>
      <c r="DG42" s="8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</row>
    <row r="43" spans="1:202" x14ac:dyDescent="0.25">
      <c r="A43" s="98" t="s">
        <v>6</v>
      </c>
      <c r="B43" s="23"/>
      <c r="C43" s="67"/>
      <c r="D43" s="112">
        <f>'[7]MEEIA 3 SUMMARY'!K71</f>
        <v>0</v>
      </c>
      <c r="E43" s="112">
        <f>'[7]MEEIA 3 SUMMARY'!L71</f>
        <v>0</v>
      </c>
      <c r="F43" s="112">
        <f>'[7]MEEIA 3 SUMMARY'!M71</f>
        <v>12500</v>
      </c>
      <c r="G43" s="112">
        <f>'[7]MEEIA 3 SUMMARY'!N71</f>
        <v>407849.73</v>
      </c>
      <c r="H43" s="112">
        <f>'[7]MEEIA 3 SUMMARY'!O71</f>
        <v>169743.62999999998</v>
      </c>
      <c r="I43" s="112">
        <f>'[7]MEEIA 3 SUMMARY'!P71</f>
        <v>145713.57999999999</v>
      </c>
      <c r="J43" s="112">
        <f>'[7]MEEIA 3 SUMMARY'!Q71</f>
        <v>136424.74</v>
      </c>
      <c r="K43" s="112">
        <f>'[7]MEEIA 3 SUMMARY'!R71</f>
        <v>113487.89</v>
      </c>
      <c r="L43" s="112">
        <f>'[7]MEEIA 3 SUMMARY'!S71</f>
        <v>261842.41999999998</v>
      </c>
      <c r="M43" s="112">
        <f>'[7]MEEIA 3 SUMMARY'!T71</f>
        <v>602635.35</v>
      </c>
      <c r="N43" s="112">
        <f>'[7]MEEIA 3 SUMMARY'!U71</f>
        <v>314522.86999999988</v>
      </c>
      <c r="O43" s="112">
        <f>'[7]MEEIA 3 SUMMARY'!V71</f>
        <v>750260.65999999992</v>
      </c>
      <c r="P43" s="112">
        <f>'[7]MEEIA 3 SUMMARY'!W71</f>
        <v>2774980.98</v>
      </c>
      <c r="Q43" s="112">
        <f>'[7]MEEIA 3 SUMMARY'!X71</f>
        <v>260906.33000000002</v>
      </c>
      <c r="R43" s="112">
        <f>'[7]MEEIA 3 SUMMARY'!Y71</f>
        <v>242221.72000000003</v>
      </c>
      <c r="S43" s="112">
        <f>'[7]MEEIA 3 SUMMARY'!Z71</f>
        <v>465816.61999999994</v>
      </c>
      <c r="T43" s="112">
        <f>'[7]MEEIA 3 SUMMARY'!AA71</f>
        <v>649726.6399999999</v>
      </c>
      <c r="U43" s="112">
        <f>'[7]MEEIA 3 SUMMARY'!AB71</f>
        <v>223465.31</v>
      </c>
      <c r="V43" s="112">
        <f>'[7]MEEIA 3 SUMMARY'!AC71</f>
        <v>473624.95999999996</v>
      </c>
      <c r="W43" s="112">
        <f>'[7]MEEIA 3 SUMMARY'!AD71</f>
        <v>284775.25</v>
      </c>
      <c r="X43" s="112">
        <f>'[7]MEEIA 3 SUMMARY'!AE71</f>
        <v>645341.54999999993</v>
      </c>
      <c r="Y43" s="112">
        <f>'[7]MEEIA 3 SUMMARY'!AF71</f>
        <v>1244018.73</v>
      </c>
      <c r="Z43" s="112">
        <f>'[7]MEEIA 3 SUMMARY'!AG71</f>
        <v>677493.60000000009</v>
      </c>
      <c r="AA43" s="112">
        <f>'[7]MEEIA 3 SUMMARY'!AH71</f>
        <v>2169850.5999999996</v>
      </c>
      <c r="AB43" s="112">
        <f>'[7]MEEIA 3 SUMMARY'!AI71</f>
        <v>1436003.5299999998</v>
      </c>
      <c r="AC43" s="112">
        <f>'[7]MEEIA 3 SUMMARY'!AJ71</f>
        <v>392436.28</v>
      </c>
      <c r="AD43" s="112">
        <f>'[7]MEEIA 3 SUMMARY'!AK71</f>
        <v>637285.6100000001</v>
      </c>
      <c r="AE43" s="112">
        <f>'[7]MEEIA 3 SUMMARY'!AL71</f>
        <v>743003.91</v>
      </c>
      <c r="AF43" s="112">
        <f>'[7]MEEIA 3 SUMMARY'!AM71</f>
        <v>511672.93999999994</v>
      </c>
      <c r="AG43" s="112">
        <f>'[7]MEEIA 3 SUMMARY'!AN71</f>
        <v>440573.41</v>
      </c>
      <c r="AH43" s="112">
        <f>'[7]MEEIA 3 SUMMARY'!AO71</f>
        <v>1029198.44</v>
      </c>
      <c r="AI43" s="112">
        <f>'[7]MEEIA 3 SUMMARY'!AP71</f>
        <v>-91569.200000000012</v>
      </c>
      <c r="AJ43" s="112">
        <f>'[7]MEEIA 3 SUMMARY'!AQ71</f>
        <v>1456158.59</v>
      </c>
      <c r="AK43" s="112">
        <f>'[7]MEEIA 3 SUMMARY'!AR71</f>
        <v>845213.95</v>
      </c>
      <c r="AL43" s="112">
        <f>'[7]MEEIA 3 SUMMARY'!AS71</f>
        <v>654146.44000000006</v>
      </c>
      <c r="AM43" s="112">
        <f>'[7]MEEIA 3 SUMMARY'!AT71</f>
        <v>942358.2200000002</v>
      </c>
      <c r="AN43" s="112">
        <f>'[7]MEEIA 3 SUMMARY'!AU71</f>
        <v>1575397.8299999996</v>
      </c>
      <c r="AO43" s="112">
        <f>'[7]MEEIA 3 SUMMARY'!AV71</f>
        <v>678363.97000000009</v>
      </c>
      <c r="AP43" s="112">
        <f>'[7]MEEIA 3 SUMMARY'!AW71</f>
        <v>-313066.22999999975</v>
      </c>
      <c r="AQ43" s="112">
        <f>'[7]MEEIA 3 SUMMARY'!AX71</f>
        <v>478466.84</v>
      </c>
      <c r="AR43" s="112">
        <f>'[7]MEEIA 3 SUMMARY'!AY71</f>
        <v>646521.43999999994</v>
      </c>
      <c r="AS43" s="112">
        <f>'[7]MEEIA 3 SUMMARY'!AZ71</f>
        <v>586153.91</v>
      </c>
      <c r="AT43" s="112">
        <f>'[7]MEEIA 3 SUMMARY'!BA71</f>
        <v>1731599.8800000004</v>
      </c>
      <c r="AU43" s="112">
        <f>'[7]MEEIA 3 SUMMARY'!BB71</f>
        <v>1002230.9299999999</v>
      </c>
      <c r="AV43" s="112">
        <f>'[7]MEEIA 3 SUMMARY'!BC71</f>
        <v>1133214.31</v>
      </c>
      <c r="AW43" s="112">
        <f>'[7]MEEIA 3 SUMMARY'!BD71</f>
        <v>1858763.3900000001</v>
      </c>
      <c r="AX43" s="112">
        <f>'[7]MEEIA 3 SUMMARY'!BE71</f>
        <v>1063098.32</v>
      </c>
      <c r="AY43" s="112">
        <f>'[7]MEEIA 3 SUMMARY'!BF71</f>
        <v>1303951.45</v>
      </c>
      <c r="AZ43" s="112">
        <f>'[7]MEEIA 3 SUMMARY'!BG71</f>
        <v>3406959.4800000004</v>
      </c>
      <c r="BA43" s="112">
        <f>'[7]MEEIA 3 SUMMARY'!BH71</f>
        <v>541903.12000000011</v>
      </c>
      <c r="BB43" s="112">
        <f>'[7]MEEIA 3 SUMMARY'!BI71</f>
        <v>1023823.07</v>
      </c>
      <c r="BC43" s="112">
        <f>'[7]MEEIA 3 SUMMARY'!BJ71</f>
        <v>923915.26000000013</v>
      </c>
      <c r="BD43" s="112">
        <f>'[7]MEEIA 3 SUMMARY'!BK71</f>
        <v>1212127.42</v>
      </c>
      <c r="BE43" s="112">
        <f>'[7]MEEIA 3 SUMMARY'!BL71</f>
        <v>1911779.5999999999</v>
      </c>
      <c r="BF43" s="112">
        <f>'[7]MEEIA 3 SUMMARY'!BM71</f>
        <v>1487900.6900000002</v>
      </c>
      <c r="BG43" s="112">
        <f>'[7]MEEIA 3 SUMMARY'!BN71</f>
        <v>1406950.3299999998</v>
      </c>
      <c r="BH43" s="112">
        <f>'[7]MEEIA 3 SUMMARY'!BO71</f>
        <v>1204663.21</v>
      </c>
      <c r="BI43" s="112">
        <f>'[7]MEEIA 3 SUMMARY'!BP71</f>
        <v>447642.49</v>
      </c>
      <c r="BJ43" s="111">
        <f>'[7]MEEIA 3 SUMMARY'!BQ71</f>
        <v>786997.19000000006</v>
      </c>
      <c r="BK43" s="245">
        <f>'[7]MEEIA 3 SUMMARY'!BR71</f>
        <v>540971.29</v>
      </c>
      <c r="BL43" s="245">
        <f>'[7]MEEIA 3 SUMMARY'!BS71</f>
        <v>2107349.12</v>
      </c>
      <c r="BM43" s="245">
        <f>'[7]MEEIA 3 SUMMARY'!BT71</f>
        <v>35595.000000000015</v>
      </c>
      <c r="BN43" s="245">
        <f>'[7]MEEIA 3 SUMMARY'!BU71</f>
        <v>355463.42000000004</v>
      </c>
      <c r="BO43" s="245">
        <f>'[7]MEEIA 3 SUMMARY'!BV71</f>
        <v>1367481.26</v>
      </c>
      <c r="BP43" s="245">
        <f>'[7]MEEIA 3 SUMMARY'!BW71</f>
        <v>1881361.64</v>
      </c>
      <c r="BQ43" s="245">
        <f>'[7]MEEIA 3 SUMMARY'!BX71</f>
        <v>1521678.75</v>
      </c>
      <c r="BR43" s="245">
        <f>'[7]MEEIA 3 SUMMARY'!BY71</f>
        <v>1672550.09</v>
      </c>
      <c r="BS43" s="245">
        <f>'[7]MEEIA 3 SUMMARY'!BZ71</f>
        <v>1431097.3900000004</v>
      </c>
      <c r="BT43" s="245">
        <f>'[7]MEEIA 3 SUMMARY'!CA71</f>
        <v>1262805.0199999998</v>
      </c>
      <c r="BU43" s="245">
        <f>'[7]MEEIA 3 SUMMARY'!CB71</f>
        <v>1868674.73</v>
      </c>
      <c r="BV43" s="247">
        <f>'[7]MEEIA 3 SUMMARY'!CC71</f>
        <v>1430613.54</v>
      </c>
      <c r="BW43" s="252">
        <f>'[7]MEEIA 3 SUMMARY'!CD71</f>
        <v>916395.66000000015</v>
      </c>
      <c r="BX43" s="188">
        <f>'[7]MEEIA 3 SUMMARY'!CE71</f>
        <v>1435054.9599999997</v>
      </c>
      <c r="BY43" s="188">
        <f>'[7]MEEIA 3 SUMMARY'!CF71</f>
        <v>-48521.14</v>
      </c>
      <c r="BZ43" s="188">
        <f>'[7]MEEIA 3 SUMMARY'!CG71</f>
        <v>-541834.62</v>
      </c>
      <c r="CA43" s="188">
        <f>'[7]MEEIA 3 SUMMARY'!CH71</f>
        <v>17100</v>
      </c>
      <c r="CB43" s="188">
        <f>'[7]MEEIA 3 SUMMARY'!CI71</f>
        <v>1637.5</v>
      </c>
      <c r="CC43" s="188">
        <f>'[7]MEEIA 3 SUMMARY'!CJ71</f>
        <v>4350</v>
      </c>
      <c r="CD43" s="188">
        <f>'[7]MEEIA 3 SUMMARY'!CK71</f>
        <v>26002.65</v>
      </c>
      <c r="CE43" s="188">
        <f>'[7]MEEIA 3 SUMMARY'!CL71</f>
        <v>1700</v>
      </c>
      <c r="CF43" s="188">
        <f>'[7]MEEIA 3 SUMMARY'!CM71</f>
        <v>-40227.599999999999</v>
      </c>
      <c r="CG43" s="188">
        <f>'[7]MEEIA 3 SUMMARY'!CN71</f>
        <v>0</v>
      </c>
      <c r="CH43" s="277">
        <f>'[7]MEEIA 3 SUMMARY'!CO71</f>
        <v>0</v>
      </c>
      <c r="CI43" s="194">
        <f>'[7]MEEIA 3 SUMMARY'!CP71</f>
        <v>0</v>
      </c>
      <c r="CJ43" s="195">
        <f>'[7]MEEIA 3 SUMMARY'!CQ71</f>
        <v>0</v>
      </c>
      <c r="CK43" s="202">
        <f>'[7]MEEIA 3 SUMMARY'!CR71</f>
        <v>0</v>
      </c>
      <c r="CL43" s="194">
        <f>'[7]MEEIA 3 SUMMARY'!CS71</f>
        <v>0</v>
      </c>
      <c r="CM43" s="195">
        <f>'[7]MEEIA 3 SUMMARY'!CT71</f>
        <v>0</v>
      </c>
      <c r="CN43" s="195">
        <f>'[7]MEEIA 3 SUMMARY'!CU71</f>
        <v>0</v>
      </c>
      <c r="CO43" s="195">
        <f>'[7]MEEIA 3 SUMMARY'!CV71</f>
        <v>0</v>
      </c>
      <c r="CP43" s="195">
        <f>'[7]MEEIA 3 SUMMARY'!CW71</f>
        <v>0</v>
      </c>
      <c r="CQ43" s="195">
        <f>'[7]MEEIA 3 SUMMARY'!CX71</f>
        <v>0</v>
      </c>
      <c r="CR43" s="195">
        <f>'[7]MEEIA 3 SUMMARY'!CY71</f>
        <v>0</v>
      </c>
      <c r="CS43" s="195">
        <f>'[7]MEEIA 3 SUMMARY'!CZ71</f>
        <v>0</v>
      </c>
      <c r="CT43" s="195">
        <f>'[7]MEEIA 3 SUMMARY'!DA71</f>
        <v>0</v>
      </c>
      <c r="CU43" s="195">
        <f>'[7]MEEIA 3 SUMMARY'!DB71</f>
        <v>0</v>
      </c>
      <c r="CV43" s="195">
        <f>'[7]MEEIA 3 SUMMARY'!DC71</f>
        <v>0</v>
      </c>
      <c r="CW43" s="195">
        <f>'[7]MEEIA 3 SUMMARY'!DD71</f>
        <v>0</v>
      </c>
      <c r="CX43" s="7"/>
      <c r="CY43" s="13"/>
      <c r="CZ43" s="8"/>
      <c r="DA43" s="8"/>
      <c r="DB43" s="12"/>
      <c r="DC43" s="12"/>
      <c r="DD43" s="8"/>
      <c r="DE43" s="64">
        <f>SUM(CL43:CW43)</f>
        <v>0</v>
      </c>
      <c r="DF43" s="8"/>
      <c r="DG43" s="8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</row>
    <row r="44" spans="1:202" ht="15.75" thickBot="1" x14ac:dyDescent="0.3">
      <c r="A44" s="98" t="s">
        <v>7</v>
      </c>
      <c r="B44" s="23"/>
      <c r="C44" s="67"/>
      <c r="D44" s="112">
        <f>'[7]MEEIA 3 SUMMARY'!K72</f>
        <v>299724.7</v>
      </c>
      <c r="E44" s="112">
        <f>'[7]MEEIA 3 SUMMARY'!L72</f>
        <v>121950.46</v>
      </c>
      <c r="F44" s="112">
        <f>'[7]MEEIA 3 SUMMARY'!M72</f>
        <v>55553.560000000005</v>
      </c>
      <c r="G44" s="112">
        <f>'[7]MEEIA 3 SUMMARY'!N72</f>
        <v>237390.9</v>
      </c>
      <c r="H44" s="112">
        <f>'[7]MEEIA 3 SUMMARY'!O72</f>
        <v>-226777.68</v>
      </c>
      <c r="I44" s="112">
        <f>'[7]MEEIA 3 SUMMARY'!P72</f>
        <v>241390.13999999998</v>
      </c>
      <c r="J44" s="112">
        <f>'[7]MEEIA 3 SUMMARY'!Q72</f>
        <v>15423.060000000001</v>
      </c>
      <c r="K44" s="112">
        <f>'[7]MEEIA 3 SUMMARY'!R72</f>
        <v>307238.86</v>
      </c>
      <c r="L44" s="112">
        <f>'[7]MEEIA 3 SUMMARY'!S72</f>
        <v>295766.11000000004</v>
      </c>
      <c r="M44" s="112">
        <f>'[7]MEEIA 3 SUMMARY'!T72</f>
        <v>552526.09000000008</v>
      </c>
      <c r="N44" s="112">
        <f>'[7]MEEIA 3 SUMMARY'!U72</f>
        <v>175843.65999999997</v>
      </c>
      <c r="O44" s="112">
        <f>'[7]MEEIA 3 SUMMARY'!V72</f>
        <v>-526224.57999999996</v>
      </c>
      <c r="P44" s="112">
        <f>'[7]MEEIA 3 SUMMARY'!W72</f>
        <v>28431.279999999999</v>
      </c>
      <c r="Q44" s="112">
        <f>'[7]MEEIA 3 SUMMARY'!X72</f>
        <v>93809</v>
      </c>
      <c r="R44" s="112">
        <f>'[7]MEEIA 3 SUMMARY'!Y72</f>
        <v>54998.229999999996</v>
      </c>
      <c r="S44" s="112">
        <f>'[7]MEEIA 3 SUMMARY'!Z72</f>
        <v>149881.44</v>
      </c>
      <c r="T44" s="112">
        <f>'[7]MEEIA 3 SUMMARY'!AA72</f>
        <v>72864.48000000001</v>
      </c>
      <c r="U44" s="112">
        <f>'[7]MEEIA 3 SUMMARY'!AB72</f>
        <v>28617.46</v>
      </c>
      <c r="V44" s="112">
        <f>'[7]MEEIA 3 SUMMARY'!AC72</f>
        <v>122525.88</v>
      </c>
      <c r="W44" s="112">
        <f>'[7]MEEIA 3 SUMMARY'!AD72</f>
        <v>57874.899999999994</v>
      </c>
      <c r="X44" s="112">
        <f>'[7]MEEIA 3 SUMMARY'!AE72</f>
        <v>64575.219999999979</v>
      </c>
      <c r="Y44" s="112">
        <f>'[7]MEEIA 3 SUMMARY'!AF72</f>
        <v>4505.8000000000011</v>
      </c>
      <c r="Z44" s="112">
        <f>'[7]MEEIA 3 SUMMARY'!AG72</f>
        <v>5348.88</v>
      </c>
      <c r="AA44" s="112">
        <f>'[7]MEEIA 3 SUMMARY'!AH72</f>
        <v>7038</v>
      </c>
      <c r="AB44" s="112">
        <f>'[7]MEEIA 3 SUMMARY'!AI72</f>
        <v>20817.36</v>
      </c>
      <c r="AC44" s="112">
        <f>'[7]MEEIA 3 SUMMARY'!AJ72</f>
        <v>6193.44</v>
      </c>
      <c r="AD44" s="112">
        <f>'[7]MEEIA 3 SUMMARY'!AK72</f>
        <v>5630.4</v>
      </c>
      <c r="AE44" s="112">
        <f>'[7]MEEIA 3 SUMMARY'!AL72</f>
        <v>29515.170000000002</v>
      </c>
      <c r="AF44" s="112">
        <f>'[7]MEEIA 3 SUMMARY'!AM72</f>
        <v>207511.6</v>
      </c>
      <c r="AG44" s="112">
        <f>'[7]MEEIA 3 SUMMARY'!AN72</f>
        <v>-94676.78</v>
      </c>
      <c r="AH44" s="112">
        <f>'[7]MEEIA 3 SUMMARY'!AO72</f>
        <v>29916.21</v>
      </c>
      <c r="AI44" s="112">
        <f>'[7]MEEIA 3 SUMMARY'!AP72</f>
        <v>183922.07</v>
      </c>
      <c r="AJ44" s="112">
        <f>'[7]MEEIA 3 SUMMARY'!AQ72</f>
        <v>-63914.23000000001</v>
      </c>
      <c r="AK44" s="112">
        <f>'[7]MEEIA 3 SUMMARY'!AR72</f>
        <v>-59786.26</v>
      </c>
      <c r="AL44" s="112">
        <f>'[7]MEEIA 3 SUMMARY'!AS72</f>
        <v>111100.94</v>
      </c>
      <c r="AM44" s="112">
        <f>'[7]MEEIA 3 SUMMARY'!AT72</f>
        <v>4222.8</v>
      </c>
      <c r="AN44" s="112">
        <f>'[7]MEEIA 3 SUMMARY'!AU72</f>
        <v>41823.06</v>
      </c>
      <c r="AO44" s="112">
        <f>'[7]MEEIA 3 SUMMARY'!AV72</f>
        <v>-29225.040000000001</v>
      </c>
      <c r="AP44" s="112">
        <f>'[7]MEEIA 3 SUMMARY'!AW72</f>
        <v>41048.879999999997</v>
      </c>
      <c r="AQ44" s="112">
        <f>'[7]MEEIA 3 SUMMARY'!AX72</f>
        <v>5348.88</v>
      </c>
      <c r="AR44" s="112">
        <f>'[7]MEEIA 3 SUMMARY'!AY72</f>
        <v>6756.48</v>
      </c>
      <c r="AS44" s="112">
        <f>'[7]MEEIA 3 SUMMARY'!AZ72</f>
        <v>103041.38</v>
      </c>
      <c r="AT44" s="112">
        <f>'[7]MEEIA 3 SUMMARY'!BA72</f>
        <v>14032.92</v>
      </c>
      <c r="AU44" s="112">
        <f>'[7]MEEIA 3 SUMMARY'!BB72</f>
        <v>33192.53</v>
      </c>
      <c r="AV44" s="112">
        <f>'[7]MEEIA 3 SUMMARY'!BC72</f>
        <v>215236.5</v>
      </c>
      <c r="AW44" s="112">
        <f>'[7]MEEIA 3 SUMMARY'!BD72</f>
        <v>57529.479999999996</v>
      </c>
      <c r="AX44" s="112">
        <f>'[7]MEEIA 3 SUMMARY'!BE72</f>
        <v>-135105</v>
      </c>
      <c r="AY44" s="112">
        <f>'[7]MEEIA 3 SUMMARY'!BF72</f>
        <v>133468.75</v>
      </c>
      <c r="AZ44" s="112">
        <f>'[7]MEEIA 3 SUMMARY'!BG72</f>
        <v>97391.5</v>
      </c>
      <c r="BA44" s="112">
        <f>'[7]MEEIA 3 SUMMARY'!BH72</f>
        <v>93717.5</v>
      </c>
      <c r="BB44" s="112">
        <f>'[7]MEEIA 3 SUMMARY'!BI72</f>
        <v>0</v>
      </c>
      <c r="BC44" s="112">
        <f>'[7]MEEIA 3 SUMMARY'!BJ72</f>
        <v>54560</v>
      </c>
      <c r="BD44" s="112">
        <f>'[7]MEEIA 3 SUMMARY'!BK72</f>
        <v>8157.5</v>
      </c>
      <c r="BE44" s="112">
        <f>'[7]MEEIA 3 SUMMARY'!BL72</f>
        <v>234940.55</v>
      </c>
      <c r="BF44" s="112">
        <f>'[7]MEEIA 3 SUMMARY'!BM72</f>
        <v>28975.11</v>
      </c>
      <c r="BG44" s="112">
        <f>'[7]MEEIA 3 SUMMARY'!BN72</f>
        <v>34321.03</v>
      </c>
      <c r="BH44" s="112">
        <f>'[7]MEEIA 3 SUMMARY'!BO72</f>
        <v>51823.619999999995</v>
      </c>
      <c r="BI44" s="112">
        <f>'[7]MEEIA 3 SUMMARY'!BP72</f>
        <v>36614.129999999997</v>
      </c>
      <c r="BJ44" s="111">
        <f>'[7]MEEIA 3 SUMMARY'!BQ72</f>
        <v>82992.33</v>
      </c>
      <c r="BK44" s="245">
        <f>'[7]MEEIA 3 SUMMARY'!BR72</f>
        <v>32886.94</v>
      </c>
      <c r="BL44" s="245">
        <f>'[7]MEEIA 3 SUMMARY'!BS72</f>
        <v>110198.73</v>
      </c>
      <c r="BM44" s="245">
        <f>'[7]MEEIA 3 SUMMARY'!BT72</f>
        <v>-477.84999999999854</v>
      </c>
      <c r="BN44" s="245">
        <f>'[7]MEEIA 3 SUMMARY'!BU72</f>
        <v>36512.32</v>
      </c>
      <c r="BO44" s="245">
        <f>'[7]MEEIA 3 SUMMARY'!BV72</f>
        <v>136922.94</v>
      </c>
      <c r="BP44" s="245">
        <f>'[7]MEEIA 3 SUMMARY'!BW72</f>
        <v>54610.61</v>
      </c>
      <c r="BQ44" s="245">
        <f>'[7]MEEIA 3 SUMMARY'!BX72</f>
        <v>97324.04</v>
      </c>
      <c r="BR44" s="245">
        <f>'[7]MEEIA 3 SUMMARY'!BY72</f>
        <v>148825.06</v>
      </c>
      <c r="BS44" s="245">
        <f>'[7]MEEIA 3 SUMMARY'!BZ72</f>
        <v>74106.570000000007</v>
      </c>
      <c r="BT44" s="245">
        <f>'[7]MEEIA 3 SUMMARY'!CA72</f>
        <v>66389.62</v>
      </c>
      <c r="BU44" s="245">
        <f>'[7]MEEIA 3 SUMMARY'!CB72</f>
        <v>31890.61</v>
      </c>
      <c r="BV44" s="247">
        <f>'[7]MEEIA 3 SUMMARY'!CC72</f>
        <v>113206.44</v>
      </c>
      <c r="BW44" s="253">
        <f>'[7]MEEIA 3 SUMMARY'!CD72</f>
        <v>112332.19</v>
      </c>
      <c r="BX44" s="189">
        <f>'[7]MEEIA 3 SUMMARY'!CE72</f>
        <v>76681.14</v>
      </c>
      <c r="BY44" s="189">
        <f>'[7]MEEIA 3 SUMMARY'!CF72</f>
        <v>24240</v>
      </c>
      <c r="BZ44" s="189">
        <f>'[7]MEEIA 3 SUMMARY'!CG72</f>
        <v>-58435</v>
      </c>
      <c r="CA44" s="189">
        <f>'[7]MEEIA 3 SUMMARY'!CH72</f>
        <v>11625</v>
      </c>
      <c r="CB44" s="189">
        <f>'[7]MEEIA 3 SUMMARY'!CI72</f>
        <v>15385</v>
      </c>
      <c r="CC44" s="189">
        <f>'[7]MEEIA 3 SUMMARY'!CJ72</f>
        <v>0</v>
      </c>
      <c r="CD44" s="189">
        <f>'[7]MEEIA 3 SUMMARY'!CK72</f>
        <v>0</v>
      </c>
      <c r="CE44" s="189">
        <f>'[7]MEEIA 3 SUMMARY'!CL72</f>
        <v>0</v>
      </c>
      <c r="CF44" s="189">
        <f>'[7]MEEIA 3 SUMMARY'!CM72</f>
        <v>0</v>
      </c>
      <c r="CG44" s="189">
        <f>'[7]MEEIA 3 SUMMARY'!CN72</f>
        <v>0</v>
      </c>
      <c r="CH44" s="278">
        <f>'[7]MEEIA 3 SUMMARY'!CO72</f>
        <v>0</v>
      </c>
      <c r="CI44" s="196">
        <f>'[7]MEEIA 3 SUMMARY'!CP72</f>
        <v>0</v>
      </c>
      <c r="CJ44" s="197">
        <f>'[7]MEEIA 3 SUMMARY'!CQ72</f>
        <v>0</v>
      </c>
      <c r="CK44" s="203">
        <f>'[7]MEEIA 3 SUMMARY'!CR72</f>
        <v>0</v>
      </c>
      <c r="CL44" s="194">
        <f>'[7]MEEIA 3 SUMMARY'!CS72</f>
        <v>0</v>
      </c>
      <c r="CM44" s="195">
        <f>'[7]MEEIA 3 SUMMARY'!CT72</f>
        <v>0</v>
      </c>
      <c r="CN44" s="195">
        <f>'[7]MEEIA 3 SUMMARY'!CU72</f>
        <v>0</v>
      </c>
      <c r="CO44" s="195">
        <f>'[7]MEEIA 3 SUMMARY'!CV72</f>
        <v>0</v>
      </c>
      <c r="CP44" s="195">
        <f>'[7]MEEIA 3 SUMMARY'!CW72</f>
        <v>0</v>
      </c>
      <c r="CQ44" s="195">
        <f>'[7]MEEIA 3 SUMMARY'!CX72</f>
        <v>0</v>
      </c>
      <c r="CR44" s="195">
        <f>'[7]MEEIA 3 SUMMARY'!CY72</f>
        <v>0</v>
      </c>
      <c r="CS44" s="195">
        <f>'[7]MEEIA 3 SUMMARY'!CZ72</f>
        <v>0</v>
      </c>
      <c r="CT44" s="195">
        <f>'[7]MEEIA 3 SUMMARY'!DA72</f>
        <v>0</v>
      </c>
      <c r="CU44" s="195">
        <f>'[7]MEEIA 3 SUMMARY'!DB72</f>
        <v>0</v>
      </c>
      <c r="CV44" s="195">
        <f>'[7]MEEIA 3 SUMMARY'!DC72</f>
        <v>0</v>
      </c>
      <c r="CW44" s="195">
        <f>'[7]MEEIA 3 SUMMARY'!DD72</f>
        <v>0</v>
      </c>
      <c r="CX44" s="7"/>
      <c r="CY44" s="13"/>
      <c r="CZ44" s="8"/>
      <c r="DA44" s="8"/>
      <c r="DB44" s="12"/>
      <c r="DC44" s="12"/>
      <c r="DD44" s="8"/>
      <c r="DE44" s="65">
        <f>SUM(CL44:CW44)</f>
        <v>0</v>
      </c>
      <c r="DF44" s="8"/>
      <c r="DG44" s="8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</row>
    <row r="45" spans="1:202" ht="16.5" thickTop="1" thickBot="1" x14ac:dyDescent="0.3">
      <c r="A45" s="62"/>
      <c r="B45" s="27"/>
      <c r="C45" s="27"/>
      <c r="D45" s="27">
        <f>SUM(D41:D44)-D40</f>
        <v>0</v>
      </c>
      <c r="E45" s="27">
        <f t="shared" ref="E45:AA45" si="79">SUM(E41:E44)-E40</f>
        <v>0</v>
      </c>
      <c r="F45" s="27">
        <f t="shared" si="79"/>
        <v>0</v>
      </c>
      <c r="G45" s="27">
        <f t="shared" si="79"/>
        <v>0</v>
      </c>
      <c r="H45" s="27">
        <f t="shared" si="79"/>
        <v>0</v>
      </c>
      <c r="I45" s="27">
        <f t="shared" si="79"/>
        <v>0</v>
      </c>
      <c r="J45" s="27">
        <f t="shared" si="79"/>
        <v>0</v>
      </c>
      <c r="K45" s="27">
        <f t="shared" si="79"/>
        <v>0</v>
      </c>
      <c r="L45" s="27">
        <f t="shared" si="79"/>
        <v>0</v>
      </c>
      <c r="M45" s="27">
        <f t="shared" si="79"/>
        <v>0</v>
      </c>
      <c r="N45" s="27">
        <f t="shared" si="79"/>
        <v>0</v>
      </c>
      <c r="O45" s="27">
        <f t="shared" si="79"/>
        <v>0</v>
      </c>
      <c r="P45" s="27">
        <f t="shared" si="79"/>
        <v>0</v>
      </c>
      <c r="Q45" s="27">
        <f t="shared" si="79"/>
        <v>0</v>
      </c>
      <c r="R45" s="27">
        <f t="shared" si="79"/>
        <v>0</v>
      </c>
      <c r="S45" s="27">
        <f t="shared" si="79"/>
        <v>0</v>
      </c>
      <c r="T45" s="27">
        <f t="shared" si="79"/>
        <v>0</v>
      </c>
      <c r="U45" s="27">
        <f t="shared" si="79"/>
        <v>0</v>
      </c>
      <c r="V45" s="27">
        <f t="shared" si="79"/>
        <v>0</v>
      </c>
      <c r="W45" s="27">
        <f t="shared" si="79"/>
        <v>0</v>
      </c>
      <c r="X45" s="27">
        <f t="shared" si="79"/>
        <v>0</v>
      </c>
      <c r="Y45" s="27">
        <f t="shared" si="79"/>
        <v>0</v>
      </c>
      <c r="Z45" s="62">
        <f t="shared" si="79"/>
        <v>0</v>
      </c>
      <c r="AA45" s="27">
        <f t="shared" si="79"/>
        <v>0</v>
      </c>
      <c r="AB45" s="27">
        <f t="shared" ref="AB45" si="80">SUM(AB41:AB44)-AB40</f>
        <v>0</v>
      </c>
      <c r="AC45" s="62">
        <f t="shared" ref="AC45:AO45" si="81">SUM(AC41:AC44)-AC40</f>
        <v>0</v>
      </c>
      <c r="AD45" s="27">
        <f t="shared" si="81"/>
        <v>0</v>
      </c>
      <c r="AE45" s="27">
        <f t="shared" si="81"/>
        <v>0</v>
      </c>
      <c r="AF45" s="27">
        <f t="shared" si="81"/>
        <v>0</v>
      </c>
      <c r="AG45" s="27">
        <f t="shared" si="81"/>
        <v>0</v>
      </c>
      <c r="AH45" s="27">
        <f t="shared" si="81"/>
        <v>0</v>
      </c>
      <c r="AI45" s="27">
        <f t="shared" si="81"/>
        <v>0</v>
      </c>
      <c r="AJ45" s="27">
        <f t="shared" si="81"/>
        <v>0</v>
      </c>
      <c r="AK45" s="27">
        <f t="shared" si="81"/>
        <v>0</v>
      </c>
      <c r="AL45" s="62">
        <f t="shared" si="81"/>
        <v>0</v>
      </c>
      <c r="AM45" s="27">
        <f t="shared" si="81"/>
        <v>0</v>
      </c>
      <c r="AN45" s="27">
        <f t="shared" si="81"/>
        <v>0</v>
      </c>
      <c r="AO45" s="62">
        <f t="shared" si="81"/>
        <v>0</v>
      </c>
      <c r="AP45" s="27">
        <f t="shared" ref="AP45:BA45" si="82">SUM(AP41:AP44)-AP40</f>
        <v>0</v>
      </c>
      <c r="AQ45" s="27">
        <f t="shared" si="82"/>
        <v>0</v>
      </c>
      <c r="AR45" s="27">
        <f t="shared" si="82"/>
        <v>0</v>
      </c>
      <c r="AS45" s="27">
        <f t="shared" si="82"/>
        <v>0</v>
      </c>
      <c r="AT45" s="27">
        <f t="shared" si="82"/>
        <v>0</v>
      </c>
      <c r="AU45" s="27">
        <f t="shared" si="82"/>
        <v>0</v>
      </c>
      <c r="AV45" s="27">
        <f t="shared" si="82"/>
        <v>0</v>
      </c>
      <c r="AW45" s="27">
        <f t="shared" si="82"/>
        <v>0</v>
      </c>
      <c r="AX45" s="27">
        <f t="shared" si="82"/>
        <v>0</v>
      </c>
      <c r="AY45" s="28">
        <f t="shared" si="82"/>
        <v>0</v>
      </c>
      <c r="AZ45" s="27">
        <f t="shared" si="82"/>
        <v>0</v>
      </c>
      <c r="BA45" s="27">
        <f t="shared" si="82"/>
        <v>0</v>
      </c>
      <c r="BB45" s="28">
        <f t="shared" ref="BB45:CK45" si="83">SUM(BB41:BB44)-BB40</f>
        <v>0</v>
      </c>
      <c r="BC45" s="27">
        <f t="shared" si="83"/>
        <v>0</v>
      </c>
      <c r="BD45" s="27">
        <f t="shared" si="83"/>
        <v>0</v>
      </c>
      <c r="BE45" s="27">
        <f t="shared" si="83"/>
        <v>0</v>
      </c>
      <c r="BF45" s="27">
        <f t="shared" si="83"/>
        <v>0</v>
      </c>
      <c r="BG45" s="27">
        <f t="shared" si="83"/>
        <v>0</v>
      </c>
      <c r="BH45" s="27">
        <f t="shared" si="83"/>
        <v>0</v>
      </c>
      <c r="BI45" s="27">
        <f t="shared" si="83"/>
        <v>0</v>
      </c>
      <c r="BJ45" s="62">
        <f t="shared" si="83"/>
        <v>0</v>
      </c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62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46"/>
      <c r="CI45" s="206">
        <f t="shared" si="83"/>
        <v>0</v>
      </c>
      <c r="CJ45" s="204">
        <f t="shared" si="83"/>
        <v>0</v>
      </c>
      <c r="CK45" s="205">
        <f t="shared" si="83"/>
        <v>0</v>
      </c>
      <c r="CL45" s="206">
        <f t="shared" ref="CL45:CW45" si="84">SUM(CL41:CL44)-CL40</f>
        <v>0</v>
      </c>
      <c r="CM45" s="204">
        <f t="shared" si="84"/>
        <v>0</v>
      </c>
      <c r="CN45" s="204">
        <f t="shared" si="84"/>
        <v>0</v>
      </c>
      <c r="CO45" s="204">
        <f t="shared" si="84"/>
        <v>0</v>
      </c>
      <c r="CP45" s="204">
        <f t="shared" si="84"/>
        <v>0</v>
      </c>
      <c r="CQ45" s="204">
        <f t="shared" si="84"/>
        <v>0</v>
      </c>
      <c r="CR45" s="204">
        <f t="shared" si="84"/>
        <v>0</v>
      </c>
      <c r="CS45" s="204">
        <f t="shared" si="84"/>
        <v>0</v>
      </c>
      <c r="CT45" s="204">
        <f t="shared" si="84"/>
        <v>0</v>
      </c>
      <c r="CU45" s="204">
        <f t="shared" si="84"/>
        <v>0</v>
      </c>
      <c r="CV45" s="204">
        <f t="shared" si="84"/>
        <v>0</v>
      </c>
      <c r="CW45" s="204">
        <f t="shared" si="84"/>
        <v>0</v>
      </c>
      <c r="CX45" s="7"/>
      <c r="CY45" s="13"/>
      <c r="CZ45" s="8"/>
      <c r="DA45" s="8"/>
      <c r="DB45" s="12"/>
      <c r="DC45" s="12"/>
      <c r="DD45" s="8"/>
      <c r="DE45" s="27">
        <f>DE40-SUM(DE41:DE44)</f>
        <v>0</v>
      </c>
      <c r="DF45" s="8"/>
      <c r="DG45" s="8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</row>
    <row r="46" spans="1:202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5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5"/>
      <c r="X46" s="12"/>
      <c r="Y46" s="12"/>
      <c r="Z46" s="12"/>
      <c r="AA46" s="42"/>
      <c r="AB46" s="42"/>
      <c r="AC46" s="42"/>
      <c r="AD46" s="42"/>
      <c r="AE46" s="42"/>
      <c r="AF46" s="42"/>
      <c r="AG46" s="42"/>
      <c r="AH46" s="12"/>
      <c r="AI46" s="12"/>
      <c r="AJ46" s="12"/>
      <c r="AK46" s="12"/>
      <c r="AL46" s="12"/>
      <c r="AM46" s="12"/>
      <c r="AN46" s="12"/>
      <c r="AO46" s="12"/>
      <c r="AP46" s="12"/>
      <c r="AQ46" s="42"/>
      <c r="AR46" s="42"/>
      <c r="AS46" s="42"/>
      <c r="AT46" s="12"/>
      <c r="AU46" s="12"/>
      <c r="AV46" s="12"/>
      <c r="AW46" s="12"/>
      <c r="AX46" s="12"/>
      <c r="AY46" s="163"/>
      <c r="AZ46" s="12"/>
      <c r="BA46" s="12"/>
      <c r="BB46" s="12"/>
      <c r="BC46" s="42"/>
      <c r="BD46" s="42"/>
      <c r="BE46" s="4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63" t="s">
        <v>68</v>
      </c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31"/>
      <c r="CI46" s="12"/>
      <c r="CJ46" s="12"/>
      <c r="CK46" s="74"/>
      <c r="CL46" s="12"/>
      <c r="CM46" s="42"/>
      <c r="CN46" s="42"/>
      <c r="CO46" s="42"/>
      <c r="CP46" s="12"/>
      <c r="CQ46" s="12"/>
      <c r="CR46" s="12"/>
      <c r="CS46" s="12"/>
      <c r="CT46" s="12"/>
      <c r="CU46" s="12"/>
      <c r="CV46" s="12"/>
      <c r="CW46" s="12"/>
      <c r="CX46" s="13"/>
      <c r="CZ46" s="8"/>
      <c r="DA46" s="12"/>
      <c r="DD46" s="12"/>
      <c r="DE46" s="12"/>
      <c r="DF46" s="12"/>
      <c r="DG46" s="12"/>
    </row>
    <row r="47" spans="1:202" s="3" customFormat="1" ht="15.75" thickBot="1" x14ac:dyDescent="0.3">
      <c r="A47" s="12"/>
      <c r="B47" s="12"/>
      <c r="C47" s="12"/>
      <c r="D47" s="32" t="s">
        <v>14</v>
      </c>
      <c r="E47" s="32"/>
      <c r="F47" s="3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66"/>
      <c r="Z47" s="12"/>
      <c r="AA47" s="43"/>
      <c r="AB47" s="42"/>
      <c r="AC47" s="42"/>
      <c r="AD47" s="43"/>
      <c r="AE47" s="43"/>
      <c r="AF47" s="42"/>
      <c r="AG47" s="42"/>
      <c r="AH47" s="15"/>
      <c r="AI47" s="15"/>
      <c r="AJ47" s="12"/>
      <c r="AK47" s="12"/>
      <c r="AL47" s="12"/>
      <c r="AM47" s="12"/>
      <c r="AN47" s="12"/>
      <c r="AO47" s="12"/>
      <c r="AP47" s="164"/>
      <c r="AQ47" s="42"/>
      <c r="AR47" s="42"/>
      <c r="AS47" s="42"/>
      <c r="AT47" s="15"/>
      <c r="AU47" s="15"/>
      <c r="AV47" s="12"/>
      <c r="AW47" s="12"/>
      <c r="AX47" s="12"/>
      <c r="AY47" s="12"/>
      <c r="AZ47" s="12"/>
      <c r="BA47" s="12"/>
      <c r="BB47" s="12"/>
      <c r="BC47" s="42"/>
      <c r="BD47" s="42"/>
      <c r="BE47" s="42"/>
      <c r="BF47" s="15"/>
      <c r="BG47" s="15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31"/>
      <c r="CI47" s="12"/>
      <c r="CJ47" s="12"/>
      <c r="CK47" s="74"/>
      <c r="CL47" s="12"/>
      <c r="CM47" s="42"/>
      <c r="CN47" s="42"/>
      <c r="CO47" s="42"/>
      <c r="CP47" s="15"/>
      <c r="CQ47" s="15"/>
      <c r="CR47" s="12"/>
      <c r="CS47" s="12"/>
      <c r="CT47" s="12"/>
      <c r="CU47" s="12"/>
      <c r="CV47" s="12"/>
      <c r="CW47" s="12"/>
      <c r="CX47" s="13"/>
      <c r="CY47" s="5"/>
      <c r="CZ47" s="8"/>
      <c r="DA47" s="12"/>
      <c r="DD47" s="12"/>
      <c r="DE47" s="12"/>
      <c r="DF47" s="12"/>
      <c r="DG47" s="12"/>
    </row>
    <row r="48" spans="1:202" s="8" customFormat="1" ht="15.75" thickBot="1" x14ac:dyDescent="0.3">
      <c r="A48" s="3" t="s">
        <v>30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43"/>
      <c r="AB48" s="42"/>
      <c r="AC48" s="42"/>
      <c r="AD48" s="43"/>
      <c r="AE48" s="43"/>
      <c r="AF48" s="42"/>
      <c r="AG48" s="309" t="s">
        <v>29</v>
      </c>
      <c r="AH48" s="310"/>
      <c r="AI48" s="310"/>
      <c r="AJ48" s="310"/>
      <c r="AK48" s="310"/>
      <c r="AL48" s="311"/>
      <c r="AM48" s="87">
        <v>44501</v>
      </c>
      <c r="AN48" s="12"/>
      <c r="AO48" s="12"/>
      <c r="AP48" s="12"/>
      <c r="AQ48" s="42"/>
      <c r="AR48" s="42"/>
      <c r="AS48" s="42"/>
      <c r="AT48" s="15"/>
      <c r="AU48" s="15"/>
      <c r="AV48" s="12"/>
      <c r="AW48" s="12"/>
      <c r="AX48" s="12"/>
      <c r="AY48" s="12"/>
      <c r="AZ48" s="12"/>
      <c r="BA48" s="12"/>
      <c r="BB48" s="12"/>
      <c r="BC48" s="42"/>
      <c r="BD48" s="42"/>
      <c r="BE48" s="42"/>
      <c r="BF48" s="15"/>
      <c r="BG48" s="15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273" t="s">
        <v>66</v>
      </c>
      <c r="CI48" s="279"/>
      <c r="CJ48" s="55"/>
      <c r="CK48" s="280"/>
      <c r="CL48" s="55"/>
      <c r="CM48" s="55"/>
      <c r="CN48" s="55"/>
      <c r="CO48" s="42"/>
      <c r="CP48" s="15"/>
      <c r="CQ48" s="15"/>
      <c r="CR48" s="12"/>
      <c r="CS48" s="12"/>
      <c r="CT48" s="12"/>
      <c r="CU48" s="12"/>
      <c r="CV48" s="12"/>
      <c r="CW48" s="12"/>
      <c r="CX48" s="13"/>
      <c r="CY48" s="29"/>
      <c r="DA48" s="12"/>
      <c r="DB48" s="30"/>
      <c r="DC48" s="30"/>
      <c r="DD48" s="12"/>
      <c r="DE48" s="12"/>
      <c r="DF48" s="12"/>
      <c r="DG48" s="12"/>
    </row>
    <row r="49" spans="1:179" s="8" customFormat="1" x14ac:dyDescent="0.25">
      <c r="A49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88"/>
      <c r="AH49" s="89"/>
      <c r="AI49" s="89"/>
      <c r="AJ49" s="89"/>
      <c r="AK49" s="89"/>
      <c r="AL49" s="100" t="s">
        <v>25</v>
      </c>
      <c r="AM49" s="138">
        <v>-60467.71</v>
      </c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268" t="s">
        <v>63</v>
      </c>
      <c r="CI49" s="269"/>
      <c r="CJ49" s="270"/>
      <c r="CK49" s="71"/>
      <c r="CL49" s="42"/>
      <c r="CM49" s="43"/>
      <c r="CN49" s="42"/>
      <c r="CO49" s="12"/>
      <c r="CP49" s="12"/>
      <c r="CQ49" s="12"/>
      <c r="CR49" s="12"/>
      <c r="CS49" s="12"/>
      <c r="CT49" s="12"/>
      <c r="CU49" s="12"/>
      <c r="CV49" s="12"/>
      <c r="CW49" s="12"/>
      <c r="CX49" s="13"/>
      <c r="CY49" s="29"/>
      <c r="DA49" s="12"/>
      <c r="DB49" s="30"/>
      <c r="DC49" s="30"/>
      <c r="DD49" s="12"/>
      <c r="DE49" s="12"/>
      <c r="DF49" s="12"/>
      <c r="DG49" s="12"/>
    </row>
    <row r="50" spans="1:179" s="8" customFormat="1" x14ac:dyDescent="0.25">
      <c r="A50" s="33"/>
      <c r="B50"/>
      <c r="C50"/>
      <c r="D50"/>
      <c r="E50"/>
      <c r="F50"/>
      <c r="G50"/>
      <c r="H50"/>
      <c r="I50"/>
      <c r="J50"/>
      <c r="K50"/>
      <c r="L50"/>
      <c r="M50"/>
      <c r="N50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36"/>
      <c r="Z50" s="40"/>
      <c r="AA50" s="41"/>
      <c r="AB50" s="12"/>
      <c r="AC50" s="12"/>
      <c r="AD50" s="12"/>
      <c r="AE50" s="12"/>
      <c r="AF50" s="12"/>
      <c r="AG50" s="90"/>
      <c r="AH50" s="91"/>
      <c r="AI50" s="91"/>
      <c r="AJ50" s="91"/>
      <c r="AK50" s="91"/>
      <c r="AL50" s="101" t="s">
        <v>26</v>
      </c>
      <c r="AM50" s="139">
        <v>-124.33</v>
      </c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3"/>
      <c r="CY50" s="7"/>
      <c r="DA50" s="12"/>
      <c r="DD50" s="12"/>
      <c r="DE50" s="12"/>
      <c r="DF50" s="12"/>
      <c r="DG50" s="12"/>
    </row>
    <row r="51" spans="1:179" s="8" customFormat="1" ht="15.75" thickBo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92"/>
      <c r="AH51" s="93"/>
      <c r="AI51" s="93"/>
      <c r="AJ51" s="93"/>
      <c r="AK51" s="93"/>
      <c r="AL51" s="99" t="s">
        <v>27</v>
      </c>
      <c r="AM51" s="140">
        <f>AM49+AM50</f>
        <v>-60592.04</v>
      </c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 s="2"/>
      <c r="CY51" s="7"/>
      <c r="DA51"/>
      <c r="DD51"/>
      <c r="DE51"/>
      <c r="DF51"/>
      <c r="DG51"/>
    </row>
    <row r="52" spans="1:179" s="8" customFormat="1" ht="15.75" thickBo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 s="2"/>
      <c r="CY52" s="7"/>
      <c r="DA52"/>
      <c r="DD52"/>
      <c r="DE52"/>
      <c r="DF52"/>
      <c r="DG52"/>
    </row>
    <row r="53" spans="1:179" s="8" customFormat="1" ht="15.75" thickBot="1" x14ac:dyDescent="0.3">
      <c r="A53" s="3" t="s">
        <v>34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 s="306" t="s">
        <v>31</v>
      </c>
      <c r="AA53" s="307"/>
      <c r="AB53" s="307"/>
      <c r="AC53" s="307"/>
      <c r="AD53" s="308"/>
      <c r="AE53" s="117">
        <v>44256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 s="2"/>
      <c r="CY53" s="7"/>
      <c r="CZ53"/>
      <c r="DA53"/>
      <c r="DD53"/>
      <c r="DE53"/>
      <c r="DF53"/>
      <c r="DG53"/>
    </row>
    <row r="54" spans="1:179" s="12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 s="118"/>
      <c r="AA54" s="119"/>
      <c r="AB54" s="119"/>
      <c r="AC54" s="119"/>
      <c r="AD54" s="120" t="s">
        <v>32</v>
      </c>
      <c r="AE54" s="127">
        <v>-21490.44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 s="2"/>
      <c r="CY54" s="13"/>
      <c r="CZ54"/>
      <c r="DA54"/>
      <c r="DD54"/>
      <c r="DE54"/>
      <c r="DF54"/>
      <c r="DG54"/>
    </row>
    <row r="55" spans="1:179" s="12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 s="121"/>
      <c r="AA55" s="122"/>
      <c r="AB55" s="122"/>
      <c r="AC55" s="122"/>
      <c r="AD55" s="123" t="s">
        <v>26</v>
      </c>
      <c r="AE55" s="128">
        <v>-491.96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 s="2"/>
      <c r="CY55" s="13"/>
      <c r="CZ55"/>
      <c r="DA55"/>
      <c r="DD55"/>
      <c r="DE55"/>
      <c r="DF55"/>
      <c r="DG55"/>
    </row>
    <row r="56" spans="1:179" s="12" customFormat="1" ht="15.75" thickBo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 s="124"/>
      <c r="AA56" s="125"/>
      <c r="AB56" s="125"/>
      <c r="AC56" s="125"/>
      <c r="AD56" s="126" t="s">
        <v>33</v>
      </c>
      <c r="AE56" s="129">
        <f>SUM(AE54:AE55)</f>
        <v>-21982.399999999998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 s="2"/>
      <c r="CY56" s="13"/>
      <c r="CZ56"/>
      <c r="DA56"/>
      <c r="DD56"/>
      <c r="DE56"/>
      <c r="DF56"/>
      <c r="DG56"/>
    </row>
    <row r="57" spans="1:179" ht="13.9" customHeight="1" x14ac:dyDescent="0.25">
      <c r="CY57" s="13"/>
      <c r="DB57" s="12"/>
      <c r="DC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</row>
    <row r="58" spans="1:179" x14ac:dyDescent="0.25">
      <c r="CY58" s="13"/>
      <c r="DB58" s="12"/>
      <c r="DC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</row>
    <row r="60" spans="1:179" x14ac:dyDescent="0.25"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</row>
    <row r="62" spans="1:179" x14ac:dyDescent="0.25">
      <c r="Y62" s="12"/>
    </row>
    <row r="63" spans="1:179" x14ac:dyDescent="0.25">
      <c r="Y63" s="12"/>
    </row>
    <row r="64" spans="1:179" x14ac:dyDescent="0.25">
      <c r="Y64" s="12"/>
    </row>
    <row r="65" spans="25:25" x14ac:dyDescent="0.25">
      <c r="Y65" s="12"/>
    </row>
    <row r="66" spans="25:25" x14ac:dyDescent="0.25">
      <c r="Y66" s="12"/>
    </row>
    <row r="67" spans="25:25" x14ac:dyDescent="0.25">
      <c r="Y67" s="12"/>
    </row>
    <row r="68" spans="25:25" x14ac:dyDescent="0.25">
      <c r="Y68" s="12"/>
    </row>
    <row r="69" spans="25:25" x14ac:dyDescent="0.25">
      <c r="Y69" s="12"/>
    </row>
    <row r="70" spans="25:25" x14ac:dyDescent="0.25">
      <c r="Y70" s="12"/>
    </row>
    <row r="71" spans="25:25" x14ac:dyDescent="0.25">
      <c r="Y71" s="12"/>
    </row>
    <row r="72" spans="25:25" x14ac:dyDescent="0.25">
      <c r="Y72" s="12"/>
    </row>
    <row r="73" spans="25:25" x14ac:dyDescent="0.25">
      <c r="Y73" s="12"/>
    </row>
    <row r="74" spans="25:25" x14ac:dyDescent="0.25">
      <c r="Y74" s="12"/>
    </row>
    <row r="75" spans="25:25" x14ac:dyDescent="0.25">
      <c r="Y75" s="12"/>
    </row>
    <row r="76" spans="25:25" x14ac:dyDescent="0.25">
      <c r="Y76" s="12"/>
    </row>
    <row r="77" spans="25:25" x14ac:dyDescent="0.25">
      <c r="Y77" s="12"/>
    </row>
    <row r="78" spans="25:25" x14ac:dyDescent="0.25">
      <c r="Y78" s="12"/>
    </row>
    <row r="79" spans="25:25" x14ac:dyDescent="0.25">
      <c r="Y79" s="12"/>
    </row>
    <row r="80" spans="25:25" x14ac:dyDescent="0.25">
      <c r="Y80" s="12"/>
    </row>
    <row r="81" spans="25:25" x14ac:dyDescent="0.25">
      <c r="Y81" s="12"/>
    </row>
    <row r="82" spans="25:25" x14ac:dyDescent="0.25">
      <c r="Y82" s="12"/>
    </row>
    <row r="83" spans="25:25" x14ac:dyDescent="0.25">
      <c r="Y83" s="12"/>
    </row>
    <row r="84" spans="25:25" x14ac:dyDescent="0.25">
      <c r="Y84" s="12"/>
    </row>
    <row r="85" spans="25:25" x14ac:dyDescent="0.25">
      <c r="Y85" s="12"/>
    </row>
    <row r="86" spans="25:25" x14ac:dyDescent="0.25">
      <c r="Y86" s="12"/>
    </row>
    <row r="87" spans="25:25" x14ac:dyDescent="0.25">
      <c r="Y87" s="12"/>
    </row>
    <row r="88" spans="25:25" x14ac:dyDescent="0.25">
      <c r="Y88" s="12"/>
    </row>
    <row r="89" spans="25:25" x14ac:dyDescent="0.25">
      <c r="Y89" s="12"/>
    </row>
    <row r="90" spans="25:25" x14ac:dyDescent="0.25">
      <c r="Y90" s="12"/>
    </row>
    <row r="91" spans="25:25" x14ac:dyDescent="0.25">
      <c r="Y91" s="12"/>
    </row>
    <row r="92" spans="25:25" x14ac:dyDescent="0.25">
      <c r="Y92" s="12"/>
    </row>
    <row r="93" spans="25:25" x14ac:dyDescent="0.25">
      <c r="Y93" s="12"/>
    </row>
    <row r="94" spans="25:25" x14ac:dyDescent="0.25">
      <c r="Y94" s="12"/>
    </row>
  </sheetData>
  <mergeCells count="10">
    <mergeCell ref="DD9:DD10"/>
    <mergeCell ref="DD16:DD17"/>
    <mergeCell ref="DD12:DD13"/>
    <mergeCell ref="DD14:DD15"/>
    <mergeCell ref="Z53:AD53"/>
    <mergeCell ref="AG48:AL48"/>
    <mergeCell ref="DD40:DD41"/>
    <mergeCell ref="DD18:DD19"/>
    <mergeCell ref="DD20:DD21"/>
    <mergeCell ref="DD22:DD23"/>
  </mergeCells>
  <phoneticPr fontId="16" type="noConversion"/>
  <pageMargins left="0.7" right="0.7" top="0.75" bottom="0.75" header="0.3" footer="0.3"/>
  <pageSetup orientation="portrait" horizontalDpi="1200" verticalDpi="1200" r:id="rId1"/>
  <headerFooter>
    <oddFooter>&amp;RSchedule JNG-D7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B925-37B4-46D1-B136-74576CF7F0A5}">
  <dimension ref="A1:DW61"/>
  <sheetViews>
    <sheetView tabSelected="1" zoomScale="80" zoomScaleNormal="80" workbookViewId="0">
      <pane xSplit="1" ySplit="8" topLeftCell="T9" activePane="bottomRight" state="frozen"/>
      <selection activeCell="DD25" sqref="DD25"/>
      <selection pane="topRight" activeCell="DD25" sqref="DD25"/>
      <selection pane="bottomLeft" activeCell="DD25" sqref="DD25"/>
      <selection pane="bottomRight" activeCell="DD25" sqref="DD25"/>
    </sheetView>
  </sheetViews>
  <sheetFormatPr defaultRowHeight="15" x14ac:dyDescent="0.25"/>
  <cols>
    <col min="1" max="1" width="37.28515625" customWidth="1"/>
    <col min="2" max="26" width="13.7109375" customWidth="1"/>
    <col min="27" max="27" width="14.140625" style="2" bestFit="1" customWidth="1"/>
    <col min="28" max="28" width="3.5703125" style="2" customWidth="1"/>
    <col min="29" max="29" width="34.140625" customWidth="1"/>
    <col min="30" max="30" width="16.28515625" customWidth="1"/>
    <col min="31" max="31" width="3.42578125" customWidth="1"/>
    <col min="32" max="32" width="13.140625" customWidth="1"/>
    <col min="33" max="33" width="39.85546875" customWidth="1"/>
    <col min="34" max="34" width="21.140625" customWidth="1"/>
    <col min="35" max="35" width="11.42578125" customWidth="1"/>
    <col min="36" max="36" width="14.28515625" customWidth="1"/>
    <col min="37" max="40" width="11.42578125" customWidth="1"/>
  </cols>
  <sheetData>
    <row r="1" spans="1:127" ht="18.75" x14ac:dyDescent="0.3">
      <c r="A1" s="1" t="s">
        <v>3</v>
      </c>
    </row>
    <row r="2" spans="1:127" x14ac:dyDescent="0.25">
      <c r="A2" s="51" t="s">
        <v>45</v>
      </c>
    </row>
    <row r="4" spans="1:127" x14ac:dyDescent="0.25">
      <c r="K4" s="44" t="s">
        <v>17</v>
      </c>
      <c r="L4" s="141" t="s">
        <v>18</v>
      </c>
      <c r="N4" s="72"/>
      <c r="O4" s="58" t="s">
        <v>62</v>
      </c>
      <c r="P4" s="19"/>
    </row>
    <row r="5" spans="1:127" x14ac:dyDescent="0.25">
      <c r="A5" s="3" t="s">
        <v>28</v>
      </c>
      <c r="K5" s="45"/>
      <c r="N5" s="72"/>
    </row>
    <row r="6" spans="1:127" x14ac:dyDescent="0.25">
      <c r="A6" s="3" t="s">
        <v>81</v>
      </c>
      <c r="K6" s="45"/>
      <c r="N6" s="72"/>
      <c r="AH6" s="63" t="s">
        <v>24</v>
      </c>
    </row>
    <row r="7" spans="1:127" ht="5.45" customHeight="1" thickBot="1" x14ac:dyDescent="0.3">
      <c r="A7" s="3"/>
      <c r="K7" s="45"/>
      <c r="N7" s="72"/>
    </row>
    <row r="8" spans="1:127" s="3" customFormat="1" ht="15.75" thickBot="1" x14ac:dyDescent="0.3">
      <c r="A8" s="175" t="s">
        <v>0</v>
      </c>
      <c r="B8" s="255">
        <v>45658</v>
      </c>
      <c r="C8" s="259">
        <f>EDATE(B8,1)</f>
        <v>45689</v>
      </c>
      <c r="D8" s="259">
        <f t="shared" ref="D8:Z8" si="0">EDATE(C8,1)</f>
        <v>45717</v>
      </c>
      <c r="E8" s="259">
        <f t="shared" si="0"/>
        <v>45748</v>
      </c>
      <c r="F8" s="259">
        <f t="shared" si="0"/>
        <v>45778</v>
      </c>
      <c r="G8" s="259">
        <f t="shared" si="0"/>
        <v>45809</v>
      </c>
      <c r="H8" s="259">
        <f t="shared" si="0"/>
        <v>45839</v>
      </c>
      <c r="I8" s="259">
        <f t="shared" si="0"/>
        <v>45870</v>
      </c>
      <c r="J8" s="259">
        <f t="shared" si="0"/>
        <v>45901</v>
      </c>
      <c r="K8" s="176">
        <f t="shared" si="0"/>
        <v>45931</v>
      </c>
      <c r="L8" s="177">
        <f t="shared" si="0"/>
        <v>45962</v>
      </c>
      <c r="M8" s="177">
        <f t="shared" si="0"/>
        <v>45992</v>
      </c>
      <c r="N8" s="178">
        <f t="shared" si="0"/>
        <v>46023</v>
      </c>
      <c r="O8" s="179">
        <f t="shared" si="0"/>
        <v>46054</v>
      </c>
      <c r="P8" s="179">
        <f t="shared" si="0"/>
        <v>46082</v>
      </c>
      <c r="Q8" s="179">
        <f t="shared" si="0"/>
        <v>46113</v>
      </c>
      <c r="R8" s="179">
        <f t="shared" si="0"/>
        <v>46143</v>
      </c>
      <c r="S8" s="179">
        <f t="shared" si="0"/>
        <v>46174</v>
      </c>
      <c r="T8" s="179">
        <f t="shared" si="0"/>
        <v>46204</v>
      </c>
      <c r="U8" s="179">
        <f t="shared" si="0"/>
        <v>46235</v>
      </c>
      <c r="V8" s="179">
        <f t="shared" si="0"/>
        <v>46266</v>
      </c>
      <c r="W8" s="179">
        <f t="shared" si="0"/>
        <v>46296</v>
      </c>
      <c r="X8" s="179">
        <f t="shared" si="0"/>
        <v>46327</v>
      </c>
      <c r="Y8" s="179">
        <f t="shared" si="0"/>
        <v>46357</v>
      </c>
      <c r="Z8" s="179">
        <f t="shared" si="0"/>
        <v>46388</v>
      </c>
      <c r="AA8" s="5" t="s">
        <v>1</v>
      </c>
      <c r="AB8" s="5"/>
      <c r="AF8" s="5"/>
      <c r="AG8" s="5"/>
      <c r="AH8" s="17" t="s">
        <v>69</v>
      </c>
      <c r="AJ8" s="5"/>
    </row>
    <row r="9" spans="1:127" s="9" customFormat="1" ht="14.45" customHeight="1" x14ac:dyDescent="0.25">
      <c r="A9" s="25" t="s">
        <v>39</v>
      </c>
      <c r="B9" s="260">
        <v>0</v>
      </c>
      <c r="C9" s="261">
        <v>1642.4529393774922</v>
      </c>
      <c r="D9" s="261">
        <v>3927.9112676267696</v>
      </c>
      <c r="E9" s="261">
        <v>5672.7844165525421</v>
      </c>
      <c r="F9" s="261">
        <v>16395.098941836153</v>
      </c>
      <c r="G9" s="261">
        <v>111461.24053309567</v>
      </c>
      <c r="H9" s="261">
        <v>207697.35369397837</v>
      </c>
      <c r="I9" s="261">
        <v>260162.4755172873</v>
      </c>
      <c r="J9" s="261">
        <v>172388.44270859583</v>
      </c>
      <c r="K9" s="281">
        <v>70717.533839102936</v>
      </c>
      <c r="L9" s="228">
        <f>'[8]YTD PROGRAM SUMMARY'!M93</f>
        <v>97722.955743977378</v>
      </c>
      <c r="M9" s="213">
        <f>'[8]YTD PROGRAM SUMMARY'!N93</f>
        <v>167638.87454110701</v>
      </c>
      <c r="N9" s="229">
        <f>'[8]YTD PROGRAM SUMMARY'!O93</f>
        <v>194483.86028068533</v>
      </c>
      <c r="O9" s="228">
        <f>'[8]YTD PROGRAM SUMMARY'!P93</f>
        <v>164815.38604101972</v>
      </c>
      <c r="P9" s="213">
        <f>'[8]YTD PROGRAM SUMMARY'!Q93</f>
        <v>151439.62082681825</v>
      </c>
      <c r="Q9" s="213">
        <f>'[8]YTD PROGRAM SUMMARY'!R93</f>
        <v>109262.26718582195</v>
      </c>
      <c r="R9" s="213">
        <f>'[8]YTD PROGRAM SUMMARY'!S93</f>
        <v>134556.27034552835</v>
      </c>
      <c r="S9" s="213">
        <f>'[8]YTD PROGRAM SUMMARY'!T93</f>
        <v>452117.84768156451</v>
      </c>
      <c r="T9" s="213">
        <f>'[8]YTD PROGRAM SUMMARY'!U93</f>
        <v>560110.86453673313</v>
      </c>
      <c r="U9" s="213">
        <f>'[8]YTD PROGRAM SUMMARY'!V93</f>
        <v>536402.81741588062</v>
      </c>
      <c r="V9" s="213">
        <f>'[8]YTD PROGRAM SUMMARY'!W93</f>
        <v>303805.04540956917</v>
      </c>
      <c r="W9" s="213">
        <f>'[8]YTD PROGRAM SUMMARY'!X93</f>
        <v>115898.82479990092</v>
      </c>
      <c r="X9" s="213">
        <f>'[8]YTD PROGRAM SUMMARY'!Y93</f>
        <v>141608.30076250673</v>
      </c>
      <c r="Y9" s="213">
        <f>'[8]YTD PROGRAM SUMMARY'!Z93</f>
        <v>192265.50152626241</v>
      </c>
      <c r="Z9" s="213">
        <f>'[8]YTD PROGRAM SUMMARY'!AA93</f>
        <v>194483.86028068533</v>
      </c>
      <c r="AA9" s="80">
        <f>SUM(B9:Z9)</f>
        <v>4366677.5912355138</v>
      </c>
      <c r="AB9" s="29"/>
      <c r="AC9" s="80" t="s">
        <v>20</v>
      </c>
      <c r="AD9" s="80"/>
      <c r="AE9" s="30"/>
      <c r="AF9" s="30"/>
      <c r="AG9"/>
      <c r="AH9" s="52">
        <f>SUM(O9:Z9)</f>
        <v>3056766.6068122908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</row>
    <row r="10" spans="1:127" s="16" customFormat="1" ht="14.45" customHeight="1" x14ac:dyDescent="0.25">
      <c r="A10" s="22" t="s">
        <v>9</v>
      </c>
      <c r="B10" s="260">
        <v>0</v>
      </c>
      <c r="C10" s="261">
        <v>27.8734432963311</v>
      </c>
      <c r="D10" s="261">
        <v>197.68895798394215</v>
      </c>
      <c r="E10" s="261">
        <v>358.30084206120182</v>
      </c>
      <c r="F10" s="261">
        <v>551.02860905111629</v>
      </c>
      <c r="G10" s="261">
        <v>2858.4774170066089</v>
      </c>
      <c r="H10" s="261">
        <v>4562.5924256974631</v>
      </c>
      <c r="I10" s="261">
        <v>5562.2645719262364</v>
      </c>
      <c r="J10" s="261">
        <v>4332.0722462222438</v>
      </c>
      <c r="K10" s="281">
        <v>2039.8240546018969</v>
      </c>
      <c r="L10" s="228">
        <f>'[8]YTD PROGRAM SUMMARY'!M96</f>
        <v>3994.3045199955754</v>
      </c>
      <c r="M10" s="213">
        <f>'[8]YTD PROGRAM SUMMARY'!N96</f>
        <v>7437.6605178084783</v>
      </c>
      <c r="N10" s="229">
        <f>'[8]YTD PROGRAM SUMMARY'!O96</f>
        <v>8054.300143982603</v>
      </c>
      <c r="O10" s="228">
        <f>'[8]YTD PROGRAM SUMMARY'!P96</f>
        <v>6847.1168899128243</v>
      </c>
      <c r="P10" s="213">
        <f>'[8]YTD PROGRAM SUMMARY'!Q96</f>
        <v>5908.6664351881755</v>
      </c>
      <c r="Q10" s="213">
        <f>'[8]YTD PROGRAM SUMMARY'!R96</f>
        <v>3690.4402122238471</v>
      </c>
      <c r="R10" s="213">
        <f>'[8]YTD PROGRAM SUMMARY'!S96</f>
        <v>3876.8901597184986</v>
      </c>
      <c r="S10" s="213">
        <f>'[8]YTD PROGRAM SUMMARY'!T96</f>
        <v>14814.273022698715</v>
      </c>
      <c r="T10" s="213">
        <f>'[8]YTD PROGRAM SUMMARY'!U96</f>
        <v>19040.59750212399</v>
      </c>
      <c r="U10" s="213">
        <f>'[8]YTD PROGRAM SUMMARY'!V96</f>
        <v>18261.100102182154</v>
      </c>
      <c r="V10" s="213">
        <f>'[8]YTD PROGRAM SUMMARY'!W96</f>
        <v>10570.315194698176</v>
      </c>
      <c r="W10" s="213">
        <f>'[8]YTD PROGRAM SUMMARY'!X96</f>
        <v>3662.839977785211</v>
      </c>
      <c r="X10" s="213">
        <f>'[8]YTD PROGRAM SUMMARY'!Y96</f>
        <v>5470.3199574336304</v>
      </c>
      <c r="Y10" s="213">
        <f>'[8]YTD PROGRAM SUMMARY'!Z96</f>
        <v>8124.159924776457</v>
      </c>
      <c r="Z10" s="213">
        <f>'[8]YTD PROGRAM SUMMARY'!AA96</f>
        <v>8054.300143982603</v>
      </c>
      <c r="AA10" s="29"/>
      <c r="AB10" s="29"/>
      <c r="AC10" s="137" t="s">
        <v>71</v>
      </c>
      <c r="AD10" s="80">
        <f>'[8]YTD PROGRAM SUMMARY'!$L$11</f>
        <v>850065.29385745293</v>
      </c>
      <c r="AE10" s="30"/>
      <c r="AF10" s="30"/>
      <c r="AG10" s="313" t="s">
        <v>78</v>
      </c>
      <c r="AH10" s="53">
        <f t="shared" ref="AH10:AH15" si="1">SUM(O10:Z10)</f>
        <v>108321.01952272429</v>
      </c>
      <c r="AI10" s="30"/>
      <c r="AJ10" s="30"/>
      <c r="AK10" s="30"/>
      <c r="AL10" s="30"/>
      <c r="AM10" s="30"/>
      <c r="AN10" s="81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</row>
    <row r="11" spans="1:127" s="16" customFormat="1" x14ac:dyDescent="0.25">
      <c r="A11" s="22" t="s">
        <v>10</v>
      </c>
      <c r="B11" s="260">
        <v>0</v>
      </c>
      <c r="C11" s="261">
        <v>0</v>
      </c>
      <c r="D11" s="261">
        <v>306.82929138314881</v>
      </c>
      <c r="E11" s="261">
        <v>761.58157540372122</v>
      </c>
      <c r="F11" s="261">
        <v>1005.4917004046652</v>
      </c>
      <c r="G11" s="261">
        <v>2484.9165702390446</v>
      </c>
      <c r="H11" s="261">
        <v>5871.4477727179737</v>
      </c>
      <c r="I11" s="261">
        <v>8533.4741431224447</v>
      </c>
      <c r="J11" s="261">
        <v>7993.9431687553297</v>
      </c>
      <c r="K11" s="281">
        <v>4354.0753957595371</v>
      </c>
      <c r="L11" s="228">
        <f>'[8]YTD PROGRAM SUMMARY'!M97</f>
        <v>3911.076705886353</v>
      </c>
      <c r="M11" s="213">
        <f>'[8]YTD PROGRAM SUMMARY'!N97</f>
        <v>5862.8802151714272</v>
      </c>
      <c r="N11" s="229">
        <f>'[8]YTD PROGRAM SUMMARY'!O97</f>
        <v>6638.9652983291253</v>
      </c>
      <c r="O11" s="228">
        <f>'[8]YTD PROGRAM SUMMARY'!P97</f>
        <v>5784.0986166086859</v>
      </c>
      <c r="P11" s="213">
        <f>'[8]YTD PROGRAM SUMMARY'!Q97</f>
        <v>6025.6872943994367</v>
      </c>
      <c r="Q11" s="213">
        <f>'[8]YTD PROGRAM SUMMARY'!R97</f>
        <v>5305.3566737709616</v>
      </c>
      <c r="R11" s="213">
        <f>'[8]YTD PROGRAM SUMMARY'!S97</f>
        <v>7610.7915433137714</v>
      </c>
      <c r="S11" s="213">
        <f>'[8]YTD PROGRAM SUMMARY'!T97</f>
        <v>22737.835776819928</v>
      </c>
      <c r="T11" s="213">
        <f>'[8]YTD PROGRAM SUMMARY'!U97</f>
        <v>29278.178008799499</v>
      </c>
      <c r="U11" s="213">
        <f>'[8]YTD PROGRAM SUMMARY'!V97</f>
        <v>27633.073140103472</v>
      </c>
      <c r="V11" s="213">
        <f>'[8]YTD PROGRAM SUMMARY'!W97</f>
        <v>14144.715861709663</v>
      </c>
      <c r="W11" s="213">
        <f>'[8]YTD PROGRAM SUMMARY'!X97</f>
        <v>5327.8191239844164</v>
      </c>
      <c r="X11" s="213">
        <f>'[8]YTD PROGRAM SUMMARY'!Y97</f>
        <v>5878.7248597804164</v>
      </c>
      <c r="Y11" s="213">
        <f>'[8]YTD PROGRAM SUMMARY'!Z97</f>
        <v>6986.954438921739</v>
      </c>
      <c r="Z11" s="213">
        <f>'[8]YTD PROGRAM SUMMARY'!AA97</f>
        <v>6638.9652983291253</v>
      </c>
      <c r="AA11" s="29"/>
      <c r="AB11" s="29"/>
      <c r="AC11" s="80" t="s">
        <v>70</v>
      </c>
      <c r="AD11" s="80">
        <f>SUM(AD10:AD10)</f>
        <v>850065.29385745293</v>
      </c>
      <c r="AE11" s="30"/>
      <c r="AF11" s="30"/>
      <c r="AG11" s="313"/>
      <c r="AH11" s="53">
        <f t="shared" si="1"/>
        <v>143352.20063654112</v>
      </c>
      <c r="AI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</row>
    <row r="12" spans="1:127" s="16" customFormat="1" x14ac:dyDescent="0.25">
      <c r="A12" s="22" t="s">
        <v>11</v>
      </c>
      <c r="B12" s="260">
        <v>0</v>
      </c>
      <c r="C12" s="261">
        <v>0</v>
      </c>
      <c r="D12" s="261">
        <v>237.50977800082751</v>
      </c>
      <c r="E12" s="261">
        <v>527.90286607490452</v>
      </c>
      <c r="F12" s="261">
        <v>4137.3079543120712</v>
      </c>
      <c r="G12" s="261">
        <v>41232.869389268999</v>
      </c>
      <c r="H12" s="261">
        <v>75913.703151223133</v>
      </c>
      <c r="I12" s="261">
        <v>101931.18073057706</v>
      </c>
      <c r="J12" s="261">
        <v>64777.737372054107</v>
      </c>
      <c r="K12" s="281">
        <v>20834.429945707147</v>
      </c>
      <c r="L12" s="228">
        <f>'[8]YTD PROGRAM SUMMARY'!M98</f>
        <v>25594.2307801938</v>
      </c>
      <c r="M12" s="213">
        <f>'[8]YTD PROGRAM SUMMARY'!N98</f>
        <v>39083.653458214663</v>
      </c>
      <c r="N12" s="229">
        <f>'[8]YTD PROGRAM SUMMARY'!O98</f>
        <v>46197.071315560381</v>
      </c>
      <c r="O12" s="228">
        <f>'[8]YTD PROGRAM SUMMARY'!P98</f>
        <v>41270.842553088885</v>
      </c>
      <c r="P12" s="213">
        <f>'[8]YTD PROGRAM SUMMARY'!Q98</f>
        <v>40979.502910163385</v>
      </c>
      <c r="Q12" s="213">
        <f>'[8]YTD PROGRAM SUMMARY'!R98</f>
        <v>34137.151169569683</v>
      </c>
      <c r="R12" s="213">
        <f>'[8]YTD PROGRAM SUMMARY'!S98</f>
        <v>49437.382022229649</v>
      </c>
      <c r="S12" s="213">
        <f>'[8]YTD PROGRAM SUMMARY'!T98</f>
        <v>197434.75810781503</v>
      </c>
      <c r="T12" s="213">
        <f>'[8]YTD PROGRAM SUMMARY'!U98</f>
        <v>239702.57332658645</v>
      </c>
      <c r="U12" s="213">
        <f>'[8]YTD PROGRAM SUMMARY'!V98</f>
        <v>235622.01704909716</v>
      </c>
      <c r="V12" s="213">
        <f>'[8]YTD PROGRAM SUMMARY'!W98</f>
        <v>121143.15816051961</v>
      </c>
      <c r="W12" s="213">
        <f>'[8]YTD PROGRAM SUMMARY'!X98</f>
        <v>35026.611781030195</v>
      </c>
      <c r="X12" s="213">
        <f>'[8]YTD PROGRAM SUMMARY'!Y98</f>
        <v>38470.593156107359</v>
      </c>
      <c r="Y12" s="213">
        <f>'[8]YTD PROGRAM SUMMARY'!Z98</f>
        <v>46577.057009029711</v>
      </c>
      <c r="Z12" s="213">
        <f>'[8]YTD PROGRAM SUMMARY'!AA98</f>
        <v>46197.071315560381</v>
      </c>
      <c r="AA12" s="29"/>
      <c r="AB12" s="29"/>
      <c r="AC12" s="80" t="s">
        <v>15</v>
      </c>
      <c r="AD12" s="80">
        <f>AD11-SUM(B9:K9)</f>
        <v>0</v>
      </c>
      <c r="AE12" s="30"/>
      <c r="AF12" s="30"/>
      <c r="AG12" s="30"/>
      <c r="AH12" s="53">
        <f t="shared" si="1"/>
        <v>1125998.7185607976</v>
      </c>
      <c r="AI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</row>
    <row r="13" spans="1:127" s="16" customFormat="1" x14ac:dyDescent="0.25">
      <c r="A13" s="22" t="s">
        <v>12</v>
      </c>
      <c r="B13" s="260">
        <v>0</v>
      </c>
      <c r="C13" s="261">
        <v>0</v>
      </c>
      <c r="D13" s="261">
        <v>655.42233136807556</v>
      </c>
      <c r="E13" s="261">
        <v>1386.4318308733145</v>
      </c>
      <c r="F13" s="261">
        <v>2039.8215088849356</v>
      </c>
      <c r="G13" s="261">
        <v>9113.6558563103736</v>
      </c>
      <c r="H13" s="261">
        <v>28228.754723310347</v>
      </c>
      <c r="I13" s="261">
        <v>44367.065552849061</v>
      </c>
      <c r="J13" s="261">
        <v>23212.985212084124</v>
      </c>
      <c r="K13" s="281">
        <v>8126.1472291598329</v>
      </c>
      <c r="L13" s="228">
        <f>'[8]YTD PROGRAM SUMMARY'!M99</f>
        <v>10903.799918133282</v>
      </c>
      <c r="M13" s="213">
        <f>'[8]YTD PROGRAM SUMMARY'!N99</f>
        <v>18552.951612516048</v>
      </c>
      <c r="N13" s="229">
        <f>'[8]YTD PROGRAM SUMMARY'!O99</f>
        <v>23129.652251322103</v>
      </c>
      <c r="O13" s="228">
        <f>'[8]YTD PROGRAM SUMMARY'!P99</f>
        <v>19818.416366749992</v>
      </c>
      <c r="P13" s="213">
        <f>'[8]YTD PROGRAM SUMMARY'!Q99</f>
        <v>18082.077128408309</v>
      </c>
      <c r="Q13" s="213">
        <f>'[8]YTD PROGRAM SUMMARY'!R99</f>
        <v>13357.794606108706</v>
      </c>
      <c r="R13" s="213">
        <f>'[8]YTD PROGRAM SUMMARY'!S99</f>
        <v>18357.483166375521</v>
      </c>
      <c r="S13" s="213">
        <f>'[8]YTD PROGRAM SUMMARY'!T99</f>
        <v>73265.021504261036</v>
      </c>
      <c r="T13" s="213">
        <f>'[8]YTD PROGRAM SUMMARY'!U99</f>
        <v>87767.955216088507</v>
      </c>
      <c r="U13" s="213">
        <f>'[8]YTD PROGRAM SUMMARY'!V99</f>
        <v>86495.757985063043</v>
      </c>
      <c r="V13" s="213">
        <f>'[8]YTD PROGRAM SUMMARY'!W99</f>
        <v>44389.660713615376</v>
      </c>
      <c r="W13" s="213">
        <f>'[8]YTD PROGRAM SUMMARY'!X99</f>
        <v>13749.415598593601</v>
      </c>
      <c r="X13" s="213">
        <f>'[8]YTD PROGRAM SUMMARY'!Y99</f>
        <v>16389.4611292915</v>
      </c>
      <c r="Y13" s="213">
        <f>'[8]YTD PROGRAM SUMMARY'!Z99</f>
        <v>22110.0590267439</v>
      </c>
      <c r="Z13" s="213">
        <f>'[8]YTD PROGRAM SUMMARY'!AA99</f>
        <v>23129.652251322103</v>
      </c>
      <c r="AA13" s="29"/>
      <c r="AB13" s="29"/>
      <c r="AC13" s="80"/>
      <c r="AD13" s="80"/>
      <c r="AE13" s="30"/>
      <c r="AF13" s="30"/>
      <c r="AG13" s="30"/>
      <c r="AH13" s="53">
        <f t="shared" si="1"/>
        <v>436912.75469262165</v>
      </c>
      <c r="AI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</row>
    <row r="14" spans="1:127" s="16" customFormat="1" x14ac:dyDescent="0.25">
      <c r="A14" s="22" t="s">
        <v>13</v>
      </c>
      <c r="B14" s="260">
        <v>0</v>
      </c>
      <c r="C14" s="261">
        <v>0</v>
      </c>
      <c r="D14" s="261">
        <v>19.242485315990997</v>
      </c>
      <c r="E14" s="261">
        <v>190.205662527615</v>
      </c>
      <c r="F14" s="261">
        <v>938.96567020645193</v>
      </c>
      <c r="G14" s="261">
        <v>5717.047968086672</v>
      </c>
      <c r="H14" s="261">
        <v>6074.7033065388168</v>
      </c>
      <c r="I14" s="261">
        <v>6250.8095519137532</v>
      </c>
      <c r="J14" s="261">
        <v>2875.7688074722973</v>
      </c>
      <c r="K14" s="281">
        <v>216.39725812523102</v>
      </c>
      <c r="L14" s="228">
        <f>'[8]YTD PROGRAM SUMMARY'!M100</f>
        <v>62.009235692813832</v>
      </c>
      <c r="M14" s="213">
        <f>'[8]YTD PROGRAM SUMMARY'!N100</f>
        <v>35.932675086163968</v>
      </c>
      <c r="N14" s="229">
        <f>'[8]YTD PROGRAM SUMMARY'!O100</f>
        <v>51.600288760143336</v>
      </c>
      <c r="O14" s="228">
        <f>'[8]YTD PROGRAM SUMMARY'!P100</f>
        <v>42.120423037791284</v>
      </c>
      <c r="P14" s="213">
        <f>'[8]YTD PROGRAM SUMMARY'!Q100</f>
        <v>101.21425083613225</v>
      </c>
      <c r="Q14" s="213">
        <f>'[8]YTD PROGRAM SUMMARY'!R100</f>
        <v>313.98682259794867</v>
      </c>
      <c r="R14" s="213">
        <f>'[8]YTD PROGRAM SUMMARY'!S100</f>
        <v>1427.135792553006</v>
      </c>
      <c r="S14" s="213">
        <f>'[8]YTD PROGRAM SUMMARY'!T100</f>
        <v>8916.3041938208262</v>
      </c>
      <c r="T14" s="213">
        <f>'[8]YTD PROGRAM SUMMARY'!U100</f>
        <v>9312.0241056377508</v>
      </c>
      <c r="U14" s="213">
        <f>'[8]YTD PROGRAM SUMMARY'!V100</f>
        <v>9581.9805988740845</v>
      </c>
      <c r="V14" s="213">
        <f>'[8]YTD PROGRAM SUMMARY'!W100</f>
        <v>4408.3187451473286</v>
      </c>
      <c r="W14" s="213">
        <f>'[8]YTD PROGRAM SUMMARY'!X100</f>
        <v>331.71932559850364</v>
      </c>
      <c r="X14" s="213">
        <f>'[8]YTD PROGRAM SUMMARY'!Y100</f>
        <v>93.205851691603328</v>
      </c>
      <c r="Y14" s="213">
        <f>'[8]YTD PROGRAM SUMMARY'!Z100</f>
        <v>42.821950045292745</v>
      </c>
      <c r="Z14" s="213">
        <f>'[8]YTD PROGRAM SUMMARY'!AA100</f>
        <v>51.600288760143336</v>
      </c>
      <c r="AA14" s="29"/>
      <c r="AB14" s="29"/>
      <c r="AC14" s="80"/>
      <c r="AD14" s="80"/>
      <c r="AE14" s="30"/>
      <c r="AF14" s="30"/>
      <c r="AG14" s="30"/>
      <c r="AH14" s="53">
        <f t="shared" si="1"/>
        <v>34622.432348600407</v>
      </c>
      <c r="AI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</row>
    <row r="15" spans="1:127" s="16" customFormat="1" x14ac:dyDescent="0.25">
      <c r="A15" s="34" t="s">
        <v>6</v>
      </c>
      <c r="B15" s="262">
        <v>0</v>
      </c>
      <c r="C15" s="263">
        <v>1614.5794960811611</v>
      </c>
      <c r="D15" s="263">
        <v>2511.2184235747845</v>
      </c>
      <c r="E15" s="263">
        <v>2448.361639611785</v>
      </c>
      <c r="F15" s="263">
        <v>7722.4834989769142</v>
      </c>
      <c r="G15" s="263">
        <v>50054.273332183962</v>
      </c>
      <c r="H15" s="263">
        <v>87046.152314490639</v>
      </c>
      <c r="I15" s="263">
        <v>93517.680966898741</v>
      </c>
      <c r="J15" s="263">
        <v>69195.935902007739</v>
      </c>
      <c r="K15" s="282">
        <v>35146.659955749288</v>
      </c>
      <c r="L15" s="231">
        <f>'[8]YTD PROGRAM SUMMARY'!M109</f>
        <v>53257.534584075569</v>
      </c>
      <c r="M15" s="232">
        <f>'[8]YTD PROGRAM SUMMARY'!N109</f>
        <v>96665.796062310226</v>
      </c>
      <c r="N15" s="233">
        <f>'[8]YTD PROGRAM SUMMARY'!O109</f>
        <v>110412.27098273096</v>
      </c>
      <c r="O15" s="231">
        <f>'[8]YTD PROGRAM SUMMARY'!P109</f>
        <v>91052.791191621567</v>
      </c>
      <c r="P15" s="232">
        <f>'[8]YTD PROGRAM SUMMARY'!Q109</f>
        <v>80342.472807822793</v>
      </c>
      <c r="Q15" s="232">
        <f>'[8]YTD PROGRAM SUMMARY'!R109</f>
        <v>52457.53770155082</v>
      </c>
      <c r="R15" s="232">
        <f>'[8]YTD PROGRAM SUMMARY'!S109</f>
        <v>53846.5876613379</v>
      </c>
      <c r="S15" s="232">
        <f>'[8]YTD PROGRAM SUMMARY'!T109</f>
        <v>134949.65507614898</v>
      </c>
      <c r="T15" s="232">
        <f>'[8]YTD PROGRAM SUMMARY'!U109</f>
        <v>175009.5363774969</v>
      </c>
      <c r="U15" s="232">
        <f>'[8]YTD PROGRAM SUMMARY'!V109</f>
        <v>158808.88854056079</v>
      </c>
      <c r="V15" s="232">
        <f>'[8]YTD PROGRAM SUMMARY'!W109</f>
        <v>109148.87673387901</v>
      </c>
      <c r="W15" s="232">
        <f>'[8]YTD PROGRAM SUMMARY'!X109</f>
        <v>57800.418992908992</v>
      </c>
      <c r="X15" s="232">
        <f>'[8]YTD PROGRAM SUMMARY'!Y109</f>
        <v>75305.99580820222</v>
      </c>
      <c r="Y15" s="232">
        <f>'[8]YTD PROGRAM SUMMARY'!Z109</f>
        <v>108424.44917674531</v>
      </c>
      <c r="Z15" s="232">
        <f>'[8]YTD PROGRAM SUMMARY'!AA109</f>
        <v>110412.27098273096</v>
      </c>
      <c r="AA15" s="29"/>
      <c r="AB15" s="29"/>
      <c r="AC15" s="80"/>
      <c r="AD15" s="239"/>
      <c r="AE15" s="30"/>
      <c r="AF15" s="30"/>
      <c r="AG15" s="30"/>
      <c r="AH15" s="54">
        <f t="shared" si="1"/>
        <v>1207559.4810510064</v>
      </c>
      <c r="AI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</row>
    <row r="16" spans="1:127" s="16" customFormat="1" ht="15.75" thickBot="1" x14ac:dyDescent="0.3">
      <c r="A16" s="26"/>
      <c r="B16" s="78">
        <f t="shared" ref="B16:Z16" si="2">B9-SUM(B10:B15)</f>
        <v>0</v>
      </c>
      <c r="C16" s="37">
        <f t="shared" ref="C16:J16" si="3">C9-SUM(C10:C15)</f>
        <v>0</v>
      </c>
      <c r="D16" s="37">
        <f t="shared" ref="D16:E16" si="4">D9-SUM(D10:D15)</f>
        <v>0</v>
      </c>
      <c r="E16" s="37">
        <f t="shared" si="4"/>
        <v>0</v>
      </c>
      <c r="F16" s="37">
        <f t="shared" si="3"/>
        <v>0</v>
      </c>
      <c r="G16" s="37">
        <f t="shared" si="3"/>
        <v>0</v>
      </c>
      <c r="H16" s="37">
        <f t="shared" ref="H16" si="5">H9-SUM(H10:H15)</f>
        <v>0</v>
      </c>
      <c r="I16" s="37">
        <f t="shared" ref="I16:K16" si="6">I9-SUM(I10:I15)</f>
        <v>0</v>
      </c>
      <c r="J16" s="37">
        <f t="shared" si="3"/>
        <v>0</v>
      </c>
      <c r="K16" s="49">
        <f t="shared" si="6"/>
        <v>0</v>
      </c>
      <c r="L16" s="38">
        <f t="shared" si="2"/>
        <v>0</v>
      </c>
      <c r="M16" s="37">
        <f t="shared" si="2"/>
        <v>0</v>
      </c>
      <c r="N16" s="73">
        <f t="shared" si="2"/>
        <v>0</v>
      </c>
      <c r="O16" s="38">
        <f t="shared" si="2"/>
        <v>0</v>
      </c>
      <c r="P16" s="37">
        <f t="shared" si="2"/>
        <v>0</v>
      </c>
      <c r="Q16" s="37">
        <f t="shared" si="2"/>
        <v>0</v>
      </c>
      <c r="R16" s="37">
        <f t="shared" si="2"/>
        <v>0</v>
      </c>
      <c r="S16" s="37">
        <f t="shared" si="2"/>
        <v>0</v>
      </c>
      <c r="T16" s="37">
        <f t="shared" si="2"/>
        <v>0</v>
      </c>
      <c r="U16" s="37">
        <f t="shared" si="2"/>
        <v>0</v>
      </c>
      <c r="V16" s="37">
        <f t="shared" si="2"/>
        <v>0</v>
      </c>
      <c r="W16" s="37">
        <f t="shared" si="2"/>
        <v>0</v>
      </c>
      <c r="X16" s="37">
        <f t="shared" si="2"/>
        <v>0</v>
      </c>
      <c r="Y16" s="37">
        <f t="shared" si="2"/>
        <v>0</v>
      </c>
      <c r="Z16" s="37">
        <f t="shared" si="2"/>
        <v>0</v>
      </c>
      <c r="AA16" s="5" t="s">
        <v>1</v>
      </c>
      <c r="AB16" s="29"/>
      <c r="AC16" s="80"/>
      <c r="AD16" s="80"/>
      <c r="AE16" s="30"/>
      <c r="AF16" s="30"/>
      <c r="AG16" s="30"/>
      <c r="AH16" s="24">
        <f>AH9-SUM(AH10:AH15)</f>
        <v>0</v>
      </c>
      <c r="AI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</row>
    <row r="17" spans="1:127" s="9" customFormat="1" ht="14.45" customHeight="1" x14ac:dyDescent="0.25">
      <c r="A17" s="25" t="s">
        <v>44</v>
      </c>
      <c r="B17" s="67"/>
      <c r="C17" s="23"/>
      <c r="D17" s="23"/>
      <c r="E17" s="23"/>
      <c r="F17" s="23"/>
      <c r="G17" s="23"/>
      <c r="H17" s="23"/>
      <c r="I17" s="23"/>
      <c r="J17" s="23"/>
      <c r="K17" s="47"/>
      <c r="L17" s="180"/>
      <c r="M17" s="181"/>
      <c r="N17" s="283"/>
      <c r="O17" s="228">
        <f>'[9]YTD PROGRAM SUMMARY'!D93</f>
        <v>1945.7916676674281</v>
      </c>
      <c r="P17" s="213">
        <f>'[9]YTD PROGRAM SUMMARY'!E93</f>
        <v>6784.6337326025514</v>
      </c>
      <c r="Q17" s="213">
        <f>'[9]YTD PROGRAM SUMMARY'!F93</f>
        <v>8605.8709910921934</v>
      </c>
      <c r="R17" s="213">
        <f>'[9]YTD PROGRAM SUMMARY'!G93</f>
        <v>20565.937687375314</v>
      </c>
      <c r="S17" s="213">
        <f>'[9]YTD PROGRAM SUMMARY'!H93</f>
        <v>117674.02350535196</v>
      </c>
      <c r="T17" s="213">
        <f>'[9]YTD PROGRAM SUMMARY'!I93</f>
        <v>222624.86703445821</v>
      </c>
      <c r="U17" s="213">
        <f>'[9]YTD PROGRAM SUMMARY'!J93</f>
        <v>285250.59480796597</v>
      </c>
      <c r="V17" s="213">
        <f>'[9]YTD PROGRAM SUMMARY'!K93</f>
        <v>191103.74619795423</v>
      </c>
      <c r="W17" s="213">
        <f>'[9]YTD PROGRAM SUMMARY'!L93</f>
        <v>80155.728218899749</v>
      </c>
      <c r="X17" s="213">
        <f>'[9]YTD PROGRAM SUMMARY'!M93</f>
        <v>106204.81468148121</v>
      </c>
      <c r="Y17" s="213">
        <f>'[9]YTD PROGRAM SUMMARY'!N93</f>
        <v>178690.48301091127</v>
      </c>
      <c r="Z17" s="213">
        <f>'[9]YTD PROGRAM SUMMARY'!O93</f>
        <v>208835.93423676031</v>
      </c>
      <c r="AA17" s="80">
        <f>SUM(B17:Z17)</f>
        <v>1428442.4257725205</v>
      </c>
      <c r="AB17" s="29"/>
      <c r="AC17" s="83" t="s">
        <v>21</v>
      </c>
      <c r="AD17" s="85"/>
      <c r="AE17" s="30"/>
      <c r="AF17" s="30"/>
      <c r="AG17" s="313" t="s">
        <v>80</v>
      </c>
      <c r="AH17" s="52">
        <f>SUM(O17:Z17)</f>
        <v>1428442.4257725205</v>
      </c>
      <c r="AI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</row>
    <row r="18" spans="1:127" s="16" customFormat="1" x14ac:dyDescent="0.25">
      <c r="A18" s="22" t="s">
        <v>9</v>
      </c>
      <c r="B18" s="67"/>
      <c r="C18" s="23"/>
      <c r="D18" s="23"/>
      <c r="E18" s="23"/>
      <c r="F18" s="23"/>
      <c r="G18" s="23"/>
      <c r="H18" s="23"/>
      <c r="I18" s="23"/>
      <c r="J18" s="23"/>
      <c r="K18" s="47"/>
      <c r="L18" s="180"/>
      <c r="M18" s="181"/>
      <c r="N18" s="283"/>
      <c r="O18" s="228">
        <f>'[9]YTD PROGRAM SUMMARY'!D96</f>
        <v>51.457040823807539</v>
      </c>
      <c r="P18" s="213">
        <f>'[9]YTD PROGRAM SUMMARY'!E96</f>
        <v>377.27337363936442</v>
      </c>
      <c r="Q18" s="213">
        <f>'[9]YTD PROGRAM SUMMARY'!F96</f>
        <v>638.44072541466448</v>
      </c>
      <c r="R18" s="213">
        <f>'[9]YTD PROGRAM SUMMARY'!G96</f>
        <v>1007.5824716775354</v>
      </c>
      <c r="S18" s="213">
        <f>'[9]YTD PROGRAM SUMMARY'!H96</f>
        <v>4505.9611963211746</v>
      </c>
      <c r="T18" s="213">
        <f>'[9]YTD PROGRAM SUMMARY'!I96</f>
        <v>7192.2430810563874</v>
      </c>
      <c r="U18" s="213">
        <f>'[9]YTD PROGRAM SUMMARY'!J96</f>
        <v>8768.0763806830782</v>
      </c>
      <c r="V18" s="213">
        <f>'[9]YTD PROGRAM SUMMARY'!K96</f>
        <v>6828.8625703325888</v>
      </c>
      <c r="W18" s="213">
        <f>'[9]YTD PROGRAM SUMMARY'!L96</f>
        <v>3215.4768768416093</v>
      </c>
      <c r="X18" s="213">
        <f>'[9]YTD PROGRAM SUMMARY'!M96</f>
        <v>6296.422377280147</v>
      </c>
      <c r="Y18" s="213">
        <f>'[9]YTD PROGRAM SUMMARY'!N96</f>
        <v>11724.356989935817</v>
      </c>
      <c r="Z18" s="213">
        <f>'[9]YTD PROGRAM SUMMARY'!O96</f>
        <v>12696.396933691711</v>
      </c>
      <c r="AA18" s="29"/>
      <c r="AB18" s="29"/>
      <c r="AC18" s="285" t="s">
        <v>72</v>
      </c>
      <c r="AD18" s="162">
        <f>'[8]YTD PROGRAM SUMMARY'!$AA$11</f>
        <v>4366677.5912355147</v>
      </c>
      <c r="AE18" s="30"/>
      <c r="AF18" s="30"/>
      <c r="AG18" s="313"/>
      <c r="AH18" s="53">
        <f t="shared" ref="AH18:AH23" si="7">SUM(O18:Z18)</f>
        <v>63302.550017697882</v>
      </c>
      <c r="AI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</row>
    <row r="19" spans="1:127" s="16" customFormat="1" x14ac:dyDescent="0.25">
      <c r="A19" s="22" t="s">
        <v>10</v>
      </c>
      <c r="B19" s="67"/>
      <c r="C19" s="23"/>
      <c r="D19" s="23"/>
      <c r="E19" s="23"/>
      <c r="F19" s="23"/>
      <c r="G19" s="23"/>
      <c r="H19" s="23"/>
      <c r="I19" s="23"/>
      <c r="J19" s="23"/>
      <c r="K19" s="47"/>
      <c r="L19" s="180"/>
      <c r="M19" s="181"/>
      <c r="N19" s="283"/>
      <c r="O19" s="228">
        <f>'[9]YTD PROGRAM SUMMARY'!D97</f>
        <v>0</v>
      </c>
      <c r="P19" s="213">
        <f>'[9]YTD PROGRAM SUMMARY'!E97</f>
        <v>490.98249306822504</v>
      </c>
      <c r="Q19" s="213">
        <f>'[9]YTD PROGRAM SUMMARY'!F97</f>
        <v>1112.6988653058959</v>
      </c>
      <c r="R19" s="213">
        <f>'[9]YTD PROGRAM SUMMARY'!G97</f>
        <v>1517.523706653385</v>
      </c>
      <c r="S19" s="213">
        <f>'[9]YTD PROGRAM SUMMARY'!H97</f>
        <v>3286.9187648203988</v>
      </c>
      <c r="T19" s="213">
        <f>'[9]YTD PROGRAM SUMMARY'!I97</f>
        <v>5806.5266141938018</v>
      </c>
      <c r="U19" s="213">
        <f>'[9]YTD PROGRAM SUMMARY'!J97</f>
        <v>9325.3865458603759</v>
      </c>
      <c r="V19" s="213">
        <f>'[9]YTD PROGRAM SUMMARY'!K97</f>
        <v>8651.0383449467736</v>
      </c>
      <c r="W19" s="213">
        <f>'[9]YTD PROGRAM SUMMARY'!L97</f>
        <v>4485.289124077196</v>
      </c>
      <c r="X19" s="213">
        <f>'[9]YTD PROGRAM SUMMARY'!M97</f>
        <v>5173.3694278489056</v>
      </c>
      <c r="Y19" s="213">
        <f>'[9]YTD PROGRAM SUMMARY'!N97</f>
        <v>7755.1138842812079</v>
      </c>
      <c r="Z19" s="213">
        <f>'[9]YTD PROGRAM SUMMARY'!O97</f>
        <v>8781.6789824739626</v>
      </c>
      <c r="AA19" s="29"/>
      <c r="AB19" s="29"/>
      <c r="AC19" s="285" t="s">
        <v>73</v>
      </c>
      <c r="AD19" s="162">
        <f>'[9]YTD PROGRAM SUMMARY'!$O$11</f>
        <v>1428442.4257725205</v>
      </c>
      <c r="AE19" s="30"/>
      <c r="AF19" s="30"/>
      <c r="AG19" s="30"/>
      <c r="AH19" s="53">
        <f t="shared" si="7"/>
        <v>56386.526753530125</v>
      </c>
      <c r="AI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</row>
    <row r="20" spans="1:127" s="16" customFormat="1" x14ac:dyDescent="0.25">
      <c r="A20" s="22" t="s">
        <v>11</v>
      </c>
      <c r="B20" s="67"/>
      <c r="C20" s="23"/>
      <c r="D20" s="23"/>
      <c r="E20" s="23"/>
      <c r="F20" s="23"/>
      <c r="G20" s="23"/>
      <c r="H20" s="23"/>
      <c r="I20" s="23"/>
      <c r="J20" s="23"/>
      <c r="K20" s="47"/>
      <c r="L20" s="180"/>
      <c r="M20" s="181"/>
      <c r="N20" s="283"/>
      <c r="O20" s="228">
        <f>'[9]YTD PROGRAM SUMMARY'!D98</f>
        <v>0</v>
      </c>
      <c r="P20" s="213">
        <f>'[9]YTD PROGRAM SUMMARY'!E98</f>
        <v>363.72383044846839</v>
      </c>
      <c r="Q20" s="213">
        <f>'[9]YTD PROGRAM SUMMARY'!F98</f>
        <v>798.90561849081087</v>
      </c>
      <c r="R20" s="213">
        <f>'[9]YTD PROGRAM SUMMARY'!G98</f>
        <v>6486.8095818210459</v>
      </c>
      <c r="S20" s="213">
        <f>'[9]YTD PROGRAM SUMMARY'!H98</f>
        <v>54540.701183355828</v>
      </c>
      <c r="T20" s="213">
        <f>'[9]YTD PROGRAM SUMMARY'!I98</f>
        <v>100414.70944465455</v>
      </c>
      <c r="U20" s="213">
        <f>'[9]YTD PROGRAM SUMMARY'!J98</f>
        <v>134829.2794519875</v>
      </c>
      <c r="V20" s="213">
        <f>'[9]YTD PROGRAM SUMMARY'!K98</f>
        <v>85684.631452366841</v>
      </c>
      <c r="W20" s="213">
        <f>'[9]YTD PROGRAM SUMMARY'!L98</f>
        <v>27558.7034039912</v>
      </c>
      <c r="X20" s="213">
        <f>'[9]YTD PROGRAM SUMMARY'!M98</f>
        <v>33854.721092092928</v>
      </c>
      <c r="Y20" s="213">
        <f>'[9]YTD PROGRAM SUMMARY'!N98</f>
        <v>51697.829813733188</v>
      </c>
      <c r="Z20" s="213">
        <f>'[9]YTD PROGRAM SUMMARY'!O98</f>
        <v>61107.090034920016</v>
      </c>
      <c r="AA20" s="29"/>
      <c r="AB20" s="29"/>
      <c r="AC20" s="285" t="s">
        <v>74</v>
      </c>
      <c r="AD20" s="162">
        <v>0</v>
      </c>
      <c r="AE20" s="30"/>
      <c r="AF20" s="30"/>
      <c r="AG20" s="30"/>
      <c r="AH20" s="53">
        <f t="shared" si="7"/>
        <v>557337.10490786226</v>
      </c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</row>
    <row r="21" spans="1:127" s="16" customFormat="1" x14ac:dyDescent="0.25">
      <c r="A21" s="22" t="s">
        <v>12</v>
      </c>
      <c r="B21" s="67"/>
      <c r="C21" s="23"/>
      <c r="D21" s="23"/>
      <c r="E21" s="23"/>
      <c r="F21" s="23"/>
      <c r="G21" s="23"/>
      <c r="H21" s="23"/>
      <c r="I21" s="23"/>
      <c r="J21" s="23"/>
      <c r="K21" s="47"/>
      <c r="L21" s="180"/>
      <c r="M21" s="181"/>
      <c r="N21" s="283"/>
      <c r="O21" s="228">
        <f>'[9]YTD PROGRAM SUMMARY'!D99</f>
        <v>0</v>
      </c>
      <c r="P21" s="213">
        <f>'[9]YTD PROGRAM SUMMARY'!E99</f>
        <v>1016.0293267727436</v>
      </c>
      <c r="Q21" s="213">
        <f>'[9]YTD PROGRAM SUMMARY'!F99</f>
        <v>2127.0843402042487</v>
      </c>
      <c r="R21" s="213">
        <f>'[9]YTD PROGRAM SUMMARY'!G99</f>
        <v>3092.5876214161776</v>
      </c>
      <c r="S21" s="213">
        <f>'[9]YTD PROGRAM SUMMARY'!H99</f>
        <v>12055.071308627619</v>
      </c>
      <c r="T21" s="213">
        <f>'[9]YTD PROGRAM SUMMARY'!I99</f>
        <v>38796.463825392108</v>
      </c>
      <c r="U21" s="213">
        <f>'[9]YTD PROGRAM SUMMARY'!J99</f>
        <v>60164.718980095997</v>
      </c>
      <c r="V21" s="213">
        <f>'[9]YTD PROGRAM SUMMARY'!K99</f>
        <v>32139.804150042812</v>
      </c>
      <c r="W21" s="213">
        <f>'[9]YTD PROGRAM SUMMARY'!L99</f>
        <v>11562.209785471552</v>
      </c>
      <c r="X21" s="213">
        <f>'[9]YTD PROGRAM SUMMARY'!M99</f>
        <v>14422.981032039939</v>
      </c>
      <c r="Y21" s="213">
        <f>'[9]YTD PROGRAM SUMMARY'!N99</f>
        <v>24540.882188297222</v>
      </c>
      <c r="Z21" s="213">
        <f>'[9]YTD PROGRAM SUMMARY'!O99</f>
        <v>30594.704433609066</v>
      </c>
      <c r="AA21" s="29"/>
      <c r="AB21" s="29"/>
      <c r="AC21" s="82" t="s">
        <v>75</v>
      </c>
      <c r="AD21" s="162">
        <f>SUM(AD18:AD20)</f>
        <v>5795120.0170080354</v>
      </c>
      <c r="AE21" s="30"/>
      <c r="AF21" s="30"/>
      <c r="AG21" s="30"/>
      <c r="AH21" s="53">
        <f t="shared" si="7"/>
        <v>230512.53699196951</v>
      </c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</row>
    <row r="22" spans="1:127" s="16" customFormat="1" x14ac:dyDescent="0.25">
      <c r="A22" s="22" t="s">
        <v>13</v>
      </c>
      <c r="B22" s="67"/>
      <c r="C22" s="23"/>
      <c r="D22" s="23"/>
      <c r="E22" s="23"/>
      <c r="F22" s="23"/>
      <c r="G22" s="23"/>
      <c r="H22" s="23"/>
      <c r="I22" s="23"/>
      <c r="J22" s="23"/>
      <c r="K22" s="47"/>
      <c r="L22" s="180"/>
      <c r="M22" s="181"/>
      <c r="N22" s="283"/>
      <c r="O22" s="228">
        <f>'[9]YTD PROGRAM SUMMARY'!D100</f>
        <v>0</v>
      </c>
      <c r="P22" s="213">
        <f>'[9]YTD PROGRAM SUMMARY'!E100</f>
        <v>29.589625073325458</v>
      </c>
      <c r="Q22" s="213">
        <f>'[9]YTD PROGRAM SUMMARY'!F100</f>
        <v>251.62472836844682</v>
      </c>
      <c r="R22" s="213">
        <f>'[9]YTD PROGRAM SUMMARY'!G100</f>
        <v>1186.1463606465541</v>
      </c>
      <c r="S22" s="213">
        <f>'[9]YTD PROGRAM SUMMARY'!H100</f>
        <v>7562.2145510803775</v>
      </c>
      <c r="T22" s="213">
        <f>'[9]YTD PROGRAM SUMMARY'!I100</f>
        <v>8035.3024838408182</v>
      </c>
      <c r="U22" s="213">
        <f>'[9]YTD PROGRAM SUMMARY'!J100</f>
        <v>8268.2466918908794</v>
      </c>
      <c r="V22" s="213">
        <f>'[9]YTD PROGRAM SUMMARY'!K100</f>
        <v>3803.9178336102918</v>
      </c>
      <c r="W22" s="213">
        <f>'[9]YTD PROGRAM SUMMARY'!L100</f>
        <v>286.23907011859137</v>
      </c>
      <c r="X22" s="213">
        <f>'[9]YTD PROGRAM SUMMARY'!M100</f>
        <v>82.022601012827565</v>
      </c>
      <c r="Y22" s="213">
        <f>'[9]YTD PROGRAM SUMMARY'!N100</f>
        <v>47.529879041188615</v>
      </c>
      <c r="Z22" s="213">
        <f>'[9]YTD PROGRAM SUMMARY'!O100</f>
        <v>68.254185845583848</v>
      </c>
      <c r="AA22" s="29"/>
      <c r="AB22" s="29"/>
      <c r="AC22" s="82"/>
      <c r="AD22" s="286"/>
      <c r="AE22" s="30"/>
      <c r="AF22" s="30"/>
      <c r="AG22" s="30"/>
      <c r="AH22" s="53">
        <f t="shared" si="7"/>
        <v>29621.088010528885</v>
      </c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</row>
    <row r="23" spans="1:127" s="16" customFormat="1" x14ac:dyDescent="0.25">
      <c r="A23" s="34" t="s">
        <v>6</v>
      </c>
      <c r="B23" s="256"/>
      <c r="C23" s="10"/>
      <c r="D23" s="10"/>
      <c r="E23" s="10"/>
      <c r="F23" s="10"/>
      <c r="G23" s="10"/>
      <c r="H23" s="10"/>
      <c r="I23" s="10"/>
      <c r="J23" s="10"/>
      <c r="K23" s="48"/>
      <c r="L23" s="183"/>
      <c r="M23" s="184"/>
      <c r="N23" s="284"/>
      <c r="O23" s="231">
        <f>'[9]YTD PROGRAM SUMMARY'!D109</f>
        <v>1894.3346268436205</v>
      </c>
      <c r="P23" s="232">
        <f>'[9]YTD PROGRAM SUMMARY'!E109</f>
        <v>4507.0350836004236</v>
      </c>
      <c r="Q23" s="232">
        <f>'[9]YTD PROGRAM SUMMARY'!F109</f>
        <v>3677.1167133081267</v>
      </c>
      <c r="R23" s="232">
        <f>'[9]YTD PROGRAM SUMMARY'!G109</f>
        <v>7275.2879451606132</v>
      </c>
      <c r="S23" s="232">
        <f>'[9]YTD PROGRAM SUMMARY'!H109</f>
        <v>35723.156501146557</v>
      </c>
      <c r="T23" s="232">
        <f>'[9]YTD PROGRAM SUMMARY'!I109</f>
        <v>62379.621585320521</v>
      </c>
      <c r="U23" s="232">
        <f>'[9]YTD PROGRAM SUMMARY'!J109</f>
        <v>63894.886757448148</v>
      </c>
      <c r="V23" s="232">
        <f>'[9]YTD PROGRAM SUMMARY'!K109</f>
        <v>53995.491846654913</v>
      </c>
      <c r="W23" s="232">
        <f>'[9]YTD PROGRAM SUMMARY'!L109</f>
        <v>33047.809958399594</v>
      </c>
      <c r="X23" s="232">
        <f>'[9]YTD PROGRAM SUMMARY'!M109</f>
        <v>46375.298151206473</v>
      </c>
      <c r="Y23" s="232">
        <f>'[9]YTD PROGRAM SUMMARY'!N109</f>
        <v>82924.770255622658</v>
      </c>
      <c r="Z23" s="232">
        <f>'[9]YTD PROGRAM SUMMARY'!O109</f>
        <v>95587.809666219982</v>
      </c>
      <c r="AA23" s="29"/>
      <c r="AB23" s="29"/>
      <c r="AC23" s="82" t="s">
        <v>76</v>
      </c>
      <c r="AD23" s="162">
        <f>AA9+AA17+AA25</f>
        <v>5795120.0170080345</v>
      </c>
      <c r="AE23" s="30"/>
      <c r="AF23" s="30"/>
      <c r="AG23" s="30"/>
      <c r="AH23" s="54">
        <f t="shared" si="7"/>
        <v>491282.61909093161</v>
      </c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</row>
    <row r="24" spans="1:127" s="16" customFormat="1" ht="15.75" thickBot="1" x14ac:dyDescent="0.3">
      <c r="A24" s="26"/>
      <c r="B24" s="78">
        <f t="shared" ref="B24:Z24" si="8">B17-SUM(B18:B23)</f>
        <v>0</v>
      </c>
      <c r="C24" s="37">
        <f t="shared" ref="C24:J24" si="9">C17-SUM(C18:C23)</f>
        <v>0</v>
      </c>
      <c r="D24" s="37">
        <f t="shared" ref="D24:E24" si="10">D17-SUM(D18:D23)</f>
        <v>0</v>
      </c>
      <c r="E24" s="37">
        <f t="shared" si="10"/>
        <v>0</v>
      </c>
      <c r="F24" s="37">
        <f t="shared" si="9"/>
        <v>0</v>
      </c>
      <c r="G24" s="37">
        <f t="shared" si="9"/>
        <v>0</v>
      </c>
      <c r="H24" s="37">
        <f t="shared" ref="H24" si="11">H17-SUM(H18:H23)</f>
        <v>0</v>
      </c>
      <c r="I24" s="37">
        <f t="shared" ref="I24:K24" si="12">I17-SUM(I18:I23)</f>
        <v>0</v>
      </c>
      <c r="J24" s="37">
        <f t="shared" si="9"/>
        <v>0</v>
      </c>
      <c r="K24" s="49">
        <f t="shared" si="12"/>
        <v>0</v>
      </c>
      <c r="L24" s="38">
        <f t="shared" si="8"/>
        <v>0</v>
      </c>
      <c r="M24" s="37">
        <f t="shared" si="8"/>
        <v>0</v>
      </c>
      <c r="N24" s="73">
        <f t="shared" si="8"/>
        <v>0</v>
      </c>
      <c r="O24" s="38">
        <f t="shared" si="8"/>
        <v>0</v>
      </c>
      <c r="P24" s="37">
        <f t="shared" si="8"/>
        <v>0</v>
      </c>
      <c r="Q24" s="37">
        <f t="shared" si="8"/>
        <v>0</v>
      </c>
      <c r="R24" s="37">
        <f t="shared" si="8"/>
        <v>0</v>
      </c>
      <c r="S24" s="37">
        <f t="shared" si="8"/>
        <v>0</v>
      </c>
      <c r="T24" s="37">
        <f t="shared" si="8"/>
        <v>0</v>
      </c>
      <c r="U24" s="37">
        <f t="shared" si="8"/>
        <v>0</v>
      </c>
      <c r="V24" s="37">
        <f t="shared" si="8"/>
        <v>0</v>
      </c>
      <c r="W24" s="37">
        <f t="shared" si="8"/>
        <v>0</v>
      </c>
      <c r="X24" s="37">
        <f t="shared" si="8"/>
        <v>0</v>
      </c>
      <c r="Y24" s="37">
        <f t="shared" si="8"/>
        <v>0</v>
      </c>
      <c r="Z24" s="37">
        <f t="shared" si="8"/>
        <v>0</v>
      </c>
      <c r="AA24" s="5" t="s">
        <v>1</v>
      </c>
      <c r="AB24" s="29"/>
      <c r="AC24" s="82"/>
      <c r="AD24" s="162"/>
      <c r="AE24" s="30"/>
      <c r="AF24" s="30"/>
      <c r="AG24" s="30"/>
      <c r="AH24" s="24">
        <f>AH17-SUM(AH18:AH23)</f>
        <v>0</v>
      </c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</row>
    <row r="25" spans="1:127" s="9" customFormat="1" ht="14.45" customHeight="1" x14ac:dyDescent="0.25">
      <c r="A25" s="25" t="s">
        <v>60</v>
      </c>
      <c r="B25" s="67"/>
      <c r="C25" s="23"/>
      <c r="D25" s="23"/>
      <c r="E25" s="23"/>
      <c r="F25" s="23"/>
      <c r="G25" s="23"/>
      <c r="H25" s="23"/>
      <c r="I25" s="23"/>
      <c r="J25" s="23"/>
      <c r="K25" s="47"/>
      <c r="L25" s="180"/>
      <c r="M25" s="181"/>
      <c r="N25" s="182"/>
      <c r="O25" s="180"/>
      <c r="P25" s="181"/>
      <c r="Q25" s="181"/>
      <c r="R25" s="181"/>
      <c r="S25" s="181"/>
      <c r="T25" s="181"/>
      <c r="U25" s="181"/>
      <c r="V25" s="181"/>
      <c r="W25" s="181"/>
      <c r="X25" s="181"/>
      <c r="Y25" s="215"/>
      <c r="Z25" s="213"/>
      <c r="AA25" s="80">
        <f>SUM(B25:Z25)</f>
        <v>0</v>
      </c>
      <c r="AB25" s="29"/>
      <c r="AC25" s="82" t="s">
        <v>16</v>
      </c>
      <c r="AD25" s="287">
        <f>AD23-AD21</f>
        <v>0</v>
      </c>
      <c r="AE25" s="30"/>
      <c r="AF25" s="30"/>
      <c r="AG25" s="313" t="s">
        <v>79</v>
      </c>
      <c r="AH25" s="52">
        <f>SUM(O25:Z25)</f>
        <v>0</v>
      </c>
      <c r="AI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</row>
    <row r="26" spans="1:127" s="16" customFormat="1" ht="15.75" thickBot="1" x14ac:dyDescent="0.3">
      <c r="A26" s="22" t="s">
        <v>9</v>
      </c>
      <c r="B26" s="67"/>
      <c r="C26" s="23"/>
      <c r="D26" s="23"/>
      <c r="E26" s="23"/>
      <c r="F26" s="23"/>
      <c r="G26" s="23"/>
      <c r="H26" s="23"/>
      <c r="I26" s="23"/>
      <c r="J26" s="23"/>
      <c r="K26" s="47"/>
      <c r="L26" s="180"/>
      <c r="M26" s="181"/>
      <c r="N26" s="182"/>
      <c r="O26" s="180"/>
      <c r="P26" s="181"/>
      <c r="Q26" s="181"/>
      <c r="R26" s="181"/>
      <c r="S26" s="181"/>
      <c r="T26" s="181"/>
      <c r="U26" s="181"/>
      <c r="V26" s="181"/>
      <c r="W26" s="181"/>
      <c r="X26" s="181"/>
      <c r="Y26" s="215"/>
      <c r="Z26" s="213"/>
      <c r="AA26" s="29"/>
      <c r="AB26" s="29"/>
      <c r="AC26" s="84"/>
      <c r="AD26" s="207">
        <f>AD21-AA33</f>
        <v>0</v>
      </c>
      <c r="AE26" s="30"/>
      <c r="AF26" s="30"/>
      <c r="AG26" s="313"/>
      <c r="AH26" s="53">
        <f t="shared" ref="AH26:AH31" si="13">SUM(O26:Z26)</f>
        <v>0</v>
      </c>
      <c r="AI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</row>
    <row r="27" spans="1:127" s="16" customFormat="1" x14ac:dyDescent="0.25">
      <c r="A27" s="22" t="s">
        <v>10</v>
      </c>
      <c r="B27" s="67"/>
      <c r="C27" s="23"/>
      <c r="D27" s="23"/>
      <c r="E27" s="23"/>
      <c r="F27" s="23"/>
      <c r="G27" s="23"/>
      <c r="H27" s="23"/>
      <c r="I27" s="23"/>
      <c r="J27" s="23"/>
      <c r="K27" s="47"/>
      <c r="L27" s="180"/>
      <c r="M27" s="181"/>
      <c r="N27" s="182"/>
      <c r="O27" s="180"/>
      <c r="P27" s="181"/>
      <c r="Q27" s="181"/>
      <c r="R27" s="181"/>
      <c r="S27" s="181"/>
      <c r="T27" s="181"/>
      <c r="U27" s="181"/>
      <c r="V27" s="181"/>
      <c r="W27" s="181"/>
      <c r="X27" s="181"/>
      <c r="Y27" s="215"/>
      <c r="Z27" s="213"/>
      <c r="AA27" s="29"/>
      <c r="AB27" s="29"/>
      <c r="AC27" s="80"/>
      <c r="AD27" s="80"/>
      <c r="AE27" s="30"/>
      <c r="AF27" s="30"/>
      <c r="AG27" s="30"/>
      <c r="AH27" s="53">
        <f t="shared" si="13"/>
        <v>0</v>
      </c>
      <c r="AI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</row>
    <row r="28" spans="1:127" s="16" customFormat="1" x14ac:dyDescent="0.25">
      <c r="A28" s="22" t="s">
        <v>11</v>
      </c>
      <c r="B28" s="67"/>
      <c r="C28" s="23"/>
      <c r="D28" s="23"/>
      <c r="E28" s="23"/>
      <c r="F28" s="23"/>
      <c r="G28" s="23"/>
      <c r="H28" s="23"/>
      <c r="I28" s="23"/>
      <c r="J28" s="23"/>
      <c r="K28" s="47"/>
      <c r="L28" s="180"/>
      <c r="M28" s="181"/>
      <c r="N28" s="182"/>
      <c r="O28" s="180"/>
      <c r="P28" s="181"/>
      <c r="Q28" s="181"/>
      <c r="R28" s="181"/>
      <c r="S28" s="181"/>
      <c r="T28" s="181"/>
      <c r="U28" s="181"/>
      <c r="V28" s="181"/>
      <c r="W28" s="181"/>
      <c r="X28" s="181"/>
      <c r="Y28" s="215"/>
      <c r="Z28" s="213"/>
      <c r="AA28" s="29"/>
      <c r="AB28" s="29"/>
      <c r="AC28" s="30"/>
      <c r="AD28" s="30"/>
      <c r="AE28" s="30"/>
      <c r="AF28" s="30"/>
      <c r="AG28" s="30"/>
      <c r="AH28" s="53">
        <f t="shared" si="13"/>
        <v>0</v>
      </c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</row>
    <row r="29" spans="1:127" s="16" customFormat="1" x14ac:dyDescent="0.25">
      <c r="A29" s="22" t="s">
        <v>12</v>
      </c>
      <c r="B29" s="67"/>
      <c r="C29" s="23"/>
      <c r="D29" s="23"/>
      <c r="E29" s="23"/>
      <c r="F29" s="23"/>
      <c r="G29" s="23"/>
      <c r="H29" s="23"/>
      <c r="I29" s="23"/>
      <c r="J29" s="23"/>
      <c r="K29" s="47"/>
      <c r="L29" s="180"/>
      <c r="M29" s="181"/>
      <c r="N29" s="182"/>
      <c r="O29" s="180"/>
      <c r="P29" s="181"/>
      <c r="Q29" s="181"/>
      <c r="R29" s="181"/>
      <c r="S29" s="181"/>
      <c r="T29" s="181"/>
      <c r="U29" s="181"/>
      <c r="V29" s="181"/>
      <c r="W29" s="181"/>
      <c r="X29" s="181"/>
      <c r="Y29" s="215"/>
      <c r="Z29" s="213"/>
      <c r="AA29" s="29"/>
      <c r="AB29" s="29"/>
      <c r="AC29" s="30"/>
      <c r="AD29" s="30"/>
      <c r="AE29" s="30"/>
      <c r="AF29" s="30"/>
      <c r="AG29" s="30"/>
      <c r="AH29" s="53">
        <f t="shared" si="13"/>
        <v>0</v>
      </c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</row>
    <row r="30" spans="1:127" s="16" customFormat="1" x14ac:dyDescent="0.25">
      <c r="A30" s="22" t="s">
        <v>13</v>
      </c>
      <c r="B30" s="67"/>
      <c r="C30" s="23"/>
      <c r="D30" s="23"/>
      <c r="E30" s="23"/>
      <c r="F30" s="23"/>
      <c r="G30" s="23"/>
      <c r="H30" s="23"/>
      <c r="I30" s="23"/>
      <c r="J30" s="23"/>
      <c r="K30" s="47"/>
      <c r="L30" s="180"/>
      <c r="M30" s="181"/>
      <c r="N30" s="182"/>
      <c r="O30" s="180"/>
      <c r="P30" s="181"/>
      <c r="Q30" s="181"/>
      <c r="R30" s="181"/>
      <c r="S30" s="181"/>
      <c r="T30" s="181"/>
      <c r="U30" s="181"/>
      <c r="V30" s="181"/>
      <c r="W30" s="181"/>
      <c r="X30" s="181"/>
      <c r="Y30" s="215"/>
      <c r="Z30" s="213"/>
      <c r="AA30" s="29"/>
      <c r="AB30" s="29"/>
      <c r="AC30" s="30"/>
      <c r="AD30" s="30"/>
      <c r="AE30" s="30"/>
      <c r="AF30" s="30"/>
      <c r="AG30" s="30"/>
      <c r="AH30" s="53">
        <f t="shared" si="13"/>
        <v>0</v>
      </c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</row>
    <row r="31" spans="1:127" s="16" customFormat="1" x14ac:dyDescent="0.25">
      <c r="A31" s="34" t="s">
        <v>6</v>
      </c>
      <c r="B31" s="256"/>
      <c r="C31" s="10"/>
      <c r="D31" s="10"/>
      <c r="E31" s="10"/>
      <c r="F31" s="10"/>
      <c r="G31" s="10"/>
      <c r="H31" s="10"/>
      <c r="I31" s="10"/>
      <c r="J31" s="10"/>
      <c r="K31" s="48"/>
      <c r="L31" s="183"/>
      <c r="M31" s="184"/>
      <c r="N31" s="185"/>
      <c r="O31" s="183"/>
      <c r="P31" s="184"/>
      <c r="Q31" s="184"/>
      <c r="R31" s="184"/>
      <c r="S31" s="184"/>
      <c r="T31" s="184"/>
      <c r="U31" s="184"/>
      <c r="V31" s="184"/>
      <c r="W31" s="184"/>
      <c r="X31" s="184"/>
      <c r="Y31" s="134"/>
      <c r="Z31" s="232"/>
      <c r="AA31" s="29"/>
      <c r="AB31" s="29"/>
      <c r="AC31"/>
      <c r="AD31"/>
      <c r="AE31" s="30"/>
      <c r="AF31" s="30"/>
      <c r="AG31" s="30"/>
      <c r="AH31" s="54">
        <f t="shared" si="13"/>
        <v>0</v>
      </c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</row>
    <row r="32" spans="1:127" s="16" customFormat="1" ht="15.75" thickBot="1" x14ac:dyDescent="0.3">
      <c r="A32" s="26"/>
      <c r="B32" s="78">
        <f t="shared" ref="B32:Z32" si="14">B25-SUM(B26:B31)</f>
        <v>0</v>
      </c>
      <c r="C32" s="37">
        <f t="shared" ref="C32:J32" si="15">C25-SUM(C26:C31)</f>
        <v>0</v>
      </c>
      <c r="D32" s="37">
        <f t="shared" ref="D32:E32" si="16">D25-SUM(D26:D31)</f>
        <v>0</v>
      </c>
      <c r="E32" s="37">
        <f t="shared" si="16"/>
        <v>0</v>
      </c>
      <c r="F32" s="37">
        <f t="shared" si="15"/>
        <v>0</v>
      </c>
      <c r="G32" s="37">
        <f t="shared" si="15"/>
        <v>0</v>
      </c>
      <c r="H32" s="37">
        <f t="shared" ref="H32" si="17">H25-SUM(H26:H31)</f>
        <v>0</v>
      </c>
      <c r="I32" s="37">
        <f t="shared" ref="I32:K32" si="18">I25-SUM(I26:I31)</f>
        <v>0</v>
      </c>
      <c r="J32" s="37">
        <f t="shared" si="15"/>
        <v>0</v>
      </c>
      <c r="K32" s="49">
        <f t="shared" si="18"/>
        <v>0</v>
      </c>
      <c r="L32" s="38">
        <f t="shared" si="14"/>
        <v>0</v>
      </c>
      <c r="M32" s="37">
        <f t="shared" si="14"/>
        <v>0</v>
      </c>
      <c r="N32" s="73">
        <f t="shared" si="14"/>
        <v>0</v>
      </c>
      <c r="O32" s="38">
        <f t="shared" si="14"/>
        <v>0</v>
      </c>
      <c r="P32" s="37">
        <f t="shared" si="14"/>
        <v>0</v>
      </c>
      <c r="Q32" s="37">
        <f t="shared" si="14"/>
        <v>0</v>
      </c>
      <c r="R32" s="37">
        <f t="shared" si="14"/>
        <v>0</v>
      </c>
      <c r="S32" s="37">
        <f t="shared" si="14"/>
        <v>0</v>
      </c>
      <c r="T32" s="37">
        <f t="shared" si="14"/>
        <v>0</v>
      </c>
      <c r="U32" s="37">
        <f t="shared" si="14"/>
        <v>0</v>
      </c>
      <c r="V32" s="37">
        <f t="shared" si="14"/>
        <v>0</v>
      </c>
      <c r="W32" s="37">
        <f t="shared" si="14"/>
        <v>0</v>
      </c>
      <c r="X32" s="37">
        <f t="shared" si="14"/>
        <v>0</v>
      </c>
      <c r="Y32" s="37">
        <f t="shared" si="14"/>
        <v>0</v>
      </c>
      <c r="Z32" s="37">
        <f t="shared" si="14"/>
        <v>0</v>
      </c>
      <c r="AA32" s="5" t="s">
        <v>1</v>
      </c>
      <c r="AB32" s="29"/>
      <c r="AC32"/>
      <c r="AD32"/>
      <c r="AE32" s="30"/>
      <c r="AF32" s="30"/>
      <c r="AG32" s="30"/>
      <c r="AH32" s="24">
        <f>AH25-SUM(AH26:AH31)</f>
        <v>0</v>
      </c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</row>
    <row r="33" spans="1:127" s="9" customFormat="1" ht="15.75" thickBot="1" x14ac:dyDescent="0.3">
      <c r="A33" s="94" t="s">
        <v>19</v>
      </c>
      <c r="B33" s="264">
        <f>B9+B17+B25</f>
        <v>0</v>
      </c>
      <c r="C33" s="144">
        <f t="shared" ref="C33:Z33" si="19">C9+C17+C25</f>
        <v>1642.4529393774922</v>
      </c>
      <c r="D33" s="144">
        <f t="shared" si="19"/>
        <v>3927.9112676267696</v>
      </c>
      <c r="E33" s="144">
        <f t="shared" si="19"/>
        <v>5672.7844165525421</v>
      </c>
      <c r="F33" s="144">
        <f t="shared" si="19"/>
        <v>16395.098941836153</v>
      </c>
      <c r="G33" s="144">
        <f t="shared" si="19"/>
        <v>111461.24053309567</v>
      </c>
      <c r="H33" s="144">
        <f t="shared" si="19"/>
        <v>207697.35369397837</v>
      </c>
      <c r="I33" s="144">
        <f t="shared" si="19"/>
        <v>260162.4755172873</v>
      </c>
      <c r="J33" s="144">
        <f t="shared" si="19"/>
        <v>172388.44270859583</v>
      </c>
      <c r="K33" s="145">
        <f t="shared" si="19"/>
        <v>70717.533839102936</v>
      </c>
      <c r="L33" s="143">
        <f t="shared" si="19"/>
        <v>97722.955743977378</v>
      </c>
      <c r="M33" s="144">
        <f t="shared" si="19"/>
        <v>167638.87454110701</v>
      </c>
      <c r="N33" s="146">
        <f t="shared" si="19"/>
        <v>194483.86028068533</v>
      </c>
      <c r="O33" s="143">
        <f t="shared" si="19"/>
        <v>166761.17770868714</v>
      </c>
      <c r="P33" s="144">
        <f t="shared" si="19"/>
        <v>158224.25455942081</v>
      </c>
      <c r="Q33" s="144">
        <f t="shared" si="19"/>
        <v>117868.13817691414</v>
      </c>
      <c r="R33" s="144">
        <f t="shared" si="19"/>
        <v>155122.20803290367</v>
      </c>
      <c r="S33" s="144">
        <f t="shared" si="19"/>
        <v>569791.87118691648</v>
      </c>
      <c r="T33" s="144">
        <f t="shared" si="19"/>
        <v>782735.73157119134</v>
      </c>
      <c r="U33" s="144">
        <f t="shared" si="19"/>
        <v>821653.41222384665</v>
      </c>
      <c r="V33" s="144">
        <f t="shared" si="19"/>
        <v>494908.7916075234</v>
      </c>
      <c r="W33" s="144">
        <f t="shared" si="19"/>
        <v>196054.55301880068</v>
      </c>
      <c r="X33" s="144">
        <f t="shared" si="19"/>
        <v>247813.11544398795</v>
      </c>
      <c r="Y33" s="144">
        <f t="shared" si="19"/>
        <v>370955.98453717364</v>
      </c>
      <c r="Z33" s="144">
        <f t="shared" si="19"/>
        <v>403319.79451744561</v>
      </c>
      <c r="AA33" s="80">
        <f>SUM(B33:Z33)</f>
        <v>5795120.0170080345</v>
      </c>
      <c r="AB33" s="29"/>
      <c r="AC33"/>
      <c r="AD33"/>
      <c r="AE33" s="30"/>
      <c r="AF33" s="30"/>
      <c r="AG33" s="30"/>
      <c r="AH33" s="70">
        <f>SUM(O33:Z33)</f>
        <v>4485209.0325848116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</row>
    <row r="34" spans="1:127" s="16" customFormat="1" ht="15.75" thickTop="1" x14ac:dyDescent="0.25">
      <c r="A34" s="95" t="s">
        <v>9</v>
      </c>
      <c r="B34" s="265">
        <f t="shared" ref="B34:Z34" si="20">B10+B18+B26</f>
        <v>0</v>
      </c>
      <c r="C34" s="147">
        <f t="shared" si="20"/>
        <v>27.8734432963311</v>
      </c>
      <c r="D34" s="147">
        <f t="shared" si="20"/>
        <v>197.68895798394215</v>
      </c>
      <c r="E34" s="147">
        <f t="shared" si="20"/>
        <v>358.30084206120182</v>
      </c>
      <c r="F34" s="147">
        <f t="shared" si="20"/>
        <v>551.02860905111629</v>
      </c>
      <c r="G34" s="147">
        <f t="shared" si="20"/>
        <v>2858.4774170066089</v>
      </c>
      <c r="H34" s="147">
        <f t="shared" si="20"/>
        <v>4562.5924256974631</v>
      </c>
      <c r="I34" s="147">
        <f t="shared" si="20"/>
        <v>5562.2645719262364</v>
      </c>
      <c r="J34" s="147">
        <f t="shared" si="20"/>
        <v>4332.0722462222438</v>
      </c>
      <c r="K34" s="149">
        <f t="shared" si="20"/>
        <v>2039.8240546018969</v>
      </c>
      <c r="L34" s="148">
        <f t="shared" si="20"/>
        <v>3994.3045199955754</v>
      </c>
      <c r="M34" s="147">
        <f t="shared" si="20"/>
        <v>7437.6605178084783</v>
      </c>
      <c r="N34" s="150">
        <f t="shared" si="20"/>
        <v>8054.300143982603</v>
      </c>
      <c r="O34" s="148">
        <f t="shared" si="20"/>
        <v>6898.5739307366321</v>
      </c>
      <c r="P34" s="147">
        <f t="shared" si="20"/>
        <v>6285.9398088275402</v>
      </c>
      <c r="Q34" s="147">
        <f t="shared" si="20"/>
        <v>4328.8809376385116</v>
      </c>
      <c r="R34" s="147">
        <f t="shared" si="20"/>
        <v>4884.4726313960336</v>
      </c>
      <c r="S34" s="147">
        <f t="shared" si="20"/>
        <v>19320.234219019891</v>
      </c>
      <c r="T34" s="147">
        <f t="shared" si="20"/>
        <v>26232.840583180376</v>
      </c>
      <c r="U34" s="147">
        <f t="shared" si="20"/>
        <v>27029.17648286523</v>
      </c>
      <c r="V34" s="147">
        <f t="shared" si="20"/>
        <v>17399.177765030763</v>
      </c>
      <c r="W34" s="147">
        <f t="shared" si="20"/>
        <v>6878.3168546268207</v>
      </c>
      <c r="X34" s="147">
        <f t="shared" si="20"/>
        <v>11766.742334713777</v>
      </c>
      <c r="Y34" s="147">
        <f t="shared" si="20"/>
        <v>19848.516914712272</v>
      </c>
      <c r="Z34" s="151">
        <f t="shared" si="20"/>
        <v>20750.697077674315</v>
      </c>
      <c r="AA34" s="29"/>
      <c r="AB34" s="29"/>
      <c r="AC34"/>
      <c r="AD34"/>
      <c r="AE34" s="30"/>
      <c r="AF34" s="30"/>
      <c r="AG34" s="30"/>
      <c r="AH34" s="54">
        <f t="shared" ref="AH34:AH39" si="21">SUM(O34:Z34)</f>
        <v>171623.56954042218</v>
      </c>
      <c r="AI34" s="69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</row>
    <row r="35" spans="1:127" s="16" customFormat="1" x14ac:dyDescent="0.25">
      <c r="A35" s="95" t="s">
        <v>10</v>
      </c>
      <c r="B35" s="266">
        <f t="shared" ref="B35:Z35" si="22">B11+B19+B27</f>
        <v>0</v>
      </c>
      <c r="C35" s="152">
        <f t="shared" si="22"/>
        <v>0</v>
      </c>
      <c r="D35" s="152">
        <f t="shared" si="22"/>
        <v>306.82929138314881</v>
      </c>
      <c r="E35" s="152">
        <f t="shared" si="22"/>
        <v>761.58157540372122</v>
      </c>
      <c r="F35" s="152">
        <f t="shared" si="22"/>
        <v>1005.4917004046652</v>
      </c>
      <c r="G35" s="152">
        <f t="shared" si="22"/>
        <v>2484.9165702390446</v>
      </c>
      <c r="H35" s="152">
        <f t="shared" si="22"/>
        <v>5871.4477727179737</v>
      </c>
      <c r="I35" s="152">
        <f t="shared" si="22"/>
        <v>8533.4741431224447</v>
      </c>
      <c r="J35" s="152">
        <f t="shared" si="22"/>
        <v>7993.9431687553297</v>
      </c>
      <c r="K35" s="154">
        <f t="shared" si="22"/>
        <v>4354.0753957595371</v>
      </c>
      <c r="L35" s="153">
        <f t="shared" si="22"/>
        <v>3911.076705886353</v>
      </c>
      <c r="M35" s="152">
        <f t="shared" si="22"/>
        <v>5862.8802151714272</v>
      </c>
      <c r="N35" s="155">
        <f t="shared" si="22"/>
        <v>6638.9652983291253</v>
      </c>
      <c r="O35" s="153">
        <f t="shared" si="22"/>
        <v>5784.0986166086859</v>
      </c>
      <c r="P35" s="152">
        <f t="shared" si="22"/>
        <v>6516.669787467662</v>
      </c>
      <c r="Q35" s="152">
        <f t="shared" si="22"/>
        <v>6418.0555390768577</v>
      </c>
      <c r="R35" s="152">
        <f t="shared" si="22"/>
        <v>9128.315249967156</v>
      </c>
      <c r="S35" s="152">
        <f t="shared" si="22"/>
        <v>26024.754541640326</v>
      </c>
      <c r="T35" s="152">
        <f t="shared" si="22"/>
        <v>35084.704622993304</v>
      </c>
      <c r="U35" s="152">
        <f t="shared" si="22"/>
        <v>36958.459685963848</v>
      </c>
      <c r="V35" s="152">
        <f t="shared" si="22"/>
        <v>22795.754206656435</v>
      </c>
      <c r="W35" s="152">
        <f t="shared" si="22"/>
        <v>9813.1082480616133</v>
      </c>
      <c r="X35" s="152">
        <f t="shared" si="22"/>
        <v>11052.094287629323</v>
      </c>
      <c r="Y35" s="152">
        <f t="shared" si="22"/>
        <v>14742.068323202948</v>
      </c>
      <c r="Z35" s="156">
        <f t="shared" si="22"/>
        <v>15420.644280803088</v>
      </c>
      <c r="AA35" s="29"/>
      <c r="AB35" s="29"/>
      <c r="AC35"/>
      <c r="AD35"/>
      <c r="AE35" s="30"/>
      <c r="AF35" s="30"/>
      <c r="AG35" s="30"/>
      <c r="AH35" s="53">
        <f t="shared" si="21"/>
        <v>199738.72739007129</v>
      </c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</row>
    <row r="36" spans="1:127" s="16" customFormat="1" x14ac:dyDescent="0.25">
      <c r="A36" s="95" t="s">
        <v>11</v>
      </c>
      <c r="B36" s="266">
        <f t="shared" ref="B36:Z36" si="23">B12+B20+B28</f>
        <v>0</v>
      </c>
      <c r="C36" s="152">
        <f t="shared" si="23"/>
        <v>0</v>
      </c>
      <c r="D36" s="152">
        <f t="shared" si="23"/>
        <v>237.50977800082751</v>
      </c>
      <c r="E36" s="152">
        <f t="shared" si="23"/>
        <v>527.90286607490452</v>
      </c>
      <c r="F36" s="152">
        <f t="shared" si="23"/>
        <v>4137.3079543120712</v>
      </c>
      <c r="G36" s="152">
        <f t="shared" si="23"/>
        <v>41232.869389268999</v>
      </c>
      <c r="H36" s="152">
        <f t="shared" si="23"/>
        <v>75913.703151223133</v>
      </c>
      <c r="I36" s="152">
        <f t="shared" si="23"/>
        <v>101931.18073057706</v>
      </c>
      <c r="J36" s="152">
        <f t="shared" si="23"/>
        <v>64777.737372054107</v>
      </c>
      <c r="K36" s="154">
        <f t="shared" si="23"/>
        <v>20834.429945707147</v>
      </c>
      <c r="L36" s="153">
        <f t="shared" si="23"/>
        <v>25594.2307801938</v>
      </c>
      <c r="M36" s="152">
        <f t="shared" si="23"/>
        <v>39083.653458214663</v>
      </c>
      <c r="N36" s="155">
        <f t="shared" si="23"/>
        <v>46197.071315560381</v>
      </c>
      <c r="O36" s="153">
        <f t="shared" si="23"/>
        <v>41270.842553088885</v>
      </c>
      <c r="P36" s="152">
        <f t="shared" si="23"/>
        <v>41343.226740611855</v>
      </c>
      <c r="Q36" s="152">
        <f t="shared" si="23"/>
        <v>34936.056788060494</v>
      </c>
      <c r="R36" s="152">
        <f t="shared" si="23"/>
        <v>55924.191604050691</v>
      </c>
      <c r="S36" s="152">
        <f t="shared" si="23"/>
        <v>251975.45929117085</v>
      </c>
      <c r="T36" s="152">
        <f t="shared" si="23"/>
        <v>340117.28277124104</v>
      </c>
      <c r="U36" s="152">
        <f t="shared" si="23"/>
        <v>370451.2965010847</v>
      </c>
      <c r="V36" s="152">
        <f t="shared" si="23"/>
        <v>206827.78961288644</v>
      </c>
      <c r="W36" s="152">
        <f t="shared" si="23"/>
        <v>62585.315185021391</v>
      </c>
      <c r="X36" s="152">
        <f t="shared" si="23"/>
        <v>72325.314248200288</v>
      </c>
      <c r="Y36" s="152">
        <f t="shared" si="23"/>
        <v>98274.886822762899</v>
      </c>
      <c r="Z36" s="156">
        <f t="shared" si="23"/>
        <v>107304.1613504804</v>
      </c>
      <c r="AA36" s="29"/>
      <c r="AB36" s="29"/>
      <c r="AC36"/>
      <c r="AD36"/>
      <c r="AE36" s="30"/>
      <c r="AF36" s="30"/>
      <c r="AG36" s="30"/>
      <c r="AH36" s="53">
        <f t="shared" si="21"/>
        <v>1683335.82346866</v>
      </c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</row>
    <row r="37" spans="1:127" s="16" customFormat="1" x14ac:dyDescent="0.25">
      <c r="A37" s="95" t="s">
        <v>12</v>
      </c>
      <c r="B37" s="266">
        <f t="shared" ref="B37:Z37" si="24">B13+B21+B29</f>
        <v>0</v>
      </c>
      <c r="C37" s="152">
        <f t="shared" si="24"/>
        <v>0</v>
      </c>
      <c r="D37" s="152">
        <f t="shared" si="24"/>
        <v>655.42233136807556</v>
      </c>
      <c r="E37" s="152">
        <f t="shared" si="24"/>
        <v>1386.4318308733145</v>
      </c>
      <c r="F37" s="152">
        <f t="shared" si="24"/>
        <v>2039.8215088849356</v>
      </c>
      <c r="G37" s="152">
        <f t="shared" si="24"/>
        <v>9113.6558563103736</v>
      </c>
      <c r="H37" s="152">
        <f t="shared" si="24"/>
        <v>28228.754723310347</v>
      </c>
      <c r="I37" s="152">
        <f t="shared" si="24"/>
        <v>44367.065552849061</v>
      </c>
      <c r="J37" s="152">
        <f t="shared" si="24"/>
        <v>23212.985212084124</v>
      </c>
      <c r="K37" s="154">
        <f t="shared" si="24"/>
        <v>8126.1472291598329</v>
      </c>
      <c r="L37" s="153">
        <f t="shared" si="24"/>
        <v>10903.799918133282</v>
      </c>
      <c r="M37" s="152">
        <f t="shared" si="24"/>
        <v>18552.951612516048</v>
      </c>
      <c r="N37" s="155">
        <f t="shared" si="24"/>
        <v>23129.652251322103</v>
      </c>
      <c r="O37" s="153">
        <f t="shared" si="24"/>
        <v>19818.416366749992</v>
      </c>
      <c r="P37" s="152">
        <f t="shared" si="24"/>
        <v>19098.106455181052</v>
      </c>
      <c r="Q37" s="152">
        <f t="shared" si="24"/>
        <v>15484.878946312954</v>
      </c>
      <c r="R37" s="152">
        <f t="shared" si="24"/>
        <v>21450.070787791698</v>
      </c>
      <c r="S37" s="152">
        <f t="shared" si="24"/>
        <v>85320.092812888659</v>
      </c>
      <c r="T37" s="152">
        <f t="shared" si="24"/>
        <v>126564.41904148061</v>
      </c>
      <c r="U37" s="152">
        <f t="shared" si="24"/>
        <v>146660.47696515903</v>
      </c>
      <c r="V37" s="152">
        <f t="shared" si="24"/>
        <v>76529.464863658184</v>
      </c>
      <c r="W37" s="152">
        <f t="shared" si="24"/>
        <v>25311.625384065155</v>
      </c>
      <c r="X37" s="152">
        <f t="shared" si="24"/>
        <v>30812.442161331441</v>
      </c>
      <c r="Y37" s="152">
        <f t="shared" si="24"/>
        <v>46650.941215041123</v>
      </c>
      <c r="Z37" s="156">
        <f t="shared" si="24"/>
        <v>53724.356684931168</v>
      </c>
      <c r="AA37" s="29"/>
      <c r="AB37" s="29"/>
      <c r="AC37"/>
      <c r="AD37"/>
      <c r="AE37" s="30"/>
      <c r="AF37" s="30"/>
      <c r="AG37" s="30"/>
      <c r="AH37" s="53">
        <f t="shared" si="21"/>
        <v>667425.29168459109</v>
      </c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</row>
    <row r="38" spans="1:127" s="16" customFormat="1" x14ac:dyDescent="0.25">
      <c r="A38" s="95" t="s">
        <v>13</v>
      </c>
      <c r="B38" s="266">
        <f t="shared" ref="B38:Z38" si="25">B14+B22+B30</f>
        <v>0</v>
      </c>
      <c r="C38" s="152">
        <f t="shared" si="25"/>
        <v>0</v>
      </c>
      <c r="D38" s="152">
        <f t="shared" si="25"/>
        <v>19.242485315990997</v>
      </c>
      <c r="E38" s="152">
        <f t="shared" si="25"/>
        <v>190.205662527615</v>
      </c>
      <c r="F38" s="152">
        <f t="shared" si="25"/>
        <v>938.96567020645193</v>
      </c>
      <c r="G38" s="152">
        <f t="shared" si="25"/>
        <v>5717.047968086672</v>
      </c>
      <c r="H38" s="152">
        <f t="shared" si="25"/>
        <v>6074.7033065388168</v>
      </c>
      <c r="I38" s="152">
        <f t="shared" si="25"/>
        <v>6250.8095519137532</v>
      </c>
      <c r="J38" s="152">
        <f t="shared" si="25"/>
        <v>2875.7688074722973</v>
      </c>
      <c r="K38" s="154">
        <f t="shared" si="25"/>
        <v>216.39725812523102</v>
      </c>
      <c r="L38" s="153">
        <f t="shared" si="25"/>
        <v>62.009235692813832</v>
      </c>
      <c r="M38" s="152">
        <f t="shared" si="25"/>
        <v>35.932675086163968</v>
      </c>
      <c r="N38" s="155">
        <f t="shared" si="25"/>
        <v>51.600288760143336</v>
      </c>
      <c r="O38" s="153">
        <f t="shared" si="25"/>
        <v>42.120423037791284</v>
      </c>
      <c r="P38" s="152">
        <f t="shared" si="25"/>
        <v>130.8038759094577</v>
      </c>
      <c r="Q38" s="152">
        <f t="shared" si="25"/>
        <v>565.6115509663955</v>
      </c>
      <c r="R38" s="152">
        <f t="shared" si="25"/>
        <v>2613.2821531995601</v>
      </c>
      <c r="S38" s="152">
        <f t="shared" si="25"/>
        <v>16478.518744901205</v>
      </c>
      <c r="T38" s="152">
        <f t="shared" si="25"/>
        <v>17347.326589478569</v>
      </c>
      <c r="U38" s="152">
        <f t="shared" si="25"/>
        <v>17850.227290764964</v>
      </c>
      <c r="V38" s="152">
        <f t="shared" si="25"/>
        <v>8212.23657875762</v>
      </c>
      <c r="W38" s="152">
        <f t="shared" si="25"/>
        <v>617.95839571709507</v>
      </c>
      <c r="X38" s="152">
        <f t="shared" si="25"/>
        <v>175.22845270443088</v>
      </c>
      <c r="Y38" s="152">
        <f t="shared" si="25"/>
        <v>90.351829086481359</v>
      </c>
      <c r="Z38" s="156">
        <f t="shared" si="25"/>
        <v>119.85447460572718</v>
      </c>
      <c r="AA38" s="29"/>
      <c r="AB38" s="29"/>
      <c r="AC38" s="12"/>
      <c r="AD38" s="12"/>
      <c r="AE38" s="30"/>
      <c r="AF38" s="30"/>
      <c r="AG38" s="30"/>
      <c r="AH38" s="53">
        <f t="shared" si="21"/>
        <v>64243.520359129303</v>
      </c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</row>
    <row r="39" spans="1:127" s="16" customFormat="1" ht="15.75" thickBot="1" x14ac:dyDescent="0.3">
      <c r="A39" s="96" t="s">
        <v>6</v>
      </c>
      <c r="B39" s="267">
        <f t="shared" ref="B39:Z39" si="26">B15+B23+B31</f>
        <v>0</v>
      </c>
      <c r="C39" s="157">
        <f t="shared" si="26"/>
        <v>1614.5794960811611</v>
      </c>
      <c r="D39" s="157">
        <f t="shared" si="26"/>
        <v>2511.2184235747845</v>
      </c>
      <c r="E39" s="157">
        <f t="shared" si="26"/>
        <v>2448.361639611785</v>
      </c>
      <c r="F39" s="157">
        <f t="shared" si="26"/>
        <v>7722.4834989769142</v>
      </c>
      <c r="G39" s="157">
        <f t="shared" si="26"/>
        <v>50054.273332183962</v>
      </c>
      <c r="H39" s="157">
        <f t="shared" si="26"/>
        <v>87046.152314490639</v>
      </c>
      <c r="I39" s="157">
        <f t="shared" si="26"/>
        <v>93517.680966898741</v>
      </c>
      <c r="J39" s="157">
        <f t="shared" si="26"/>
        <v>69195.935902007739</v>
      </c>
      <c r="K39" s="159">
        <f t="shared" si="26"/>
        <v>35146.659955749288</v>
      </c>
      <c r="L39" s="158">
        <f t="shared" si="26"/>
        <v>53257.534584075569</v>
      </c>
      <c r="M39" s="157">
        <f t="shared" si="26"/>
        <v>96665.796062310226</v>
      </c>
      <c r="N39" s="160">
        <f t="shared" si="26"/>
        <v>110412.27098273096</v>
      </c>
      <c r="O39" s="158">
        <f t="shared" si="26"/>
        <v>92947.125818465182</v>
      </c>
      <c r="P39" s="157">
        <f t="shared" si="26"/>
        <v>84849.507891423214</v>
      </c>
      <c r="Q39" s="157">
        <f t="shared" si="26"/>
        <v>56134.654414858946</v>
      </c>
      <c r="R39" s="157">
        <f t="shared" si="26"/>
        <v>61121.875606498514</v>
      </c>
      <c r="S39" s="157">
        <f t="shared" si="26"/>
        <v>170672.81157729554</v>
      </c>
      <c r="T39" s="157">
        <f t="shared" si="26"/>
        <v>237389.15796281741</v>
      </c>
      <c r="U39" s="157">
        <f t="shared" si="26"/>
        <v>222703.77529800893</v>
      </c>
      <c r="V39" s="157">
        <f t="shared" si="26"/>
        <v>163144.36858053392</v>
      </c>
      <c r="W39" s="157">
        <f t="shared" si="26"/>
        <v>90848.228951308585</v>
      </c>
      <c r="X39" s="157">
        <f t="shared" si="26"/>
        <v>121681.29395940869</v>
      </c>
      <c r="Y39" s="157">
        <f t="shared" si="26"/>
        <v>191349.21943236797</v>
      </c>
      <c r="Z39" s="161">
        <f t="shared" si="26"/>
        <v>206000.08064895094</v>
      </c>
      <c r="AA39" s="29"/>
      <c r="AB39" s="29"/>
      <c r="AC39" s="12"/>
      <c r="AD39" s="12"/>
      <c r="AE39" s="30"/>
      <c r="AF39" s="30"/>
      <c r="AG39" s="30"/>
      <c r="AH39" s="54">
        <f t="shared" si="21"/>
        <v>1698842.1001419381</v>
      </c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</row>
    <row r="40" spans="1:127" s="16" customFormat="1" ht="16.5" thickTop="1" thickBot="1" x14ac:dyDescent="0.3">
      <c r="A40" s="26"/>
      <c r="B40" s="106">
        <f t="shared" ref="B40:Z40" si="27">B33-SUM(B34:B39)</f>
        <v>0</v>
      </c>
      <c r="C40" s="105">
        <f t="shared" ref="C40:J40" si="28">C33-SUM(C34:C39)</f>
        <v>0</v>
      </c>
      <c r="D40" s="105">
        <f t="shared" ref="D40:E40" si="29">D33-SUM(D34:D39)</f>
        <v>0</v>
      </c>
      <c r="E40" s="105">
        <f t="shared" si="29"/>
        <v>0</v>
      </c>
      <c r="F40" s="105">
        <f t="shared" si="28"/>
        <v>0</v>
      </c>
      <c r="G40" s="105">
        <f t="shared" si="28"/>
        <v>0</v>
      </c>
      <c r="H40" s="105">
        <f t="shared" ref="H40" si="30">H33-SUM(H34:H39)</f>
        <v>0</v>
      </c>
      <c r="I40" s="105">
        <f t="shared" ref="I40:K40" si="31">I33-SUM(I34:I39)</f>
        <v>0</v>
      </c>
      <c r="J40" s="105">
        <f t="shared" si="28"/>
        <v>0</v>
      </c>
      <c r="K40" s="107">
        <f t="shared" si="31"/>
        <v>0</v>
      </c>
      <c r="L40" s="108">
        <f t="shared" si="27"/>
        <v>0</v>
      </c>
      <c r="M40" s="105">
        <f t="shared" si="27"/>
        <v>0</v>
      </c>
      <c r="N40" s="109">
        <f t="shared" si="27"/>
        <v>0</v>
      </c>
      <c r="O40" s="108">
        <f t="shared" si="27"/>
        <v>0</v>
      </c>
      <c r="P40" s="105">
        <f t="shared" si="27"/>
        <v>0</v>
      </c>
      <c r="Q40" s="105">
        <f t="shared" si="27"/>
        <v>0</v>
      </c>
      <c r="R40" s="105">
        <f t="shared" si="27"/>
        <v>0</v>
      </c>
      <c r="S40" s="105">
        <f t="shared" si="27"/>
        <v>0</v>
      </c>
      <c r="T40" s="105">
        <f t="shared" si="27"/>
        <v>0</v>
      </c>
      <c r="U40" s="105">
        <f t="shared" si="27"/>
        <v>0</v>
      </c>
      <c r="V40" s="105">
        <f t="shared" si="27"/>
        <v>0</v>
      </c>
      <c r="W40" s="105">
        <f t="shared" si="27"/>
        <v>0</v>
      </c>
      <c r="X40" s="105">
        <f t="shared" si="27"/>
        <v>0</v>
      </c>
      <c r="Y40" s="105">
        <f t="shared" si="27"/>
        <v>0</v>
      </c>
      <c r="Z40" s="105">
        <f t="shared" si="27"/>
        <v>0</v>
      </c>
      <c r="AA40" s="29"/>
      <c r="AB40" s="29"/>
      <c r="AC40" s="12"/>
      <c r="AD40" s="12"/>
      <c r="AE40" s="30"/>
      <c r="AF40" s="30"/>
      <c r="AG40" s="30"/>
      <c r="AH40" s="27">
        <f>AH33-SUM(AH34:AH39)</f>
        <v>0</v>
      </c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</row>
    <row r="41" spans="1:127" x14ac:dyDescent="0.25">
      <c r="A41" s="11"/>
      <c r="B41" s="35"/>
      <c r="C41" s="35"/>
      <c r="D41" s="35"/>
      <c r="E41" s="35"/>
      <c r="F41" s="35"/>
      <c r="G41" s="35"/>
      <c r="H41" s="35"/>
      <c r="I41" s="35"/>
      <c r="J41" s="35"/>
      <c r="K41" s="170"/>
      <c r="L41" s="55"/>
      <c r="M41" s="56"/>
      <c r="N41" s="79"/>
      <c r="O41" s="55"/>
      <c r="P41" s="55"/>
      <c r="Q41" s="55"/>
      <c r="R41" s="56"/>
      <c r="S41" s="56"/>
      <c r="T41" s="57"/>
      <c r="U41" s="56"/>
      <c r="V41" s="56"/>
      <c r="W41" s="56"/>
      <c r="X41" s="55"/>
      <c r="Y41" s="56"/>
      <c r="Z41" s="56"/>
      <c r="AA41" s="13"/>
      <c r="AB41" s="13"/>
      <c r="AE41" s="12"/>
      <c r="AF41" s="12"/>
      <c r="AG41" s="12"/>
      <c r="AH41" s="56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</row>
    <row r="42" spans="1:127" x14ac:dyDescent="0.25">
      <c r="A42" s="14"/>
      <c r="B42" s="42"/>
      <c r="C42" s="42"/>
      <c r="D42" s="42"/>
      <c r="E42" s="42"/>
      <c r="F42" s="42"/>
      <c r="G42" s="42"/>
      <c r="H42" s="42"/>
      <c r="I42" s="42"/>
      <c r="J42" s="42"/>
      <c r="K42" s="130"/>
      <c r="L42" s="43"/>
      <c r="M42" s="42"/>
      <c r="N42" s="71"/>
      <c r="O42" s="42"/>
      <c r="P42" s="43"/>
      <c r="Q42" s="42"/>
      <c r="R42" s="42"/>
      <c r="S42" s="42"/>
      <c r="T42" s="43"/>
      <c r="U42" s="42"/>
      <c r="V42" s="42"/>
      <c r="W42" s="42"/>
      <c r="X42" s="43"/>
      <c r="Y42" s="42"/>
      <c r="Z42" s="42"/>
      <c r="AA42" s="13"/>
      <c r="AB42" s="13"/>
      <c r="AE42" s="12"/>
      <c r="AF42" s="12"/>
      <c r="AG42" s="12"/>
      <c r="AH42" s="4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</row>
    <row r="43" spans="1:127" x14ac:dyDescent="0.25">
      <c r="A43" s="14"/>
      <c r="B43" s="42"/>
      <c r="C43" s="42"/>
      <c r="D43" s="42"/>
      <c r="E43" s="42"/>
      <c r="F43" s="42"/>
      <c r="G43" s="42"/>
      <c r="H43" s="42"/>
      <c r="I43" s="42"/>
      <c r="J43" s="42"/>
      <c r="K43" s="130"/>
      <c r="L43" s="43"/>
      <c r="M43" s="42"/>
      <c r="N43" s="71"/>
      <c r="O43" s="42"/>
      <c r="P43" s="43"/>
      <c r="Q43" s="42"/>
      <c r="R43" s="42"/>
      <c r="S43" s="42"/>
      <c r="T43" s="43"/>
      <c r="U43" s="42"/>
      <c r="V43" s="42"/>
      <c r="W43" s="42"/>
      <c r="X43" s="43"/>
      <c r="Y43" s="42"/>
      <c r="Z43" s="42"/>
      <c r="AA43" s="13"/>
      <c r="AB43" s="13"/>
      <c r="AE43" s="12"/>
      <c r="AF43" s="12"/>
      <c r="AG43" s="12"/>
      <c r="AH43" s="4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</row>
    <row r="44" spans="1:127" x14ac:dyDescent="0.25">
      <c r="A44" s="14"/>
      <c r="B44" s="12"/>
      <c r="C44" s="12"/>
      <c r="D44" s="12"/>
      <c r="E44" s="12"/>
      <c r="F44" s="12"/>
      <c r="G44" s="12"/>
      <c r="H44" s="12"/>
      <c r="I44" s="12"/>
      <c r="J44" s="12"/>
      <c r="K44" s="131"/>
      <c r="L44" s="39"/>
      <c r="M44" s="12"/>
      <c r="N44" s="74"/>
      <c r="O44" s="12"/>
      <c r="P44" s="61"/>
      <c r="Q44" s="61"/>
      <c r="R44" s="61"/>
      <c r="S44" s="12"/>
      <c r="T44" s="39"/>
      <c r="U44" s="12"/>
      <c r="V44" s="12"/>
      <c r="W44" s="12"/>
      <c r="X44" s="39"/>
      <c r="Y44" s="12"/>
      <c r="Z44" s="12"/>
      <c r="AA44" s="13"/>
      <c r="AB44" s="13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</row>
    <row r="45" spans="1:127" x14ac:dyDescent="0.25">
      <c r="A45" s="3" t="s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31"/>
      <c r="L45" s="12"/>
      <c r="M45" s="12"/>
      <c r="N45" s="74"/>
      <c r="O45" s="12"/>
      <c r="P45" s="61"/>
      <c r="Q45" s="61"/>
      <c r="R45" s="61"/>
      <c r="S45" s="12"/>
      <c r="T45" s="12"/>
      <c r="U45" s="12"/>
      <c r="V45" s="12"/>
      <c r="W45" s="12"/>
      <c r="X45" s="12"/>
      <c r="Y45" s="12"/>
      <c r="Z45" s="12"/>
      <c r="AA45" s="13"/>
      <c r="AB45" s="13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</row>
    <row r="46" spans="1:127" ht="5.45" customHeight="1" thickBot="1" x14ac:dyDescent="0.3">
      <c r="A46" s="3"/>
      <c r="K46" s="45"/>
      <c r="N46" s="72"/>
    </row>
    <row r="47" spans="1:127" s="3" customFormat="1" ht="15.75" thickBot="1" x14ac:dyDescent="0.3">
      <c r="A47" s="4" t="s">
        <v>2</v>
      </c>
      <c r="B47" s="77">
        <f t="shared" ref="B47:K47" si="32">B8</f>
        <v>45658</v>
      </c>
      <c r="C47" s="18">
        <f t="shared" si="32"/>
        <v>45689</v>
      </c>
      <c r="D47" s="18">
        <f t="shared" si="32"/>
        <v>45717</v>
      </c>
      <c r="E47" s="18">
        <f t="shared" si="32"/>
        <v>45748</v>
      </c>
      <c r="F47" s="18">
        <f t="shared" si="32"/>
        <v>45778</v>
      </c>
      <c r="G47" s="18">
        <f t="shared" si="32"/>
        <v>45809</v>
      </c>
      <c r="H47" s="18">
        <f t="shared" si="32"/>
        <v>45839</v>
      </c>
      <c r="I47" s="18">
        <f t="shared" si="32"/>
        <v>45870</v>
      </c>
      <c r="J47" s="18">
        <f t="shared" si="32"/>
        <v>45901</v>
      </c>
      <c r="K47" s="136">
        <f t="shared" si="32"/>
        <v>45931</v>
      </c>
      <c r="L47" s="135">
        <f>EDATE(B47,1)</f>
        <v>45689</v>
      </c>
      <c r="M47" s="135">
        <f t="shared" ref="M47:Z47" si="33">EDATE(L47,1)</f>
        <v>45717</v>
      </c>
      <c r="N47" s="142">
        <f t="shared" si="33"/>
        <v>45748</v>
      </c>
      <c r="O47" s="21">
        <f t="shared" si="33"/>
        <v>45778</v>
      </c>
      <c r="P47" s="21">
        <f t="shared" si="33"/>
        <v>45809</v>
      </c>
      <c r="Q47" s="21">
        <f t="shared" si="33"/>
        <v>45839</v>
      </c>
      <c r="R47" s="21">
        <f t="shared" si="33"/>
        <v>45870</v>
      </c>
      <c r="S47" s="21">
        <f t="shared" si="33"/>
        <v>45901</v>
      </c>
      <c r="T47" s="21">
        <f t="shared" si="33"/>
        <v>45931</v>
      </c>
      <c r="U47" s="21">
        <f t="shared" si="33"/>
        <v>45962</v>
      </c>
      <c r="V47" s="21">
        <f t="shared" si="33"/>
        <v>45992</v>
      </c>
      <c r="W47" s="21">
        <f t="shared" si="33"/>
        <v>46023</v>
      </c>
      <c r="X47" s="21">
        <f t="shared" si="33"/>
        <v>46054</v>
      </c>
      <c r="Y47" s="21">
        <f t="shared" si="33"/>
        <v>46082</v>
      </c>
      <c r="Z47" s="21">
        <f t="shared" si="33"/>
        <v>46113</v>
      </c>
      <c r="AA47" s="5" t="s">
        <v>1</v>
      </c>
      <c r="AB47" s="5"/>
      <c r="AC47" s="5" t="s">
        <v>22</v>
      </c>
      <c r="AD47" s="5"/>
      <c r="AG47" s="86" t="s">
        <v>23</v>
      </c>
      <c r="AH47" s="17" t="str">
        <f>AH8</f>
        <v>Feb-26 to Jan-27 Total</v>
      </c>
    </row>
    <row r="48" spans="1:127" s="8" customFormat="1" ht="15.75" thickBot="1" x14ac:dyDescent="0.3">
      <c r="A48" s="97" t="s">
        <v>8</v>
      </c>
      <c r="B48" s="292">
        <f>'[10]MEEIA 4 SUMMARY'!D26</f>
        <v>3454807.5431487672</v>
      </c>
      <c r="C48" s="293">
        <f>'[10]MEEIA 4 SUMMARY'!E26</f>
        <v>1629823.5777280233</v>
      </c>
      <c r="D48" s="293">
        <f>'[10]MEEIA 4 SUMMARY'!F26</f>
        <v>594498.04342600447</v>
      </c>
      <c r="E48" s="293">
        <f>'[10]MEEIA 4 SUMMARY'!G26</f>
        <v>2853073.9867166788</v>
      </c>
      <c r="F48" s="293">
        <f>'[10]MEEIA 4 SUMMARY'!H26</f>
        <v>1681092.2725668531</v>
      </c>
      <c r="G48" s="293">
        <f>'[10]MEEIA 4 SUMMARY'!I26</f>
        <v>3752921.8097479739</v>
      </c>
      <c r="H48" s="293">
        <f>'[10]MEEIA 4 SUMMARY'!J26</f>
        <v>3429741.8024297724</v>
      </c>
      <c r="I48" s="293">
        <f>'[10]MEEIA 4 SUMMARY'!K26</f>
        <v>3329046.2015058729</v>
      </c>
      <c r="J48" s="293">
        <f>'[10]MEEIA 4 SUMMARY'!L26</f>
        <v>5777558.5108690541</v>
      </c>
      <c r="K48" s="294">
        <f>'[10]MEEIA 4 SUMMARY'!M26</f>
        <v>3292296.956510595</v>
      </c>
      <c r="L48" s="190">
        <f>'[10]MEEIA 4 SUMMARY'!N26</f>
        <v>3213814.5035423962</v>
      </c>
      <c r="M48" s="191">
        <f>'[10]MEEIA 4 SUMMARY'!O26</f>
        <v>9630734.5594817474</v>
      </c>
      <c r="N48" s="198">
        <f>'[10]MEEIA 4 SUMMARY'!P26</f>
        <v>981815.25946008204</v>
      </c>
      <c r="O48" s="190">
        <f>'[10]MEEIA 4 SUMMARY'!Q26</f>
        <v>5661611.4533166727</v>
      </c>
      <c r="P48" s="191">
        <f>'[10]MEEIA 4 SUMMARY'!R26</f>
        <v>2185861.5072666951</v>
      </c>
      <c r="Q48" s="191">
        <f>'[10]MEEIA 4 SUMMARY'!S26</f>
        <v>4314135.3550529303</v>
      </c>
      <c r="R48" s="191">
        <f>'[10]MEEIA 4 SUMMARY'!T26</f>
        <v>3045361.5630425382</v>
      </c>
      <c r="S48" s="191">
        <f>'[10]MEEIA 4 SUMMARY'!U26</f>
        <v>3211464.8330788235</v>
      </c>
      <c r="T48" s="191">
        <f>'[10]MEEIA 4 SUMMARY'!V26</f>
        <v>5852124.8173939204</v>
      </c>
      <c r="U48" s="191">
        <f>'[10]MEEIA 4 SUMMARY'!W26</f>
        <v>3800974.6674482157</v>
      </c>
      <c r="V48" s="191">
        <f>'[10]MEEIA 4 SUMMARY'!X26</f>
        <v>3179483.6339306599</v>
      </c>
      <c r="W48" s="191">
        <f>'[10]MEEIA 4 SUMMARY'!Y26</f>
        <v>7330274.6233537728</v>
      </c>
      <c r="X48" s="191">
        <f>'[10]MEEIA 4 SUMMARY'!Z26</f>
        <v>2722914.7314334372</v>
      </c>
      <c r="Y48" s="191">
        <f>'[10]MEEIA 4 SUMMARY'!AA26</f>
        <v>5451880.2179425778</v>
      </c>
      <c r="Z48" s="191">
        <f>'[10]MEEIA 4 SUMMARY'!AB26</f>
        <v>378384.92627308297</v>
      </c>
      <c r="AA48" s="80">
        <f>SUM(B48:Z48)</f>
        <v>90755697.356667161</v>
      </c>
      <c r="AB48" s="29"/>
      <c r="AC48" s="80" t="s">
        <v>64</v>
      </c>
      <c r="AD48" s="80">
        <f>'[10]MEEIA 4 SUMMARY'!$AC$26</f>
        <v>90755697.356667161</v>
      </c>
      <c r="AE48" s="30"/>
      <c r="AF48" s="30"/>
      <c r="AG48" s="312" t="s">
        <v>82</v>
      </c>
      <c r="AH48" s="68">
        <f t="shared" ref="AH48:AH52" si="34">SUM(O48:Z48)</f>
        <v>47134472.329533331</v>
      </c>
    </row>
    <row r="49" spans="1:104" s="8" customFormat="1" ht="15.75" thickTop="1" x14ac:dyDescent="0.25">
      <c r="A49" s="98" t="s">
        <v>4</v>
      </c>
      <c r="B49" s="295">
        <f>'[10]MEEIA 4 SUMMARY'!D32</f>
        <v>3393008.8831487671</v>
      </c>
      <c r="C49" s="296">
        <f>'[10]MEEIA 4 SUMMARY'!E32</f>
        <v>517683.77772802301</v>
      </c>
      <c r="D49" s="296">
        <f>'[10]MEEIA 4 SUMMARY'!F32</f>
        <v>389735.60342600447</v>
      </c>
      <c r="E49" s="296">
        <f>'[10]MEEIA 4 SUMMARY'!G32</f>
        <v>787079.93671667879</v>
      </c>
      <c r="F49" s="296">
        <f>'[10]MEEIA 4 SUMMARY'!H32</f>
        <v>563157.44256685313</v>
      </c>
      <c r="G49" s="296">
        <f>'[10]MEEIA 4 SUMMARY'!I32</f>
        <v>572853.94974797382</v>
      </c>
      <c r="H49" s="296">
        <f>'[10]MEEIA 4 SUMMARY'!J32</f>
        <v>1145003.9924297724</v>
      </c>
      <c r="I49" s="296">
        <f>'[10]MEEIA 4 SUMMARY'!K32</f>
        <v>878116.37150587316</v>
      </c>
      <c r="J49" s="296">
        <f>'[10]MEEIA 4 SUMMARY'!L32</f>
        <v>593727.53086905438</v>
      </c>
      <c r="K49" s="297">
        <f>'[10]MEEIA 4 SUMMARY'!M32</f>
        <v>1171048.7765105949</v>
      </c>
      <c r="L49" s="192">
        <f>'[10]MEEIA 4 SUMMARY'!N32</f>
        <v>992871.91714639624</v>
      </c>
      <c r="M49" s="193">
        <f>'[10]MEEIA 4 SUMMARY'!O32</f>
        <v>2246955.6521454635</v>
      </c>
      <c r="N49" s="199">
        <f>'[10]MEEIA 4 SUMMARY'!P32</f>
        <v>569902.23041246284</v>
      </c>
      <c r="O49" s="200">
        <f>'[10]MEEIA 4 SUMMARY'!Q32</f>
        <v>3721685.8851803173</v>
      </c>
      <c r="P49" s="201">
        <f>'[10]MEEIA 4 SUMMARY'!R32</f>
        <v>637637.00773607637</v>
      </c>
      <c r="Q49" s="201">
        <f>'[10]MEEIA 4 SUMMARY'!S32</f>
        <v>834523.96966063604</v>
      </c>
      <c r="R49" s="201">
        <f>'[10]MEEIA 4 SUMMARY'!T32</f>
        <v>1021652.8275241517</v>
      </c>
      <c r="S49" s="201">
        <f>'[10]MEEIA 4 SUMMARY'!U32</f>
        <v>1114252.22632521</v>
      </c>
      <c r="T49" s="201">
        <f>'[10]MEEIA 4 SUMMARY'!V32</f>
        <v>1610828.190896797</v>
      </c>
      <c r="U49" s="201">
        <f>'[10]MEEIA 4 SUMMARY'!W32</f>
        <v>1327896.5296170963</v>
      </c>
      <c r="V49" s="201">
        <f>'[10]MEEIA 4 SUMMARY'!X32</f>
        <v>854923.02811415319</v>
      </c>
      <c r="W49" s="201">
        <f>'[10]MEEIA 4 SUMMARY'!Y32</f>
        <v>1024679.439872833</v>
      </c>
      <c r="X49" s="201">
        <f>'[10]MEEIA 4 SUMMARY'!Z32</f>
        <v>752101.75813808048</v>
      </c>
      <c r="Y49" s="201">
        <f>'[10]MEEIA 4 SUMMARY'!AA32</f>
        <v>1491911.0595405225</v>
      </c>
      <c r="Z49" s="201">
        <f>'[10]MEEIA 4 SUMMARY'!AB32</f>
        <v>256686.14543974964</v>
      </c>
      <c r="AA49" s="29"/>
      <c r="AB49" s="29"/>
      <c r="AC49" s="80" t="s">
        <v>16</v>
      </c>
      <c r="AD49" s="80">
        <f>AD48-AA48</f>
        <v>0</v>
      </c>
      <c r="AE49" s="30"/>
      <c r="AF49" s="30"/>
      <c r="AG49" s="312"/>
      <c r="AH49" s="64">
        <f t="shared" si="34"/>
        <v>14648778.068045625</v>
      </c>
    </row>
    <row r="50" spans="1:104" s="8" customFormat="1" x14ac:dyDescent="0.25">
      <c r="A50" s="98" t="s">
        <v>5</v>
      </c>
      <c r="B50" s="298">
        <f>'[10]MEEIA 4 SUMMARY'!D33</f>
        <v>0</v>
      </c>
      <c r="C50" s="299">
        <f>'[10]MEEIA 4 SUMMARY'!E33</f>
        <v>222088.66999999998</v>
      </c>
      <c r="D50" s="299">
        <f>'[10]MEEIA 4 SUMMARY'!F33</f>
        <v>226118.89999999997</v>
      </c>
      <c r="E50" s="299">
        <f>'[10]MEEIA 4 SUMMARY'!G33</f>
        <v>673072.68</v>
      </c>
      <c r="F50" s="299">
        <f>'[10]MEEIA 4 SUMMARY'!H33</f>
        <v>247869.90999999997</v>
      </c>
      <c r="G50" s="299">
        <f>'[10]MEEIA 4 SUMMARY'!I33</f>
        <v>1701799.04</v>
      </c>
      <c r="H50" s="299">
        <f>'[10]MEEIA 4 SUMMARY'!J33</f>
        <v>1242093.69</v>
      </c>
      <c r="I50" s="299">
        <f>'[10]MEEIA 4 SUMMARY'!K33</f>
        <v>1076283.2899999998</v>
      </c>
      <c r="J50" s="299">
        <f>'[10]MEEIA 4 SUMMARY'!L33</f>
        <v>3670365.12</v>
      </c>
      <c r="K50" s="300">
        <f>'[10]MEEIA 4 SUMMARY'!M33</f>
        <v>-246096.74000000028</v>
      </c>
      <c r="L50" s="194">
        <f>'[10]MEEIA 4 SUMMARY'!N33</f>
        <v>1038060.195388</v>
      </c>
      <c r="M50" s="195">
        <f>'[10]MEEIA 4 SUMMARY'!O33</f>
        <v>4151441.1442120001</v>
      </c>
      <c r="N50" s="202">
        <f>'[10]MEEIA 4 SUMMARY'!P33</f>
        <v>127167.83333333334</v>
      </c>
      <c r="O50" s="194">
        <f>'[10]MEEIA 4 SUMMARY'!Q33</f>
        <v>1647236.6224220693</v>
      </c>
      <c r="P50" s="195">
        <f>'[10]MEEIA 4 SUMMARY'!R33</f>
        <v>363701.85982233332</v>
      </c>
      <c r="Q50" s="195">
        <f>'[10]MEEIA 4 SUMMARY'!S33</f>
        <v>2471972.0416580085</v>
      </c>
      <c r="R50" s="195">
        <f>'[10]MEEIA 4 SUMMARY'!T33</f>
        <v>879576.7070099191</v>
      </c>
      <c r="S50" s="195">
        <f>'[10]MEEIA 4 SUMMARY'!U33</f>
        <v>1116591.4399884185</v>
      </c>
      <c r="T50" s="195">
        <f>'[10]MEEIA 4 SUMMARY'!V33</f>
        <v>2451705.3423680617</v>
      </c>
      <c r="U50" s="195">
        <f>'[10]MEEIA 4 SUMMARY'!W33</f>
        <v>952611.76556660444</v>
      </c>
      <c r="V50" s="195">
        <f>'[10]MEEIA 4 SUMMARY'!X33</f>
        <v>301805.38620426424</v>
      </c>
      <c r="W50" s="195">
        <f>'[10]MEEIA 4 SUMMARY'!Y33</f>
        <v>4481721.4396494236</v>
      </c>
      <c r="X50" s="195">
        <f>'[10]MEEIA 4 SUMMARY'!Z33</f>
        <v>1177772.7924620237</v>
      </c>
      <c r="Y50" s="195">
        <f>'[10]MEEIA 4 SUMMARY'!AA33</f>
        <v>2571536.7695155414</v>
      </c>
      <c r="Z50" s="195">
        <f>'[10]MEEIA 4 SUMMARY'!AB33</f>
        <v>0</v>
      </c>
      <c r="AA50" s="7"/>
      <c r="AB50" s="7"/>
      <c r="AD50" s="30"/>
      <c r="AH50" s="64">
        <f t="shared" si="34"/>
        <v>18416232.166666668</v>
      </c>
    </row>
    <row r="51" spans="1:104" s="8" customFormat="1" x14ac:dyDescent="0.25">
      <c r="A51" s="98" t="s">
        <v>6</v>
      </c>
      <c r="B51" s="298">
        <f>'[10]MEEIA 4 SUMMARY'!D34</f>
        <v>0</v>
      </c>
      <c r="C51" s="299">
        <f>'[10]MEEIA 4 SUMMARY'!E34</f>
        <v>798193.27</v>
      </c>
      <c r="D51" s="299">
        <f>'[10]MEEIA 4 SUMMARY'!F34</f>
        <v>-76102.150000000023</v>
      </c>
      <c r="E51" s="299">
        <f>'[10]MEEIA 4 SUMMARY'!G34</f>
        <v>1168581.45</v>
      </c>
      <c r="F51" s="299">
        <f>'[10]MEEIA 4 SUMMARY'!H34</f>
        <v>737787.20000000007</v>
      </c>
      <c r="G51" s="299">
        <f>'[10]MEEIA 4 SUMMARY'!I34</f>
        <v>1320417.6399999999</v>
      </c>
      <c r="H51" s="299">
        <f>'[10]MEEIA 4 SUMMARY'!J34</f>
        <v>789713.94</v>
      </c>
      <c r="I51" s="299">
        <f>'[10]MEEIA 4 SUMMARY'!K34</f>
        <v>1184535.54</v>
      </c>
      <c r="J51" s="299">
        <f>'[10]MEEIA 4 SUMMARY'!L34</f>
        <v>1533798.86</v>
      </c>
      <c r="K51" s="300">
        <f>'[10]MEEIA 4 SUMMARY'!M34</f>
        <v>1946437.76</v>
      </c>
      <c r="L51" s="194">
        <f>'[10]MEEIA 4 SUMMARY'!N34</f>
        <v>1159329.1660079998</v>
      </c>
      <c r="M51" s="195">
        <f>'[10]MEEIA 4 SUMMARY'!O34</f>
        <v>2925568.9224099992</v>
      </c>
      <c r="N51" s="202">
        <f>'[10]MEEIA 4 SUMMARY'!P34</f>
        <v>10324.5</v>
      </c>
      <c r="O51" s="194">
        <f>'[10]MEEIA 4 SUMMARY'!Q34</f>
        <v>13074.5</v>
      </c>
      <c r="P51" s="195">
        <f>'[10]MEEIA 4 SUMMARY'!R34</f>
        <v>979608.19399400009</v>
      </c>
      <c r="Q51" s="195">
        <f>'[10]MEEIA 4 SUMMARY'!S34</f>
        <v>758072.7980200001</v>
      </c>
      <c r="R51" s="195">
        <f>'[10]MEEIA 4 SUMMARY'!T34</f>
        <v>894565.48279418168</v>
      </c>
      <c r="S51" s="195">
        <f>'[10]MEEIA 4 SUMMARY'!U34</f>
        <v>731054.62105090905</v>
      </c>
      <c r="T51" s="195">
        <f>'[10]MEEIA 4 SUMMARY'!V34</f>
        <v>1623240.4032957272</v>
      </c>
      <c r="U51" s="195">
        <f>'[10]MEEIA 4 SUMMARY'!W34</f>
        <v>1354115.4914311816</v>
      </c>
      <c r="V51" s="195">
        <f>'[10]MEEIA 4 SUMMARY'!X34</f>
        <v>1856404.3387789088</v>
      </c>
      <c r="W51" s="195">
        <f>'[10]MEEIA 4 SUMMARY'!Y34</f>
        <v>1702174.9629981816</v>
      </c>
      <c r="X51" s="195">
        <f>'[10]MEEIA 4 SUMMARY'!Z34</f>
        <v>641341.4</v>
      </c>
      <c r="Y51" s="195">
        <f>'[10]MEEIA 4 SUMMARY'!AA34</f>
        <v>1266733.6080531818</v>
      </c>
      <c r="Z51" s="195">
        <f>'[10]MEEIA 4 SUMMARY'!AB34</f>
        <v>0</v>
      </c>
      <c r="AA51" s="7"/>
      <c r="AB51" s="7"/>
      <c r="AH51" s="64">
        <f t="shared" si="34"/>
        <v>11820385.800416272</v>
      </c>
    </row>
    <row r="52" spans="1:104" s="8" customFormat="1" ht="15.75" thickBot="1" x14ac:dyDescent="0.3">
      <c r="A52" s="98" t="s">
        <v>7</v>
      </c>
      <c r="B52" s="301">
        <f>'[10]MEEIA 4 SUMMARY'!D35</f>
        <v>61798.66</v>
      </c>
      <c r="C52" s="302">
        <f>'[10]MEEIA 4 SUMMARY'!E35</f>
        <v>91857.860000000015</v>
      </c>
      <c r="D52" s="302">
        <f>'[10]MEEIA 4 SUMMARY'!F35</f>
        <v>54745.69</v>
      </c>
      <c r="E52" s="302">
        <f>'[10]MEEIA 4 SUMMARY'!G35</f>
        <v>224339.91999999998</v>
      </c>
      <c r="F52" s="302">
        <f>'[10]MEEIA 4 SUMMARY'!H35</f>
        <v>132277.72</v>
      </c>
      <c r="G52" s="302">
        <f>'[10]MEEIA 4 SUMMARY'!I35</f>
        <v>157851.18</v>
      </c>
      <c r="H52" s="302">
        <f>'[10]MEEIA 4 SUMMARY'!J35</f>
        <v>252930.18</v>
      </c>
      <c r="I52" s="302">
        <f>'[10]MEEIA 4 SUMMARY'!K35</f>
        <v>190111</v>
      </c>
      <c r="J52" s="302">
        <f>'[10]MEEIA 4 SUMMARY'!L35</f>
        <v>-20333</v>
      </c>
      <c r="K52" s="303">
        <f>'[10]MEEIA 4 SUMMARY'!M35</f>
        <v>420907.16</v>
      </c>
      <c r="L52" s="196">
        <f>'[10]MEEIA 4 SUMMARY'!N35</f>
        <v>23553.22500000002</v>
      </c>
      <c r="M52" s="197">
        <f>'[10]MEEIA 4 SUMMARY'!O35</f>
        <v>306768.84071428573</v>
      </c>
      <c r="N52" s="203">
        <f>'[10]MEEIA 4 SUMMARY'!P35</f>
        <v>274420.69571428571</v>
      </c>
      <c r="O52" s="194">
        <f>'[10]MEEIA 4 SUMMARY'!Q35</f>
        <v>279614.44571428571</v>
      </c>
      <c r="P52" s="195">
        <f>'[10]MEEIA 4 SUMMARY'!R35</f>
        <v>204914.44571428574</v>
      </c>
      <c r="Q52" s="195">
        <f>'[10]MEEIA 4 SUMMARY'!S35</f>
        <v>249566.54571428575</v>
      </c>
      <c r="R52" s="195">
        <f>'[10]MEEIA 4 SUMMARY'!T35</f>
        <v>249566.54571428575</v>
      </c>
      <c r="S52" s="195">
        <f>'[10]MEEIA 4 SUMMARY'!U35</f>
        <v>249566.54571428575</v>
      </c>
      <c r="T52" s="195">
        <f>'[10]MEEIA 4 SUMMARY'!V35</f>
        <v>166350.88083333333</v>
      </c>
      <c r="U52" s="195">
        <f>'[10]MEEIA 4 SUMMARY'!W35</f>
        <v>166350.88083333333</v>
      </c>
      <c r="V52" s="195">
        <f>'[10]MEEIA 4 SUMMARY'!X35</f>
        <v>166350.88083333333</v>
      </c>
      <c r="W52" s="195">
        <f>'[10]MEEIA 4 SUMMARY'!Y35</f>
        <v>121698.78083333334</v>
      </c>
      <c r="X52" s="195">
        <f>'[10]MEEIA 4 SUMMARY'!Z35</f>
        <v>151698.78083333332</v>
      </c>
      <c r="Y52" s="195">
        <f>'[10]MEEIA 4 SUMMARY'!AA35</f>
        <v>121698.78083333334</v>
      </c>
      <c r="Z52" s="195">
        <f>'[10]MEEIA 4 SUMMARY'!AB35</f>
        <v>121698.78083333334</v>
      </c>
      <c r="AA52" s="7"/>
      <c r="AB52" s="7"/>
      <c r="AH52" s="65">
        <f t="shared" si="34"/>
        <v>2249076.2944047619</v>
      </c>
    </row>
    <row r="53" spans="1:104" s="8" customFormat="1" ht="16.5" thickTop="1" thickBot="1" x14ac:dyDescent="0.3">
      <c r="A53" s="62"/>
      <c r="B53" s="257">
        <f>B48-SUM(B49:B52)</f>
        <v>0</v>
      </c>
      <c r="C53" s="241">
        <f t="shared" ref="C53:Z53" si="35">C48-SUM(C49:C52)</f>
        <v>0</v>
      </c>
      <c r="D53" s="241">
        <f t="shared" si="35"/>
        <v>0</v>
      </c>
      <c r="E53" s="241">
        <f t="shared" si="35"/>
        <v>0</v>
      </c>
      <c r="F53" s="241">
        <f t="shared" si="35"/>
        <v>0</v>
      </c>
      <c r="G53" s="241">
        <f t="shared" si="35"/>
        <v>0</v>
      </c>
      <c r="H53" s="241">
        <f t="shared" si="35"/>
        <v>0</v>
      </c>
      <c r="I53" s="241">
        <f t="shared" si="35"/>
        <v>0</v>
      </c>
      <c r="J53" s="241">
        <f t="shared" si="35"/>
        <v>0</v>
      </c>
      <c r="K53" s="258">
        <f t="shared" si="35"/>
        <v>0</v>
      </c>
      <c r="L53" s="240">
        <f t="shared" si="35"/>
        <v>0</v>
      </c>
      <c r="M53" s="241">
        <f t="shared" si="35"/>
        <v>0</v>
      </c>
      <c r="N53" s="242">
        <f t="shared" si="35"/>
        <v>0</v>
      </c>
      <c r="O53" s="240">
        <f t="shared" si="35"/>
        <v>0</v>
      </c>
      <c r="P53" s="241">
        <f t="shared" si="35"/>
        <v>0</v>
      </c>
      <c r="Q53" s="241">
        <f t="shared" si="35"/>
        <v>0</v>
      </c>
      <c r="R53" s="241">
        <f t="shared" si="35"/>
        <v>0</v>
      </c>
      <c r="S53" s="241">
        <f t="shared" si="35"/>
        <v>0</v>
      </c>
      <c r="T53" s="241">
        <f t="shared" si="35"/>
        <v>0</v>
      </c>
      <c r="U53" s="241">
        <f t="shared" si="35"/>
        <v>0</v>
      </c>
      <c r="V53" s="241">
        <f t="shared" si="35"/>
        <v>0</v>
      </c>
      <c r="W53" s="241">
        <f t="shared" si="35"/>
        <v>0</v>
      </c>
      <c r="X53" s="241">
        <f t="shared" si="35"/>
        <v>0</v>
      </c>
      <c r="Y53" s="241">
        <f t="shared" si="35"/>
        <v>0</v>
      </c>
      <c r="Z53" s="241">
        <f t="shared" si="35"/>
        <v>0</v>
      </c>
      <c r="AA53" s="7"/>
      <c r="AB53" s="7"/>
      <c r="AH53" s="27">
        <f>AH48-SUM(AH49:AH52)</f>
        <v>0</v>
      </c>
    </row>
    <row r="54" spans="1:104" s="12" customFormat="1" x14ac:dyDescent="0.25">
      <c r="K54" s="131"/>
      <c r="N54" s="74"/>
      <c r="P54" s="42"/>
      <c r="Q54" s="42"/>
      <c r="R54" s="42"/>
      <c r="AA54" s="13"/>
      <c r="AB54" s="13"/>
      <c r="AC54" s="8"/>
    </row>
    <row r="55" spans="1:104" s="12" customFormat="1" x14ac:dyDescent="0.25">
      <c r="K55" s="131"/>
      <c r="N55" s="74"/>
      <c r="P55" s="42"/>
      <c r="Q55" s="42"/>
      <c r="R55" s="42"/>
      <c r="S55" s="15"/>
      <c r="T55" s="15"/>
      <c r="AA55" s="13"/>
      <c r="AB55" s="13"/>
      <c r="AC55" s="8"/>
    </row>
    <row r="56" spans="1:104" s="12" customFormat="1" x14ac:dyDescent="0.25">
      <c r="A56" s="3"/>
      <c r="B56" s="32" t="s">
        <v>14</v>
      </c>
      <c r="C56" s="32"/>
      <c r="D56"/>
      <c r="E56"/>
      <c r="F56"/>
      <c r="G56"/>
      <c r="H56"/>
      <c r="I56"/>
      <c r="J56"/>
      <c r="K56"/>
      <c r="L56"/>
      <c r="M56"/>
      <c r="P56" s="42"/>
      <c r="Q56" s="42"/>
      <c r="R56" s="42"/>
      <c r="S56" s="15"/>
      <c r="T56" s="15"/>
      <c r="AA56" s="13"/>
      <c r="AB56" s="13"/>
      <c r="AC56" s="8"/>
    </row>
    <row r="57" spans="1:104" ht="13.9" customHeight="1" x14ac:dyDescent="0.25"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3"/>
      <c r="AB57" s="13"/>
      <c r="AC57" s="8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x14ac:dyDescent="0.25">
      <c r="A58" s="3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3"/>
      <c r="AB58" s="13"/>
      <c r="AC58" s="8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x14ac:dyDescent="0.25">
      <c r="AC59" s="8"/>
    </row>
    <row r="60" spans="1:104" x14ac:dyDescent="0.25">
      <c r="AC60" s="8"/>
    </row>
    <row r="61" spans="1:104" x14ac:dyDescent="0.25">
      <c r="A61" s="3"/>
    </row>
  </sheetData>
  <mergeCells count="4">
    <mergeCell ref="AG17:AG18"/>
    <mergeCell ref="AG48:AG49"/>
    <mergeCell ref="AG10:AG11"/>
    <mergeCell ref="AG25:AG26"/>
  </mergeCells>
  <phoneticPr fontId="16" type="noConversion"/>
  <pageMargins left="0.7" right="0.7" top="0.75" bottom="0.75" header="0.3" footer="0.3"/>
  <pageSetup orientation="portrait" horizontalDpi="1200" verticalDpi="1200" r:id="rId1"/>
  <headerFooter>
    <oddFooter>&amp;RSchedule JNG-D7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F9B103-7375-499B-964B-94105DF38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FFF7EF-4DF1-41E1-875B-D2EBF2DA056C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3.xml><?xml version="1.0" encoding="utf-8"?>
<ds:datastoreItem xmlns:ds="http://schemas.openxmlformats.org/officeDocument/2006/customXml" ds:itemID="{043ED944-D2BC-4E16-8C93-CF3AB679B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MEEIA 3</vt:lpstr>
      <vt:lpstr>MEEIA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2020-11-12T04:44:27Z</dcterms:created>
  <dcterms:modified xsi:type="dcterms:W3CDTF">2025-12-01T17:36:29Z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